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SVČ\ROZPOČTY\FS VISION\MŠ MALÍNEK\ŘÍJEN 2021\"/>
    </mc:Choice>
  </mc:AlternateContent>
  <bookViews>
    <workbookView xWindow="0" yWindow="0" windowWidth="0" windowHeight="0"/>
  </bookViews>
  <sheets>
    <sheet name="Rekapitulace stavby" sheetId="1" r:id="rId1"/>
    <sheet name="SO 10 - Příprava území" sheetId="2" r:id="rId2"/>
    <sheet name="STAV - Stavební část  - S..." sheetId="3" r:id="rId3"/>
    <sheet name="ELEKTRO - Elektroinstalac..." sheetId="4" r:id="rId4"/>
    <sheet name="SLP - Slaboproud - SO 01 ..." sheetId="5" r:id="rId5"/>
    <sheet name="HROM - Hromosvod - SO 01 ..." sheetId="6" r:id="rId6"/>
    <sheet name="VZT - Vzduchotechnika - S..." sheetId="7" r:id="rId7"/>
    <sheet name="ÚT - Ústřední vytápění - ..." sheetId="8" r:id="rId8"/>
    <sheet name="SO01a - ZTI - ležatá kana..." sheetId="9" r:id="rId9"/>
    <sheet name="SO01b - ZTI (zařizovací p..." sheetId="10" r:id="rId10"/>
    <sheet name="STAV - Stavební část  - S..._01" sheetId="11" r:id="rId11"/>
    <sheet name="EI - Silnoproud - SO 02 S..." sheetId="12" r:id="rId12"/>
    <sheet name="SLP - Slaboproud  - SO 02..." sheetId="13" r:id="rId13"/>
    <sheet name="HROM - Hromosvod  - SO 02..." sheetId="14" r:id="rId14"/>
    <sheet name="VZT - Vzduchotechnika - S..._01" sheetId="15" r:id="rId15"/>
    <sheet name="UT - Ústřední vytápění - ..." sheetId="16" r:id="rId16"/>
    <sheet name="ZTIa - Ležatá kanalizace" sheetId="17" r:id="rId17"/>
    <sheet name="ZTIb - ZTI část I (zařizo..." sheetId="18" r:id="rId18"/>
    <sheet name="ZTIc - ZTI část II (zařiz..." sheetId="19" r:id="rId19"/>
    <sheet name="SO20a - Přípojka dešťové ..." sheetId="20" r:id="rId20"/>
    <sheet name="SO20b - Areálová dešťová ..." sheetId="21" r:id="rId21"/>
    <sheet name="SO 21 - Nová dešťová kana..." sheetId="22" r:id="rId22"/>
    <sheet name="SO 22 - Rekonstrukce vodo..." sheetId="23" r:id="rId23"/>
    <sheet name="SO23,24 - Rekonstrukce sp..." sheetId="24" r:id="rId24"/>
    <sheet name="VRN - Vedlejší rozpočtové..." sheetId="25" r:id="rId25"/>
    <sheet name="SO 50 - Komunikace, zpevn..." sheetId="26" r:id="rId26"/>
    <sheet name="SO 51 - Oplocení" sheetId="27" r:id="rId27"/>
    <sheet name="SO 51b - Oplocení" sheetId="28" r:id="rId28"/>
  </sheets>
  <definedNames>
    <definedName name="_xlnm.Print_Area" localSheetId="0">'Rekapitulace stavby'!$D$4:$AO$76,'Rekapitulace stavby'!$C$82:$AQ$129</definedName>
    <definedName name="_xlnm.Print_Titles" localSheetId="0">'Rekapitulace stavby'!$92:$92</definedName>
    <definedName name="_xlnm._FilterDatabase" localSheetId="1" hidden="1">'SO 10 - Příprava území'!$C$124:$K$261</definedName>
    <definedName name="_xlnm.Print_Area" localSheetId="1">'SO 10 - Příprava území'!$C$4:$J$41,'SO 10 - Příprava území'!$C$50:$J$76,'SO 10 - Příprava území'!$C$82:$J$104,'SO 10 - Příprava území'!$C$110:$K$261</definedName>
    <definedName name="_xlnm.Print_Titles" localSheetId="1">'SO 10 - Příprava území'!$124:$124</definedName>
    <definedName name="_xlnm._FilterDatabase" localSheetId="2" hidden="1">'STAV - Stavební část  - S...'!$C$154:$K$2099</definedName>
    <definedName name="_xlnm.Print_Area" localSheetId="2">'STAV - Stavební část  - S...'!$C$4:$J$43,'STAV - Stavební část  - S...'!$C$50:$J$76,'STAV - Stavební část  - S...'!$C$82:$J$132,'STAV - Stavební část  - S...'!$C$138:$K$2099</definedName>
    <definedName name="_xlnm.Print_Titles" localSheetId="2">'STAV - Stavební část  - S...'!$154:$154</definedName>
    <definedName name="_xlnm._FilterDatabase" localSheetId="3" hidden="1">'ELEKTRO - Elektroinstalac...'!$C$128:$K$263</definedName>
    <definedName name="_xlnm.Print_Area" localSheetId="3">'ELEKTRO - Elektroinstalac...'!$C$4:$J$43,'ELEKTRO - Elektroinstalac...'!$C$50:$J$76,'ELEKTRO - Elektroinstalac...'!$C$82:$J$106,'ELEKTRO - Elektroinstalac...'!$C$112:$K$263</definedName>
    <definedName name="_xlnm.Print_Titles" localSheetId="3">'ELEKTRO - Elektroinstalac...'!$128:$128</definedName>
    <definedName name="_xlnm._FilterDatabase" localSheetId="4" hidden="1">'SLP - Slaboproud - SO 01 ...'!$C$128:$K$214</definedName>
    <definedName name="_xlnm.Print_Area" localSheetId="4">'SLP - Slaboproud - SO 01 ...'!$C$4:$J$43,'SLP - Slaboproud - SO 01 ...'!$C$50:$J$76,'SLP - Slaboproud - SO 01 ...'!$C$82:$J$106,'SLP - Slaboproud - SO 01 ...'!$C$112:$K$214</definedName>
    <definedName name="_xlnm.Print_Titles" localSheetId="4">'SLP - Slaboproud - SO 01 ...'!$128:$128</definedName>
    <definedName name="_xlnm._FilterDatabase" localSheetId="5" hidden="1">'HROM - Hromosvod - SO 01 ...'!$C$126:$K$163</definedName>
    <definedName name="_xlnm.Print_Area" localSheetId="5">'HROM - Hromosvod - SO 01 ...'!$C$4:$J$43,'HROM - Hromosvod - SO 01 ...'!$C$50:$J$76,'HROM - Hromosvod - SO 01 ...'!$C$82:$J$104,'HROM - Hromosvod - SO 01 ...'!$C$110:$K$163</definedName>
    <definedName name="_xlnm.Print_Titles" localSheetId="5">'HROM - Hromosvod - SO 01 ...'!$126:$126</definedName>
    <definedName name="_xlnm._FilterDatabase" localSheetId="6" hidden="1">'VZT - Vzduchotechnika - S...'!$C$128:$K$196</definedName>
    <definedName name="_xlnm.Print_Area" localSheetId="6">'VZT - Vzduchotechnika - S...'!$C$4:$J$43,'VZT - Vzduchotechnika - S...'!$C$50:$J$76,'VZT - Vzduchotechnika - S...'!$C$82:$J$106,'VZT - Vzduchotechnika - S...'!$C$112:$K$196</definedName>
    <definedName name="_xlnm.Print_Titles" localSheetId="6">'VZT - Vzduchotechnika - S...'!$128:$128</definedName>
    <definedName name="_xlnm._FilterDatabase" localSheetId="7" hidden="1">'ÚT - Ústřední vytápění - ...'!$C$133:$K$227</definedName>
    <definedName name="_xlnm.Print_Area" localSheetId="7">'ÚT - Ústřední vytápění - ...'!$C$4:$J$43,'ÚT - Ústřední vytápění - ...'!$C$50:$J$76,'ÚT - Ústřední vytápění - ...'!$C$82:$J$111,'ÚT - Ústřední vytápění - ...'!$C$117:$K$227</definedName>
    <definedName name="_xlnm.Print_Titles" localSheetId="7">'ÚT - Ústřední vytápění - ...'!$133:$133</definedName>
    <definedName name="_xlnm._FilterDatabase" localSheetId="8" hidden="1">'SO01a - ZTI - ležatá kana...'!$C$127:$K$169</definedName>
    <definedName name="_xlnm.Print_Area" localSheetId="8">'SO01a - ZTI - ležatá kana...'!$C$4:$J$43,'SO01a - ZTI - ležatá kana...'!$C$50:$J$76,'SO01a - ZTI - ležatá kana...'!$C$82:$J$105,'SO01a - ZTI - ležatá kana...'!$C$111:$K$169</definedName>
    <definedName name="_xlnm.Print_Titles" localSheetId="8">'SO01a - ZTI - ležatá kana...'!$127:$127</definedName>
    <definedName name="_xlnm._FilterDatabase" localSheetId="9" hidden="1">'SO01b - ZTI (zařizovací p...'!$C$151:$K$388</definedName>
    <definedName name="_xlnm.Print_Area" localSheetId="9">'SO01b - ZTI (zařizovací p...'!$C$4:$J$43,'SO01b - ZTI (zařizovací p...'!$C$50:$J$76,'SO01b - ZTI (zařizovací p...'!$C$82:$J$129,'SO01b - ZTI (zařizovací p...'!$C$135:$K$388</definedName>
    <definedName name="_xlnm.Print_Titles" localSheetId="9">'SO01b - ZTI (zařizovací p...'!$151:$151</definedName>
    <definedName name="_xlnm._FilterDatabase" localSheetId="10" hidden="1">'STAV - Stavební část  - S..._01'!$C$154:$K$2169</definedName>
    <definedName name="_xlnm.Print_Area" localSheetId="10">'STAV - Stavební část  - S..._01'!$C$4:$J$43,'STAV - Stavební část  - S..._01'!$C$50:$J$76,'STAV - Stavební část  - S..._01'!$C$82:$J$132,'STAV - Stavební část  - S..._01'!$C$138:$K$2169</definedName>
    <definedName name="_xlnm.Print_Titles" localSheetId="10">'STAV - Stavební část  - S..._01'!$154:$154</definedName>
    <definedName name="_xlnm._FilterDatabase" localSheetId="11" hidden="1">'EI - Silnoproud - SO 02 S...'!$C$128:$K$265</definedName>
    <definedName name="_xlnm.Print_Area" localSheetId="11">'EI - Silnoproud - SO 02 S...'!$C$4:$J$43,'EI - Silnoproud - SO 02 S...'!$C$50:$J$76,'EI - Silnoproud - SO 02 S...'!$C$82:$J$106,'EI - Silnoproud - SO 02 S...'!$C$112:$K$265</definedName>
    <definedName name="_xlnm.Print_Titles" localSheetId="11">'EI - Silnoproud - SO 02 S...'!$128:$128</definedName>
    <definedName name="_xlnm._FilterDatabase" localSheetId="12" hidden="1">'SLP - Slaboproud  - SO 02...'!$C$128:$K$209</definedName>
    <definedName name="_xlnm.Print_Area" localSheetId="12">'SLP - Slaboproud  - SO 02...'!$C$4:$J$43,'SLP - Slaboproud  - SO 02...'!$C$50:$J$76,'SLP - Slaboproud  - SO 02...'!$C$82:$J$106,'SLP - Slaboproud  - SO 02...'!$C$112:$K$209</definedName>
    <definedName name="_xlnm.Print_Titles" localSheetId="12">'SLP - Slaboproud  - SO 02...'!$128:$128</definedName>
    <definedName name="_xlnm._FilterDatabase" localSheetId="13" hidden="1">'HROM - Hromosvod  - SO 02...'!$C$126:$K$173</definedName>
    <definedName name="_xlnm.Print_Area" localSheetId="13">'HROM - Hromosvod  - SO 02...'!$C$4:$J$43,'HROM - Hromosvod  - SO 02...'!$C$50:$J$76,'HROM - Hromosvod  - SO 02...'!$C$82:$J$104,'HROM - Hromosvod  - SO 02...'!$C$110:$K$173</definedName>
    <definedName name="_xlnm.Print_Titles" localSheetId="13">'HROM - Hromosvod  - SO 02...'!$126:$126</definedName>
    <definedName name="_xlnm._FilterDatabase" localSheetId="14" hidden="1">'VZT - Vzduchotechnika - S..._01'!$C$132:$K$293</definedName>
    <definedName name="_xlnm.Print_Area" localSheetId="14">'VZT - Vzduchotechnika - S..._01'!$C$4:$J$43,'VZT - Vzduchotechnika - S..._01'!$C$50:$J$76,'VZT - Vzduchotechnika - S..._01'!$C$82:$J$110,'VZT - Vzduchotechnika - S..._01'!$C$116:$K$293</definedName>
    <definedName name="_xlnm.Print_Titles" localSheetId="14">'VZT - Vzduchotechnika - S..._01'!$132:$132</definedName>
    <definedName name="_xlnm._FilterDatabase" localSheetId="15" hidden="1">'UT - Ústřední vytápění - ...'!$C$135:$K$229</definedName>
    <definedName name="_xlnm.Print_Area" localSheetId="15">'UT - Ústřední vytápění - ...'!$C$4:$J$43,'UT - Ústřední vytápění - ...'!$C$50:$J$76,'UT - Ústřední vytápění - ...'!$C$82:$J$113,'UT - Ústřední vytápění - ...'!$C$119:$K$229</definedName>
    <definedName name="_xlnm.Print_Titles" localSheetId="15">'UT - Ústřední vytápění - ...'!$135:$135</definedName>
    <definedName name="_xlnm._FilterDatabase" localSheetId="16" hidden="1">'ZTIa - Ležatá kanalizace'!$C$127:$K$167</definedName>
    <definedName name="_xlnm.Print_Area" localSheetId="16">'ZTIa - Ležatá kanalizace'!$C$4:$J$43,'ZTIa - Ležatá kanalizace'!$C$50:$J$76,'ZTIa - Ležatá kanalizace'!$C$82:$J$105,'ZTIa - Ležatá kanalizace'!$C$111:$K$167</definedName>
    <definedName name="_xlnm.Print_Titles" localSheetId="16">'ZTIa - Ležatá kanalizace'!$127:$127</definedName>
    <definedName name="_xlnm._FilterDatabase" localSheetId="17" hidden="1">'ZTIb - ZTI část I (zařizo...'!$C$139:$K$240</definedName>
    <definedName name="_xlnm.Print_Area" localSheetId="17">'ZTIb - ZTI část I (zařizo...'!$C$4:$J$43,'ZTIb - ZTI část I (zařizo...'!$C$50:$J$76,'ZTIb - ZTI část I (zařizo...'!$C$82:$J$117,'ZTIb - ZTI část I (zařizo...'!$C$123:$K$240</definedName>
    <definedName name="_xlnm.Print_Titles" localSheetId="17">'ZTIb - ZTI část I (zařizo...'!$139:$139</definedName>
    <definedName name="_xlnm._FilterDatabase" localSheetId="18" hidden="1">'ZTIc - ZTI část II (zařiz...'!$C$130:$K$261</definedName>
    <definedName name="_xlnm.Print_Area" localSheetId="18">'ZTIc - ZTI část II (zařiz...'!$C$4:$J$43,'ZTIc - ZTI část II (zařiz...'!$C$50:$J$76,'ZTIc - ZTI část II (zařiz...'!$C$82:$J$108,'ZTIc - ZTI část II (zařiz...'!$C$114:$K$261</definedName>
    <definedName name="_xlnm.Print_Titles" localSheetId="18">'ZTIc - ZTI část II (zařiz...'!$130:$130</definedName>
    <definedName name="_xlnm._FilterDatabase" localSheetId="19" hidden="1">'SO20a - Přípojka dešťové ...'!$C$129:$K$165</definedName>
    <definedName name="_xlnm.Print_Area" localSheetId="19">'SO20a - Přípojka dešťové ...'!$C$4:$J$43,'SO20a - Přípojka dešťové ...'!$C$50:$J$76,'SO20a - Přípojka dešťové ...'!$C$82:$J$107,'SO20a - Přípojka dešťové ...'!$C$113:$K$165</definedName>
    <definedName name="_xlnm.Print_Titles" localSheetId="19">'SO20a - Přípojka dešťové ...'!$129:$129</definedName>
    <definedName name="_xlnm._FilterDatabase" localSheetId="20" hidden="1">'SO20b - Areálová dešťová ...'!$C$130:$K$187</definedName>
    <definedName name="_xlnm.Print_Area" localSheetId="20">'SO20b - Areálová dešťová ...'!$C$4:$J$43,'SO20b - Areálová dešťová ...'!$C$50:$J$76,'SO20b - Areálová dešťová ...'!$C$82:$J$108,'SO20b - Areálová dešťová ...'!$C$114:$K$187</definedName>
    <definedName name="_xlnm.Print_Titles" localSheetId="20">'SO20b - Areálová dešťová ...'!$130:$130</definedName>
    <definedName name="_xlnm._FilterDatabase" localSheetId="21" hidden="1">'SO 21 - Nová dešťová kana...'!$C$132:$K$195</definedName>
    <definedName name="_xlnm.Print_Area" localSheetId="21">'SO 21 - Nová dešťová kana...'!$C$4:$J$41,'SO 21 - Nová dešťová kana...'!$C$50:$J$76,'SO 21 - Nová dešťová kana...'!$C$82:$J$112,'SO 21 - Nová dešťová kana...'!$C$118:$K$195</definedName>
    <definedName name="_xlnm.Print_Titles" localSheetId="21">'SO 21 - Nová dešťová kana...'!$132:$132</definedName>
    <definedName name="_xlnm._FilterDatabase" localSheetId="22" hidden="1">'SO 22 - Rekonstrukce vodo...'!$C$131:$K$164</definedName>
    <definedName name="_xlnm.Print_Area" localSheetId="22">'SO 22 - Rekonstrukce vodo...'!$C$4:$J$41,'SO 22 - Rekonstrukce vodo...'!$C$50:$J$76,'SO 22 - Rekonstrukce vodo...'!$C$82:$J$111,'SO 22 - Rekonstrukce vodo...'!$C$117:$K$164</definedName>
    <definedName name="_xlnm.Print_Titles" localSheetId="22">'SO 22 - Rekonstrukce vodo...'!$131:$131</definedName>
    <definedName name="_xlnm._FilterDatabase" localSheetId="23" hidden="1">'SO23,24 - Rekonstrukce sp...'!$C$134:$K$210</definedName>
    <definedName name="_xlnm.Print_Area" localSheetId="23">'SO23,24 - Rekonstrukce sp...'!$C$4:$J$41,'SO23,24 - Rekonstrukce sp...'!$C$50:$J$76,'SO23,24 - Rekonstrukce sp...'!$C$82:$J$114,'SO23,24 - Rekonstrukce sp...'!$C$120:$K$210</definedName>
    <definedName name="_xlnm.Print_Titles" localSheetId="23">'SO23,24 - Rekonstrukce sp...'!$134:$134</definedName>
    <definedName name="_xlnm._FilterDatabase" localSheetId="24" hidden="1">'VRN - Vedlejší rozpočtové...'!$C$125:$K$142</definedName>
    <definedName name="_xlnm.Print_Area" localSheetId="24">'VRN - Vedlejší rozpočtové...'!$C$4:$J$41,'VRN - Vedlejší rozpočtové...'!$C$50:$J$76,'VRN - Vedlejší rozpočtové...'!$C$82:$J$105,'VRN - Vedlejší rozpočtové...'!$C$111:$K$142</definedName>
    <definedName name="_xlnm.Print_Titles" localSheetId="24">'VRN - Vedlejší rozpočtové...'!$125:$125</definedName>
    <definedName name="_xlnm._FilterDatabase" localSheetId="25" hidden="1">'SO 50 - Komunikace, zpevn...'!$C$125:$K$273</definedName>
    <definedName name="_xlnm.Print_Area" localSheetId="25">'SO 50 - Komunikace, zpevn...'!$C$4:$J$41,'SO 50 - Komunikace, zpevn...'!$C$50:$J$76,'SO 50 - Komunikace, zpevn...'!$C$82:$J$105,'SO 50 - Komunikace, zpevn...'!$C$111:$K$273</definedName>
    <definedName name="_xlnm.Print_Titles" localSheetId="25">'SO 50 - Komunikace, zpevn...'!$125:$125</definedName>
    <definedName name="_xlnm._FilterDatabase" localSheetId="26" hidden="1">'SO 51 - Oplocení'!$C$125:$K$189</definedName>
    <definedName name="_xlnm.Print_Area" localSheetId="26">'SO 51 - Oplocení'!$C$4:$J$41,'SO 51 - Oplocení'!$C$50:$J$76,'SO 51 - Oplocení'!$C$82:$J$105,'SO 51 - Oplocení'!$C$111:$K$189</definedName>
    <definedName name="_xlnm.Print_Titles" localSheetId="26">'SO 51 - Oplocení'!$125:$125</definedName>
    <definedName name="_xlnm._FilterDatabase" localSheetId="27" hidden="1">'SO 51b - Oplocení'!$C$126:$K$186</definedName>
    <definedName name="_xlnm.Print_Area" localSheetId="27">'SO 51b - Oplocení'!$C$4:$J$41,'SO 51b - Oplocení'!$C$50:$J$76,'SO 51b - Oplocení'!$C$82:$J$106,'SO 51b - Oplocení'!$C$112:$K$186</definedName>
    <definedName name="_xlnm.Print_Titles" localSheetId="27">'SO 51b - Oplocení'!$126:$126</definedName>
  </definedNames>
  <calcPr/>
</workbook>
</file>

<file path=xl/calcChain.xml><?xml version="1.0" encoding="utf-8"?>
<calcChain xmlns="http://schemas.openxmlformats.org/spreadsheetml/2006/main">
  <c i="28" l="1" r="J39"/>
  <c r="J38"/>
  <c i="1" r="AY128"/>
  <c i="28" r="J37"/>
  <c i="1" r="AX128"/>
  <c i="28"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27" r="J39"/>
  <c r="J38"/>
  <c i="1" r="AY127"/>
  <c i="27" r="J37"/>
  <c i="1" r="AX127"/>
  <c i="27" r="BI189"/>
  <c r="BH189"/>
  <c r="BG189"/>
  <c r="BF189"/>
  <c r="T189"/>
  <c r="T188"/>
  <c r="T187"/>
  <c r="R189"/>
  <c r="R188"/>
  <c r="R187"/>
  <c r="P189"/>
  <c r="P188"/>
  <c r="P187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26" r="J39"/>
  <c r="J38"/>
  <c i="1" r="AY126"/>
  <c i="26" r="J37"/>
  <c i="1" r="AX126"/>
  <c i="26"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F120"/>
  <c r="E118"/>
  <c r="F91"/>
  <c r="E89"/>
  <c r="J26"/>
  <c r="E26"/>
  <c r="J94"/>
  <c r="J25"/>
  <c r="J23"/>
  <c r="E23"/>
  <c r="J122"/>
  <c r="J22"/>
  <c r="J20"/>
  <c r="E20"/>
  <c r="F94"/>
  <c r="J19"/>
  <c r="J17"/>
  <c r="E17"/>
  <c r="F122"/>
  <c r="J16"/>
  <c r="J14"/>
  <c r="J91"/>
  <c r="E7"/>
  <c r="E85"/>
  <c i="25" r="J39"/>
  <c r="J38"/>
  <c i="1" r="AY125"/>
  <c i="25" r="J37"/>
  <c i="1" r="AX125"/>
  <c i="25"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24" r="J39"/>
  <c r="J38"/>
  <c i="1" r="AY123"/>
  <c i="24" r="J37"/>
  <c i="1" r="AX123"/>
  <c i="24"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94"/>
  <c r="J25"/>
  <c r="J23"/>
  <c r="E23"/>
  <c r="J131"/>
  <c r="J22"/>
  <c r="J20"/>
  <c r="E20"/>
  <c r="F132"/>
  <c r="J19"/>
  <c r="J17"/>
  <c r="E17"/>
  <c r="F131"/>
  <c r="J16"/>
  <c r="J14"/>
  <c r="J91"/>
  <c r="E7"/>
  <c r="E123"/>
  <c i="23" r="J39"/>
  <c r="J38"/>
  <c i="1" r="AY122"/>
  <c i="23" r="J37"/>
  <c i="1" r="AX122"/>
  <c i="23"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T151"/>
  <c r="R152"/>
  <c r="R151"/>
  <c r="P152"/>
  <c r="P151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F126"/>
  <c r="E124"/>
  <c r="F91"/>
  <c r="E89"/>
  <c r="J26"/>
  <c r="E26"/>
  <c r="J129"/>
  <c r="J25"/>
  <c r="J23"/>
  <c r="E23"/>
  <c r="J128"/>
  <c r="J22"/>
  <c r="J20"/>
  <c r="E20"/>
  <c r="F94"/>
  <c r="J19"/>
  <c r="J17"/>
  <c r="E17"/>
  <c r="F128"/>
  <c r="J16"/>
  <c r="J14"/>
  <c r="J126"/>
  <c r="E7"/>
  <c r="E85"/>
  <c i="22" r="J39"/>
  <c r="J38"/>
  <c i="1" r="AY121"/>
  <c i="22" r="J37"/>
  <c i="1" r="AX121"/>
  <c i="22"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7"/>
  <c r="E125"/>
  <c r="F91"/>
  <c r="E89"/>
  <c r="J26"/>
  <c r="E26"/>
  <c r="J130"/>
  <c r="J25"/>
  <c r="J23"/>
  <c r="E23"/>
  <c r="J129"/>
  <c r="J22"/>
  <c r="J20"/>
  <c r="E20"/>
  <c r="F94"/>
  <c r="J19"/>
  <c r="J17"/>
  <c r="E17"/>
  <c r="F129"/>
  <c r="J16"/>
  <c r="J14"/>
  <c r="J127"/>
  <c r="E7"/>
  <c r="E121"/>
  <c i="21" r="J41"/>
  <c r="J40"/>
  <c i="1" r="AY120"/>
  <c i="21" r="J39"/>
  <c i="1" r="AX120"/>
  <c i="21"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F125"/>
  <c r="E123"/>
  <c r="J96"/>
  <c r="F93"/>
  <c r="E91"/>
  <c r="J25"/>
  <c r="E25"/>
  <c r="J127"/>
  <c r="J24"/>
  <c r="J22"/>
  <c r="E22"/>
  <c r="F128"/>
  <c r="J21"/>
  <c r="J19"/>
  <c r="E19"/>
  <c r="F95"/>
  <c r="J18"/>
  <c r="J16"/>
  <c r="J125"/>
  <c r="E7"/>
  <c r="E117"/>
  <c i="20" r="J41"/>
  <c r="J40"/>
  <c i="1" r="AY119"/>
  <c i="20" r="J39"/>
  <c i="1" r="AX119"/>
  <c i="20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F124"/>
  <c r="E122"/>
  <c r="J96"/>
  <c r="F93"/>
  <c r="E91"/>
  <c r="J25"/>
  <c r="E25"/>
  <c r="J95"/>
  <c r="J24"/>
  <c r="J22"/>
  <c r="E22"/>
  <c r="F96"/>
  <c r="J21"/>
  <c r="J19"/>
  <c r="E19"/>
  <c r="F126"/>
  <c r="J18"/>
  <c r="J16"/>
  <c r="J124"/>
  <c r="E7"/>
  <c r="E116"/>
  <c i="19" r="J41"/>
  <c r="J40"/>
  <c i="1" r="AY117"/>
  <c i="19" r="J39"/>
  <c i="1" r="AX117"/>
  <c i="19"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T255"/>
  <c r="R256"/>
  <c r="R255"/>
  <c r="P256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93"/>
  <c r="E7"/>
  <c r="E117"/>
  <c i="18" r="J41"/>
  <c r="J40"/>
  <c i="1" r="AY116"/>
  <c i="18" r="J39"/>
  <c i="1" r="AX116"/>
  <c i="18"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F134"/>
  <c r="E132"/>
  <c r="J96"/>
  <c r="F93"/>
  <c r="E91"/>
  <c r="J25"/>
  <c r="E25"/>
  <c r="J136"/>
  <c r="J24"/>
  <c r="J22"/>
  <c r="E22"/>
  <c r="F137"/>
  <c r="J21"/>
  <c r="J19"/>
  <c r="E19"/>
  <c r="F136"/>
  <c r="J18"/>
  <c r="J16"/>
  <c r="J134"/>
  <c r="E7"/>
  <c r="E126"/>
  <c i="17" r="J41"/>
  <c r="J40"/>
  <c i="1" r="AY115"/>
  <c i="17" r="J39"/>
  <c i="1" r="AX115"/>
  <c i="17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2"/>
  <c r="E120"/>
  <c r="J96"/>
  <c r="F93"/>
  <c r="E91"/>
  <c r="J25"/>
  <c r="E25"/>
  <c r="J124"/>
  <c r="J24"/>
  <c r="J22"/>
  <c r="E22"/>
  <c r="F125"/>
  <c r="J21"/>
  <c r="J19"/>
  <c r="E19"/>
  <c r="F95"/>
  <c r="J18"/>
  <c r="J16"/>
  <c r="J122"/>
  <c r="E7"/>
  <c r="E114"/>
  <c i="16" r="J41"/>
  <c r="J40"/>
  <c i="1" r="AY113"/>
  <c i="16" r="J39"/>
  <c i="1" r="AX113"/>
  <c i="16"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6"/>
  <c r="J95"/>
  <c r="F95"/>
  <c r="F93"/>
  <c r="E91"/>
  <c r="J22"/>
  <c r="E22"/>
  <c r="F133"/>
  <c r="J21"/>
  <c r="J16"/>
  <c r="J93"/>
  <c r="E7"/>
  <c r="E122"/>
  <c i="15" r="J41"/>
  <c r="J40"/>
  <c i="1" r="AY112"/>
  <c i="15" r="J39"/>
  <c i="1" r="AX112"/>
  <c i="15"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95"/>
  <c r="J24"/>
  <c r="J22"/>
  <c r="E22"/>
  <c r="F130"/>
  <c r="J21"/>
  <c r="J19"/>
  <c r="E19"/>
  <c r="F95"/>
  <c r="J18"/>
  <c r="J16"/>
  <c r="J127"/>
  <c r="E7"/>
  <c r="E119"/>
  <c i="14" r="J41"/>
  <c r="J40"/>
  <c i="1" r="AY111"/>
  <c i="14" r="J39"/>
  <c i="1" r="AX111"/>
  <c i="14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3"/>
  <c r="E91"/>
  <c r="J28"/>
  <c r="E28"/>
  <c r="J96"/>
  <c r="J27"/>
  <c r="J25"/>
  <c r="E25"/>
  <c r="J123"/>
  <c r="J24"/>
  <c r="J22"/>
  <c r="E22"/>
  <c r="F96"/>
  <c r="J21"/>
  <c r="J19"/>
  <c r="E19"/>
  <c r="F95"/>
  <c r="J18"/>
  <c r="J16"/>
  <c r="J121"/>
  <c r="E7"/>
  <c r="E113"/>
  <c i="13" r="J41"/>
  <c r="J40"/>
  <c i="1" r="AY110"/>
  <c i="13" r="J39"/>
  <c i="1" r="AX110"/>
  <c i="13"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126"/>
  <c r="J21"/>
  <c r="J19"/>
  <c r="E19"/>
  <c r="F95"/>
  <c r="J18"/>
  <c r="J16"/>
  <c r="J123"/>
  <c r="E7"/>
  <c r="E115"/>
  <c i="12" r="J41"/>
  <c r="J40"/>
  <c i="1" r="AY109"/>
  <c i="12" r="J39"/>
  <c i="1" r="AX109"/>
  <c i="12"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96"/>
  <c r="J21"/>
  <c r="J19"/>
  <c r="E19"/>
  <c r="F125"/>
  <c r="J18"/>
  <c r="J16"/>
  <c r="J93"/>
  <c r="E7"/>
  <c r="E115"/>
  <c i="11" r="J41"/>
  <c r="J40"/>
  <c i="1" r="AY108"/>
  <c i="11" r="J39"/>
  <c i="1" r="AX108"/>
  <c i="11" r="BI2169"/>
  <c r="BH2169"/>
  <c r="BG2169"/>
  <c r="BF2169"/>
  <c r="T2169"/>
  <c r="R2169"/>
  <c r="P2169"/>
  <c r="BI2168"/>
  <c r="BH2168"/>
  <c r="BG2168"/>
  <c r="BF2168"/>
  <c r="T2168"/>
  <c r="R2168"/>
  <c r="P2168"/>
  <c r="BI2165"/>
  <c r="BH2165"/>
  <c r="BG2165"/>
  <c r="BF2165"/>
  <c r="T2165"/>
  <c r="R2165"/>
  <c r="P2165"/>
  <c r="BI2164"/>
  <c r="BH2164"/>
  <c r="BG2164"/>
  <c r="BF2164"/>
  <c r="T2164"/>
  <c r="R2164"/>
  <c r="P2164"/>
  <c r="BI2162"/>
  <c r="BH2162"/>
  <c r="BG2162"/>
  <c r="BF2162"/>
  <c r="T2162"/>
  <c r="R2162"/>
  <c r="P2162"/>
  <c r="BI2160"/>
  <c r="BH2160"/>
  <c r="BG2160"/>
  <c r="BF2160"/>
  <c r="T2160"/>
  <c r="R2160"/>
  <c r="P2160"/>
  <c r="BI2155"/>
  <c r="BH2155"/>
  <c r="BG2155"/>
  <c r="BF2155"/>
  <c r="T2155"/>
  <c r="R2155"/>
  <c r="P2155"/>
  <c r="BI2151"/>
  <c r="BH2151"/>
  <c r="BG2151"/>
  <c r="BF2151"/>
  <c r="T2151"/>
  <c r="R2151"/>
  <c r="P2151"/>
  <c r="BI2147"/>
  <c r="BH2147"/>
  <c r="BG2147"/>
  <c r="BF2147"/>
  <c r="T2147"/>
  <c r="R2147"/>
  <c r="P2147"/>
  <c r="BI2140"/>
  <c r="BH2140"/>
  <c r="BG2140"/>
  <c r="BF2140"/>
  <c r="T2140"/>
  <c r="R2140"/>
  <c r="P2140"/>
  <c r="BI2132"/>
  <c r="BH2132"/>
  <c r="BG2132"/>
  <c r="BF2132"/>
  <c r="T2132"/>
  <c r="R2132"/>
  <c r="P2132"/>
  <c r="BI2130"/>
  <c r="BH2130"/>
  <c r="BG2130"/>
  <c r="BF2130"/>
  <c r="T2130"/>
  <c r="R2130"/>
  <c r="P2130"/>
  <c r="BI2126"/>
  <c r="BH2126"/>
  <c r="BG2126"/>
  <c r="BF2126"/>
  <c r="T2126"/>
  <c r="R2126"/>
  <c r="P2126"/>
  <c r="BI2125"/>
  <c r="BH2125"/>
  <c r="BG2125"/>
  <c r="BF2125"/>
  <c r="T2125"/>
  <c r="R2125"/>
  <c r="P2125"/>
  <c r="BI2121"/>
  <c r="BH2121"/>
  <c r="BG2121"/>
  <c r="BF2121"/>
  <c r="T2121"/>
  <c r="R2121"/>
  <c r="P2121"/>
  <c r="BI2117"/>
  <c r="BH2117"/>
  <c r="BG2117"/>
  <c r="BF2117"/>
  <c r="T2117"/>
  <c r="R2117"/>
  <c r="P2117"/>
  <c r="BI2110"/>
  <c r="BH2110"/>
  <c r="BG2110"/>
  <c r="BF2110"/>
  <c r="T2110"/>
  <c r="R2110"/>
  <c r="P2110"/>
  <c r="BI2102"/>
  <c r="BH2102"/>
  <c r="BG2102"/>
  <c r="BF2102"/>
  <c r="T2102"/>
  <c r="R2102"/>
  <c r="P2102"/>
  <c r="BI2100"/>
  <c r="BH2100"/>
  <c r="BG2100"/>
  <c r="BF2100"/>
  <c r="T2100"/>
  <c r="R2100"/>
  <c r="P2100"/>
  <c r="BI2094"/>
  <c r="BH2094"/>
  <c r="BG2094"/>
  <c r="BF2094"/>
  <c r="T2094"/>
  <c r="R2094"/>
  <c r="P2094"/>
  <c r="BI2091"/>
  <c r="BH2091"/>
  <c r="BG2091"/>
  <c r="BF2091"/>
  <c r="T2091"/>
  <c r="R2091"/>
  <c r="P2091"/>
  <c r="BI2057"/>
  <c r="BH2057"/>
  <c r="BG2057"/>
  <c r="BF2057"/>
  <c r="T2057"/>
  <c r="R2057"/>
  <c r="P2057"/>
  <c r="BI2056"/>
  <c r="BH2056"/>
  <c r="BG2056"/>
  <c r="BF2056"/>
  <c r="T2056"/>
  <c r="R2056"/>
  <c r="P2056"/>
  <c r="BI2051"/>
  <c r="BH2051"/>
  <c r="BG2051"/>
  <c r="BF2051"/>
  <c r="T2051"/>
  <c r="R2051"/>
  <c r="P2051"/>
  <c r="BI2046"/>
  <c r="BH2046"/>
  <c r="BG2046"/>
  <c r="BF2046"/>
  <c r="T2046"/>
  <c r="R2046"/>
  <c r="P2046"/>
  <c r="BI2044"/>
  <c r="BH2044"/>
  <c r="BG2044"/>
  <c r="BF2044"/>
  <c r="T2044"/>
  <c r="R2044"/>
  <c r="P2044"/>
  <c r="BI2035"/>
  <c r="BH2035"/>
  <c r="BG2035"/>
  <c r="BF2035"/>
  <c r="T2035"/>
  <c r="R2035"/>
  <c r="P2035"/>
  <c r="BI2028"/>
  <c r="BH2028"/>
  <c r="BG2028"/>
  <c r="BF2028"/>
  <c r="T2028"/>
  <c r="R2028"/>
  <c r="P2028"/>
  <c r="BI2024"/>
  <c r="BH2024"/>
  <c r="BG2024"/>
  <c r="BF2024"/>
  <c r="T2024"/>
  <c r="R2024"/>
  <c r="P2024"/>
  <c r="BI2018"/>
  <c r="BH2018"/>
  <c r="BG2018"/>
  <c r="BF2018"/>
  <c r="T2018"/>
  <c r="R2018"/>
  <c r="P2018"/>
  <c r="BI2012"/>
  <c r="BH2012"/>
  <c r="BG2012"/>
  <c r="BF2012"/>
  <c r="T2012"/>
  <c r="R2012"/>
  <c r="P2012"/>
  <c r="BI2009"/>
  <c r="BH2009"/>
  <c r="BG2009"/>
  <c r="BF2009"/>
  <c r="T2009"/>
  <c r="R2009"/>
  <c r="P2009"/>
  <c r="BI2007"/>
  <c r="BH2007"/>
  <c r="BG2007"/>
  <c r="BF2007"/>
  <c r="T2007"/>
  <c r="R2007"/>
  <c r="P2007"/>
  <c r="BI2005"/>
  <c r="BH2005"/>
  <c r="BG2005"/>
  <c r="BF2005"/>
  <c r="T2005"/>
  <c r="R2005"/>
  <c r="P2005"/>
  <c r="BI2001"/>
  <c r="BH2001"/>
  <c r="BG2001"/>
  <c r="BF2001"/>
  <c r="T2001"/>
  <c r="R2001"/>
  <c r="P2001"/>
  <c r="BI1997"/>
  <c r="BH1997"/>
  <c r="BG1997"/>
  <c r="BF1997"/>
  <c r="T1997"/>
  <c r="R1997"/>
  <c r="P1997"/>
  <c r="BI1993"/>
  <c r="BH1993"/>
  <c r="BG1993"/>
  <c r="BF1993"/>
  <c r="T1993"/>
  <c r="R1993"/>
  <c r="P1993"/>
  <c r="BI1991"/>
  <c r="BH1991"/>
  <c r="BG1991"/>
  <c r="BF1991"/>
  <c r="T1991"/>
  <c r="R1991"/>
  <c r="P1991"/>
  <c r="BI1990"/>
  <c r="BH1990"/>
  <c r="BG1990"/>
  <c r="BF1990"/>
  <c r="T1990"/>
  <c r="R1990"/>
  <c r="P1990"/>
  <c r="BI1988"/>
  <c r="BH1988"/>
  <c r="BG1988"/>
  <c r="BF1988"/>
  <c r="T1988"/>
  <c r="R1988"/>
  <c r="P1988"/>
  <c r="BI1984"/>
  <c r="BH1984"/>
  <c r="BG1984"/>
  <c r="BF1984"/>
  <c r="T1984"/>
  <c r="R1984"/>
  <c r="P1984"/>
  <c r="BI1982"/>
  <c r="BH1982"/>
  <c r="BG1982"/>
  <c r="BF1982"/>
  <c r="T1982"/>
  <c r="R1982"/>
  <c r="P1982"/>
  <c r="BI1980"/>
  <c r="BH1980"/>
  <c r="BG1980"/>
  <c r="BF1980"/>
  <c r="T1980"/>
  <c r="R1980"/>
  <c r="P1980"/>
  <c r="BI1978"/>
  <c r="BH1978"/>
  <c r="BG1978"/>
  <c r="BF1978"/>
  <c r="T1978"/>
  <c r="R1978"/>
  <c r="P1978"/>
  <c r="BI1964"/>
  <c r="BH1964"/>
  <c r="BG1964"/>
  <c r="BF1964"/>
  <c r="T1964"/>
  <c r="R1964"/>
  <c r="P1964"/>
  <c r="BI1962"/>
  <c r="BH1962"/>
  <c r="BG1962"/>
  <c r="BF1962"/>
  <c r="T1962"/>
  <c r="R1962"/>
  <c r="P1962"/>
  <c r="BI1936"/>
  <c r="BH1936"/>
  <c r="BG1936"/>
  <c r="BF1936"/>
  <c r="T1936"/>
  <c r="R1936"/>
  <c r="P1936"/>
  <c r="BI1934"/>
  <c r="BH1934"/>
  <c r="BG1934"/>
  <c r="BF1934"/>
  <c r="T1934"/>
  <c r="R1934"/>
  <c r="P1934"/>
  <c r="BI1932"/>
  <c r="BH1932"/>
  <c r="BG1932"/>
  <c r="BF1932"/>
  <c r="T1932"/>
  <c r="R1932"/>
  <c r="P1932"/>
  <c r="BI1924"/>
  <c r="BH1924"/>
  <c r="BG1924"/>
  <c r="BF1924"/>
  <c r="T1924"/>
  <c r="R1924"/>
  <c r="P1924"/>
  <c r="BI1896"/>
  <c r="BH1896"/>
  <c r="BG1896"/>
  <c r="BF1896"/>
  <c r="T1896"/>
  <c r="R1896"/>
  <c r="P1896"/>
  <c r="BI1894"/>
  <c r="BH1894"/>
  <c r="BG1894"/>
  <c r="BF1894"/>
  <c r="T1894"/>
  <c r="R1894"/>
  <c r="P1894"/>
  <c r="BI1893"/>
  <c r="BH1893"/>
  <c r="BG1893"/>
  <c r="BF1893"/>
  <c r="T1893"/>
  <c r="R1893"/>
  <c r="P1893"/>
  <c r="BI1892"/>
  <c r="BH1892"/>
  <c r="BG1892"/>
  <c r="BF1892"/>
  <c r="T1892"/>
  <c r="R1892"/>
  <c r="P1892"/>
  <c r="BI1891"/>
  <c r="BH1891"/>
  <c r="BG1891"/>
  <c r="BF1891"/>
  <c r="T1891"/>
  <c r="R1891"/>
  <c r="P1891"/>
  <c r="BI1889"/>
  <c r="BH1889"/>
  <c r="BG1889"/>
  <c r="BF1889"/>
  <c r="T1889"/>
  <c r="R1889"/>
  <c r="P1889"/>
  <c r="BI1887"/>
  <c r="BH1887"/>
  <c r="BG1887"/>
  <c r="BF1887"/>
  <c r="T1887"/>
  <c r="R1887"/>
  <c r="P1887"/>
  <c r="BI1886"/>
  <c r="BH1886"/>
  <c r="BG1886"/>
  <c r="BF1886"/>
  <c r="T1886"/>
  <c r="R1886"/>
  <c r="P1886"/>
  <c r="BI1884"/>
  <c r="BH1884"/>
  <c r="BG1884"/>
  <c r="BF1884"/>
  <c r="T1884"/>
  <c r="R1884"/>
  <c r="P1884"/>
  <c r="BI1882"/>
  <c r="BH1882"/>
  <c r="BG1882"/>
  <c r="BF1882"/>
  <c r="T1882"/>
  <c r="R1882"/>
  <c r="P1882"/>
  <c r="BI1880"/>
  <c r="BH1880"/>
  <c r="BG1880"/>
  <c r="BF1880"/>
  <c r="T1880"/>
  <c r="R1880"/>
  <c r="P1880"/>
  <c r="BI1878"/>
  <c r="BH1878"/>
  <c r="BG1878"/>
  <c r="BF1878"/>
  <c r="T1878"/>
  <c r="R1878"/>
  <c r="P1878"/>
  <c r="BI1872"/>
  <c r="BH1872"/>
  <c r="BG1872"/>
  <c r="BF1872"/>
  <c r="T1872"/>
  <c r="R1872"/>
  <c r="P1872"/>
  <c r="BI1869"/>
  <c r="BH1869"/>
  <c r="BG1869"/>
  <c r="BF1869"/>
  <c r="T1869"/>
  <c r="R1869"/>
  <c r="P1869"/>
  <c r="BI1867"/>
  <c r="BH1867"/>
  <c r="BG1867"/>
  <c r="BF1867"/>
  <c r="T1867"/>
  <c r="R1867"/>
  <c r="P1867"/>
  <c r="BI1851"/>
  <c r="BH1851"/>
  <c r="BG1851"/>
  <c r="BF1851"/>
  <c r="T1851"/>
  <c r="R1851"/>
  <c r="P1851"/>
  <c r="BI1847"/>
  <c r="BH1847"/>
  <c r="BG1847"/>
  <c r="BF1847"/>
  <c r="T1847"/>
  <c r="R1847"/>
  <c r="P1847"/>
  <c r="BI1844"/>
  <c r="BH1844"/>
  <c r="BG1844"/>
  <c r="BF1844"/>
  <c r="T1844"/>
  <c r="R1844"/>
  <c r="P1844"/>
  <c r="BI1842"/>
  <c r="BH1842"/>
  <c r="BG1842"/>
  <c r="BF1842"/>
  <c r="T1842"/>
  <c r="R1842"/>
  <c r="P1842"/>
  <c r="BI1840"/>
  <c r="BH1840"/>
  <c r="BG1840"/>
  <c r="BF1840"/>
  <c r="T1840"/>
  <c r="R1840"/>
  <c r="P1840"/>
  <c r="BI1838"/>
  <c r="BH1838"/>
  <c r="BG1838"/>
  <c r="BF1838"/>
  <c r="T1838"/>
  <c r="R1838"/>
  <c r="P1838"/>
  <c r="BI1836"/>
  <c r="BH1836"/>
  <c r="BG1836"/>
  <c r="BF1836"/>
  <c r="T1836"/>
  <c r="R1836"/>
  <c r="P1836"/>
  <c r="BI1831"/>
  <c r="BH1831"/>
  <c r="BG1831"/>
  <c r="BF1831"/>
  <c r="T1831"/>
  <c r="R1831"/>
  <c r="P1831"/>
  <c r="BI1829"/>
  <c r="BH1829"/>
  <c r="BG1829"/>
  <c r="BF1829"/>
  <c r="T1829"/>
  <c r="R1829"/>
  <c r="P1829"/>
  <c r="BI1822"/>
  <c r="BH1822"/>
  <c r="BG1822"/>
  <c r="BF1822"/>
  <c r="T1822"/>
  <c r="R1822"/>
  <c r="P1822"/>
  <c r="BI1820"/>
  <c r="BH1820"/>
  <c r="BG1820"/>
  <c r="BF1820"/>
  <c r="T1820"/>
  <c r="R1820"/>
  <c r="P1820"/>
  <c r="BI1818"/>
  <c r="BH1818"/>
  <c r="BG1818"/>
  <c r="BF1818"/>
  <c r="T1818"/>
  <c r="R1818"/>
  <c r="P1818"/>
  <c r="BI1813"/>
  <c r="BH1813"/>
  <c r="BG1813"/>
  <c r="BF1813"/>
  <c r="T1813"/>
  <c r="R1813"/>
  <c r="P1813"/>
  <c r="BI1811"/>
  <c r="BH1811"/>
  <c r="BG1811"/>
  <c r="BF1811"/>
  <c r="T1811"/>
  <c r="R1811"/>
  <c r="P1811"/>
  <c r="BI1809"/>
  <c r="BH1809"/>
  <c r="BG1809"/>
  <c r="BF1809"/>
  <c r="T1809"/>
  <c r="R1809"/>
  <c r="P1809"/>
  <c r="BI1807"/>
  <c r="BH1807"/>
  <c r="BG1807"/>
  <c r="BF1807"/>
  <c r="T1807"/>
  <c r="R1807"/>
  <c r="P1807"/>
  <c r="BI1802"/>
  <c r="BH1802"/>
  <c r="BG1802"/>
  <c r="BF1802"/>
  <c r="T1802"/>
  <c r="R1802"/>
  <c r="P1802"/>
  <c r="BI1798"/>
  <c r="BH1798"/>
  <c r="BG1798"/>
  <c r="BF1798"/>
  <c r="T1798"/>
  <c r="R1798"/>
  <c r="P1798"/>
  <c r="BI1796"/>
  <c r="BH1796"/>
  <c r="BG1796"/>
  <c r="BF1796"/>
  <c r="T1796"/>
  <c r="R1796"/>
  <c r="P1796"/>
  <c r="BI1792"/>
  <c r="BH1792"/>
  <c r="BG1792"/>
  <c r="BF1792"/>
  <c r="T1792"/>
  <c r="R1792"/>
  <c r="P1792"/>
  <c r="BI1788"/>
  <c r="BH1788"/>
  <c r="BG1788"/>
  <c r="BF1788"/>
  <c r="T1788"/>
  <c r="R1788"/>
  <c r="P1788"/>
  <c r="BI1786"/>
  <c r="BH1786"/>
  <c r="BG1786"/>
  <c r="BF1786"/>
  <c r="T1786"/>
  <c r="R1786"/>
  <c r="P1786"/>
  <c r="BI1781"/>
  <c r="BH1781"/>
  <c r="BG1781"/>
  <c r="BF1781"/>
  <c r="T1781"/>
  <c r="R1781"/>
  <c r="P1781"/>
  <c r="BI1779"/>
  <c r="BH1779"/>
  <c r="BG1779"/>
  <c r="BF1779"/>
  <c r="T1779"/>
  <c r="R1779"/>
  <c r="P1779"/>
  <c r="BI1778"/>
  <c r="BH1778"/>
  <c r="BG1778"/>
  <c r="BF1778"/>
  <c r="T1778"/>
  <c r="R1778"/>
  <c r="P1778"/>
  <c r="BI1757"/>
  <c r="BH1757"/>
  <c r="BG1757"/>
  <c r="BF1757"/>
  <c r="T1757"/>
  <c r="R1757"/>
  <c r="P1757"/>
  <c r="BI1753"/>
  <c r="BH1753"/>
  <c r="BG1753"/>
  <c r="BF1753"/>
  <c r="T1753"/>
  <c r="R1753"/>
  <c r="P1753"/>
  <c r="BI1749"/>
  <c r="BH1749"/>
  <c r="BG1749"/>
  <c r="BF1749"/>
  <c r="T1749"/>
  <c r="R1749"/>
  <c r="P1749"/>
  <c r="BI1747"/>
  <c r="BH1747"/>
  <c r="BG1747"/>
  <c r="BF1747"/>
  <c r="T1747"/>
  <c r="R1747"/>
  <c r="P1747"/>
  <c r="BI1743"/>
  <c r="BH1743"/>
  <c r="BG1743"/>
  <c r="BF1743"/>
  <c r="T1743"/>
  <c r="R1743"/>
  <c r="P1743"/>
  <c r="BI1741"/>
  <c r="BH1741"/>
  <c r="BG1741"/>
  <c r="BF1741"/>
  <c r="T1741"/>
  <c r="R1741"/>
  <c r="P1741"/>
  <c r="BI1733"/>
  <c r="BH1733"/>
  <c r="BG1733"/>
  <c r="BF1733"/>
  <c r="T1733"/>
  <c r="R1733"/>
  <c r="P1733"/>
  <c r="BI1726"/>
  <c r="BH1726"/>
  <c r="BG1726"/>
  <c r="BF1726"/>
  <c r="T1726"/>
  <c r="R1726"/>
  <c r="P1726"/>
  <c r="BI1717"/>
  <c r="BH1717"/>
  <c r="BG1717"/>
  <c r="BF1717"/>
  <c r="T1717"/>
  <c r="R1717"/>
  <c r="P1717"/>
  <c r="BI1709"/>
  <c r="BH1709"/>
  <c r="BG1709"/>
  <c r="BF1709"/>
  <c r="T1709"/>
  <c r="R1709"/>
  <c r="P1709"/>
  <c r="BI1707"/>
  <c r="BH1707"/>
  <c r="BG1707"/>
  <c r="BF1707"/>
  <c r="T1707"/>
  <c r="R1707"/>
  <c r="P1707"/>
  <c r="BI1704"/>
  <c r="BH1704"/>
  <c r="BG1704"/>
  <c r="BF1704"/>
  <c r="T1704"/>
  <c r="R1704"/>
  <c r="P1704"/>
  <c r="BI1700"/>
  <c r="BH1700"/>
  <c r="BG1700"/>
  <c r="BF1700"/>
  <c r="T1700"/>
  <c r="R1700"/>
  <c r="P1700"/>
  <c r="BI1665"/>
  <c r="BH1665"/>
  <c r="BG1665"/>
  <c r="BF1665"/>
  <c r="T1665"/>
  <c r="R1665"/>
  <c r="P1665"/>
  <c r="BI1653"/>
  <c r="BH1653"/>
  <c r="BG1653"/>
  <c r="BF1653"/>
  <c r="T1653"/>
  <c r="R1653"/>
  <c r="P1653"/>
  <c r="BI1651"/>
  <c r="BH1651"/>
  <c r="BG1651"/>
  <c r="BF1651"/>
  <c r="T1651"/>
  <c r="R1651"/>
  <c r="P1651"/>
  <c r="BI1611"/>
  <c r="BH1611"/>
  <c r="BG1611"/>
  <c r="BF1611"/>
  <c r="T1611"/>
  <c r="R1611"/>
  <c r="P1611"/>
  <c r="BI1609"/>
  <c r="BH1609"/>
  <c r="BG1609"/>
  <c r="BF1609"/>
  <c r="T1609"/>
  <c r="R1609"/>
  <c r="P1609"/>
  <c r="BI1607"/>
  <c r="BH1607"/>
  <c r="BG1607"/>
  <c r="BF1607"/>
  <c r="T1607"/>
  <c r="R1607"/>
  <c r="P1607"/>
  <c r="BI1606"/>
  <c r="BH1606"/>
  <c r="BG1606"/>
  <c r="BF1606"/>
  <c r="T1606"/>
  <c r="R1606"/>
  <c r="P1606"/>
  <c r="BI1604"/>
  <c r="BH1604"/>
  <c r="BG1604"/>
  <c r="BF1604"/>
  <c r="T1604"/>
  <c r="R1604"/>
  <c r="P1604"/>
  <c r="BI1602"/>
  <c r="BH1602"/>
  <c r="BG1602"/>
  <c r="BF1602"/>
  <c r="T1602"/>
  <c r="R1602"/>
  <c r="P1602"/>
  <c r="BI1600"/>
  <c r="BH1600"/>
  <c r="BG1600"/>
  <c r="BF1600"/>
  <c r="T1600"/>
  <c r="R1600"/>
  <c r="P1600"/>
  <c r="BI1596"/>
  <c r="BH1596"/>
  <c r="BG1596"/>
  <c r="BF1596"/>
  <c r="T1596"/>
  <c r="R1596"/>
  <c r="P1596"/>
  <c r="BI1585"/>
  <c r="BH1585"/>
  <c r="BG1585"/>
  <c r="BF1585"/>
  <c r="T1585"/>
  <c r="R1585"/>
  <c r="P1585"/>
  <c r="BI1583"/>
  <c r="BH1583"/>
  <c r="BG1583"/>
  <c r="BF1583"/>
  <c r="T1583"/>
  <c r="R1583"/>
  <c r="P1583"/>
  <c r="BI1582"/>
  <c r="BH1582"/>
  <c r="BG1582"/>
  <c r="BF1582"/>
  <c r="T1582"/>
  <c r="R1582"/>
  <c r="P1582"/>
  <c r="BI1573"/>
  <c r="BH1573"/>
  <c r="BG1573"/>
  <c r="BF1573"/>
  <c r="T1573"/>
  <c r="R1573"/>
  <c r="P1573"/>
  <c r="BI1568"/>
  <c r="BH1568"/>
  <c r="BG1568"/>
  <c r="BF1568"/>
  <c r="T1568"/>
  <c r="R1568"/>
  <c r="P1568"/>
  <c r="BI1563"/>
  <c r="BH1563"/>
  <c r="BG1563"/>
  <c r="BF1563"/>
  <c r="T1563"/>
  <c r="R1563"/>
  <c r="P1563"/>
  <c r="BI1559"/>
  <c r="BH1559"/>
  <c r="BG1559"/>
  <c r="BF1559"/>
  <c r="T1559"/>
  <c r="R1559"/>
  <c r="P1559"/>
  <c r="BI1558"/>
  <c r="BH1558"/>
  <c r="BG1558"/>
  <c r="BF1558"/>
  <c r="T1558"/>
  <c r="R1558"/>
  <c r="P1558"/>
  <c r="BI1557"/>
  <c r="BH1557"/>
  <c r="BG1557"/>
  <c r="BF1557"/>
  <c r="T1557"/>
  <c r="R1557"/>
  <c r="P1557"/>
  <c r="BI1555"/>
  <c r="BH1555"/>
  <c r="BG1555"/>
  <c r="BF1555"/>
  <c r="T1555"/>
  <c r="R1555"/>
  <c r="P1555"/>
  <c r="BI1554"/>
  <c r="BH1554"/>
  <c r="BG1554"/>
  <c r="BF1554"/>
  <c r="T1554"/>
  <c r="R1554"/>
  <c r="P1554"/>
  <c r="BI1553"/>
  <c r="BH1553"/>
  <c r="BG1553"/>
  <c r="BF1553"/>
  <c r="T1553"/>
  <c r="R1553"/>
  <c r="P1553"/>
  <c r="BI1552"/>
  <c r="BH1552"/>
  <c r="BG1552"/>
  <c r="BF1552"/>
  <c r="T1552"/>
  <c r="R1552"/>
  <c r="P1552"/>
  <c r="BI1551"/>
  <c r="BH1551"/>
  <c r="BG1551"/>
  <c r="BF1551"/>
  <c r="T1551"/>
  <c r="R1551"/>
  <c r="P1551"/>
  <c r="BI1550"/>
  <c r="BH1550"/>
  <c r="BG1550"/>
  <c r="BF1550"/>
  <c r="T1550"/>
  <c r="R1550"/>
  <c r="P1550"/>
  <c r="BI1548"/>
  <c r="BH1548"/>
  <c r="BG1548"/>
  <c r="BF1548"/>
  <c r="T1548"/>
  <c r="R1548"/>
  <c r="P1548"/>
  <c r="BI1546"/>
  <c r="BH1546"/>
  <c r="BG1546"/>
  <c r="BF1546"/>
  <c r="T1546"/>
  <c r="R1546"/>
  <c r="P1546"/>
  <c r="BI1545"/>
  <c r="BH1545"/>
  <c r="BG1545"/>
  <c r="BF1545"/>
  <c r="T1545"/>
  <c r="R1545"/>
  <c r="P1545"/>
  <c r="BI1544"/>
  <c r="BH1544"/>
  <c r="BG1544"/>
  <c r="BF1544"/>
  <c r="T1544"/>
  <c r="R1544"/>
  <c r="P1544"/>
  <c r="BI1543"/>
  <c r="BH1543"/>
  <c r="BG1543"/>
  <c r="BF1543"/>
  <c r="T1543"/>
  <c r="R1543"/>
  <c r="P1543"/>
  <c r="BI1542"/>
  <c r="BH1542"/>
  <c r="BG1542"/>
  <c r="BF1542"/>
  <c r="T1542"/>
  <c r="R1542"/>
  <c r="P1542"/>
  <c r="BI1540"/>
  <c r="BH1540"/>
  <c r="BG1540"/>
  <c r="BF1540"/>
  <c r="T1540"/>
  <c r="R1540"/>
  <c r="P1540"/>
  <c r="BI1539"/>
  <c r="BH1539"/>
  <c r="BG1539"/>
  <c r="BF1539"/>
  <c r="T1539"/>
  <c r="R1539"/>
  <c r="P1539"/>
  <c r="BI1537"/>
  <c r="BH1537"/>
  <c r="BG1537"/>
  <c r="BF1537"/>
  <c r="T1537"/>
  <c r="R1537"/>
  <c r="P1537"/>
  <c r="BI1536"/>
  <c r="BH1536"/>
  <c r="BG1536"/>
  <c r="BF1536"/>
  <c r="T1536"/>
  <c r="R1536"/>
  <c r="P1536"/>
  <c r="BI1535"/>
  <c r="BH1535"/>
  <c r="BG1535"/>
  <c r="BF1535"/>
  <c r="T1535"/>
  <c r="R1535"/>
  <c r="P1535"/>
  <c r="BI1534"/>
  <c r="BH1534"/>
  <c r="BG1534"/>
  <c r="BF1534"/>
  <c r="T1534"/>
  <c r="R1534"/>
  <c r="P1534"/>
  <c r="BI1533"/>
  <c r="BH1533"/>
  <c r="BG1533"/>
  <c r="BF1533"/>
  <c r="T1533"/>
  <c r="R1533"/>
  <c r="P1533"/>
  <c r="BI1532"/>
  <c r="BH1532"/>
  <c r="BG1532"/>
  <c r="BF1532"/>
  <c r="T1532"/>
  <c r="R1532"/>
  <c r="P1532"/>
  <c r="BI1531"/>
  <c r="BH1531"/>
  <c r="BG1531"/>
  <c r="BF1531"/>
  <c r="T1531"/>
  <c r="R1531"/>
  <c r="P1531"/>
  <c r="BI1530"/>
  <c r="BH1530"/>
  <c r="BG1530"/>
  <c r="BF1530"/>
  <c r="T1530"/>
  <c r="R1530"/>
  <c r="P1530"/>
  <c r="BI1528"/>
  <c r="BH1528"/>
  <c r="BG1528"/>
  <c r="BF1528"/>
  <c r="T1528"/>
  <c r="R1528"/>
  <c r="P1528"/>
  <c r="BI1524"/>
  <c r="BH1524"/>
  <c r="BG1524"/>
  <c r="BF1524"/>
  <c r="T1524"/>
  <c r="R1524"/>
  <c r="P1524"/>
  <c r="BI1522"/>
  <c r="BH1522"/>
  <c r="BG1522"/>
  <c r="BF1522"/>
  <c r="T1522"/>
  <c r="R1522"/>
  <c r="P1522"/>
  <c r="BI1520"/>
  <c r="BH1520"/>
  <c r="BG1520"/>
  <c r="BF1520"/>
  <c r="T1520"/>
  <c r="R1520"/>
  <c r="P1520"/>
  <c r="BI1518"/>
  <c r="BH1518"/>
  <c r="BG1518"/>
  <c r="BF1518"/>
  <c r="T1518"/>
  <c r="R1518"/>
  <c r="P1518"/>
  <c r="BI1516"/>
  <c r="BH1516"/>
  <c r="BG1516"/>
  <c r="BF1516"/>
  <c r="T1516"/>
  <c r="R1516"/>
  <c r="P1516"/>
  <c r="BI1514"/>
  <c r="BH1514"/>
  <c r="BG1514"/>
  <c r="BF1514"/>
  <c r="T1514"/>
  <c r="R1514"/>
  <c r="P1514"/>
  <c r="BI1510"/>
  <c r="BH1510"/>
  <c r="BG1510"/>
  <c r="BF1510"/>
  <c r="T1510"/>
  <c r="R1510"/>
  <c r="P1510"/>
  <c r="BI1506"/>
  <c r="BH1506"/>
  <c r="BG1506"/>
  <c r="BF1506"/>
  <c r="T1506"/>
  <c r="R1506"/>
  <c r="P1506"/>
  <c r="BI1505"/>
  <c r="BH1505"/>
  <c r="BG1505"/>
  <c r="BF1505"/>
  <c r="T1505"/>
  <c r="R1505"/>
  <c r="P1505"/>
  <c r="BI1504"/>
  <c r="BH1504"/>
  <c r="BG1504"/>
  <c r="BF1504"/>
  <c r="T1504"/>
  <c r="R1504"/>
  <c r="P1504"/>
  <c r="BI1503"/>
  <c r="BH1503"/>
  <c r="BG1503"/>
  <c r="BF1503"/>
  <c r="T1503"/>
  <c r="R1503"/>
  <c r="P1503"/>
  <c r="BI1502"/>
  <c r="BH1502"/>
  <c r="BG1502"/>
  <c r="BF1502"/>
  <c r="T1502"/>
  <c r="R1502"/>
  <c r="P1502"/>
  <c r="BI1499"/>
  <c r="BH1499"/>
  <c r="BG1499"/>
  <c r="BF1499"/>
  <c r="T1499"/>
  <c r="R1499"/>
  <c r="P1499"/>
  <c r="BI1496"/>
  <c r="BH1496"/>
  <c r="BG1496"/>
  <c r="BF1496"/>
  <c r="T1496"/>
  <c r="R1496"/>
  <c r="P1496"/>
  <c r="BI1490"/>
  <c r="BH1490"/>
  <c r="BG1490"/>
  <c r="BF1490"/>
  <c r="T1490"/>
  <c r="R1490"/>
  <c r="P1490"/>
  <c r="BI1486"/>
  <c r="BH1486"/>
  <c r="BG1486"/>
  <c r="BF1486"/>
  <c r="T1486"/>
  <c r="R1486"/>
  <c r="P1486"/>
  <c r="BI1482"/>
  <c r="BH1482"/>
  <c r="BG1482"/>
  <c r="BF1482"/>
  <c r="T1482"/>
  <c r="R1482"/>
  <c r="P1482"/>
  <c r="BI1476"/>
  <c r="BH1476"/>
  <c r="BG1476"/>
  <c r="BF1476"/>
  <c r="T1476"/>
  <c r="R1476"/>
  <c r="P1476"/>
  <c r="BI1470"/>
  <c r="BH1470"/>
  <c r="BG1470"/>
  <c r="BF1470"/>
  <c r="T1470"/>
  <c r="R1470"/>
  <c r="P1470"/>
  <c r="BI1467"/>
  <c r="BH1467"/>
  <c r="BG1467"/>
  <c r="BF1467"/>
  <c r="T1467"/>
  <c r="R1467"/>
  <c r="P1467"/>
  <c r="BI1464"/>
  <c r="BH1464"/>
  <c r="BG1464"/>
  <c r="BF1464"/>
  <c r="T1464"/>
  <c r="R1464"/>
  <c r="P1464"/>
  <c r="BI1458"/>
  <c r="BH1458"/>
  <c r="BG1458"/>
  <c r="BF1458"/>
  <c r="T1458"/>
  <c r="R1458"/>
  <c r="P1458"/>
  <c r="BI1452"/>
  <c r="BH1452"/>
  <c r="BG1452"/>
  <c r="BF1452"/>
  <c r="T1452"/>
  <c r="R1452"/>
  <c r="P1452"/>
  <c r="BI1446"/>
  <c r="BH1446"/>
  <c r="BG1446"/>
  <c r="BF1446"/>
  <c r="T1446"/>
  <c r="R1446"/>
  <c r="P1446"/>
  <c r="BI1442"/>
  <c r="BH1442"/>
  <c r="BG1442"/>
  <c r="BF1442"/>
  <c r="T1442"/>
  <c r="R1442"/>
  <c r="P1442"/>
  <c r="BI1438"/>
  <c r="BH1438"/>
  <c r="BG1438"/>
  <c r="BF1438"/>
  <c r="T1438"/>
  <c r="R1438"/>
  <c r="P1438"/>
  <c r="BI1437"/>
  <c r="BH1437"/>
  <c r="BG1437"/>
  <c r="BF1437"/>
  <c r="T1437"/>
  <c r="R1437"/>
  <c r="P1437"/>
  <c r="BI1436"/>
  <c r="BH1436"/>
  <c r="BG1436"/>
  <c r="BF1436"/>
  <c r="T1436"/>
  <c r="R1436"/>
  <c r="P1436"/>
  <c r="BI1435"/>
  <c r="BH1435"/>
  <c r="BG1435"/>
  <c r="BF1435"/>
  <c r="T1435"/>
  <c r="R1435"/>
  <c r="P1435"/>
  <c r="BI1434"/>
  <c r="BH1434"/>
  <c r="BG1434"/>
  <c r="BF1434"/>
  <c r="T1434"/>
  <c r="R1434"/>
  <c r="P1434"/>
  <c r="BI1433"/>
  <c r="BH1433"/>
  <c r="BG1433"/>
  <c r="BF1433"/>
  <c r="T1433"/>
  <c r="R1433"/>
  <c r="P1433"/>
  <c r="BI1426"/>
  <c r="BH1426"/>
  <c r="BG1426"/>
  <c r="BF1426"/>
  <c r="T1426"/>
  <c r="R1426"/>
  <c r="P1426"/>
  <c r="BI1425"/>
  <c r="BH1425"/>
  <c r="BG1425"/>
  <c r="BF1425"/>
  <c r="T1425"/>
  <c r="R1425"/>
  <c r="P1425"/>
  <c r="BI1424"/>
  <c r="BH1424"/>
  <c r="BG1424"/>
  <c r="BF1424"/>
  <c r="T1424"/>
  <c r="R1424"/>
  <c r="P1424"/>
  <c r="BI1423"/>
  <c r="BH1423"/>
  <c r="BG1423"/>
  <c r="BF1423"/>
  <c r="T1423"/>
  <c r="R1423"/>
  <c r="P1423"/>
  <c r="BI1418"/>
  <c r="BH1418"/>
  <c r="BG1418"/>
  <c r="BF1418"/>
  <c r="T1418"/>
  <c r="R1418"/>
  <c r="P1418"/>
  <c r="BI1417"/>
  <c r="BH1417"/>
  <c r="BG1417"/>
  <c r="BF1417"/>
  <c r="T1417"/>
  <c r="R1417"/>
  <c r="P1417"/>
  <c r="BI1416"/>
  <c r="BH1416"/>
  <c r="BG1416"/>
  <c r="BF1416"/>
  <c r="T1416"/>
  <c r="R1416"/>
  <c r="P1416"/>
  <c r="BI1415"/>
  <c r="BH1415"/>
  <c r="BG1415"/>
  <c r="BF1415"/>
  <c r="T1415"/>
  <c r="R1415"/>
  <c r="P1415"/>
  <c r="BI1414"/>
  <c r="BH1414"/>
  <c r="BG1414"/>
  <c r="BF1414"/>
  <c r="T1414"/>
  <c r="R1414"/>
  <c r="P1414"/>
  <c r="BI1413"/>
  <c r="BH1413"/>
  <c r="BG1413"/>
  <c r="BF1413"/>
  <c r="T1413"/>
  <c r="R1413"/>
  <c r="P1413"/>
  <c r="BI1412"/>
  <c r="BH1412"/>
  <c r="BG1412"/>
  <c r="BF1412"/>
  <c r="T1412"/>
  <c r="R1412"/>
  <c r="P1412"/>
  <c r="BI1404"/>
  <c r="BH1404"/>
  <c r="BG1404"/>
  <c r="BF1404"/>
  <c r="T1404"/>
  <c r="R1404"/>
  <c r="P1404"/>
  <c r="BI1400"/>
  <c r="BH1400"/>
  <c r="BG1400"/>
  <c r="BF1400"/>
  <c r="T1400"/>
  <c r="R1400"/>
  <c r="P1400"/>
  <c r="BI1399"/>
  <c r="BH1399"/>
  <c r="BG1399"/>
  <c r="BF1399"/>
  <c r="T1399"/>
  <c r="R1399"/>
  <c r="P1399"/>
  <c r="BI1397"/>
  <c r="BH1397"/>
  <c r="BG1397"/>
  <c r="BF1397"/>
  <c r="T1397"/>
  <c r="R1397"/>
  <c r="P1397"/>
  <c r="BI1392"/>
  <c r="BH1392"/>
  <c r="BG1392"/>
  <c r="BF1392"/>
  <c r="T1392"/>
  <c r="R1392"/>
  <c r="P1392"/>
  <c r="BI1390"/>
  <c r="BH1390"/>
  <c r="BG1390"/>
  <c r="BF1390"/>
  <c r="T1390"/>
  <c r="R1390"/>
  <c r="P1390"/>
  <c r="BI1385"/>
  <c r="BH1385"/>
  <c r="BG1385"/>
  <c r="BF1385"/>
  <c r="T1385"/>
  <c r="R1385"/>
  <c r="P1385"/>
  <c r="BI1383"/>
  <c r="BH1383"/>
  <c r="BG1383"/>
  <c r="BF1383"/>
  <c r="T1383"/>
  <c r="R1383"/>
  <c r="P1383"/>
  <c r="BI1382"/>
  <c r="BH1382"/>
  <c r="BG1382"/>
  <c r="BF1382"/>
  <c r="T1382"/>
  <c r="R1382"/>
  <c r="P1382"/>
  <c r="BI1380"/>
  <c r="BH1380"/>
  <c r="BG1380"/>
  <c r="BF1380"/>
  <c r="T1380"/>
  <c r="R1380"/>
  <c r="P1380"/>
  <c r="BI1378"/>
  <c r="BH1378"/>
  <c r="BG1378"/>
  <c r="BF1378"/>
  <c r="T1378"/>
  <c r="R1378"/>
  <c r="P1378"/>
  <c r="BI1376"/>
  <c r="BH1376"/>
  <c r="BG1376"/>
  <c r="BF1376"/>
  <c r="T1376"/>
  <c r="R1376"/>
  <c r="P1376"/>
  <c r="BI1374"/>
  <c r="BH1374"/>
  <c r="BG1374"/>
  <c r="BF1374"/>
  <c r="T1374"/>
  <c r="R1374"/>
  <c r="P1374"/>
  <c r="BI1372"/>
  <c r="BH1372"/>
  <c r="BG1372"/>
  <c r="BF1372"/>
  <c r="T1372"/>
  <c r="R1372"/>
  <c r="P1372"/>
  <c r="BI1371"/>
  <c r="BH1371"/>
  <c r="BG1371"/>
  <c r="BF1371"/>
  <c r="T1371"/>
  <c r="R1371"/>
  <c r="P1371"/>
  <c r="BI1369"/>
  <c r="BH1369"/>
  <c r="BG1369"/>
  <c r="BF1369"/>
  <c r="T1369"/>
  <c r="R1369"/>
  <c r="P1369"/>
  <c r="BI1368"/>
  <c r="BH1368"/>
  <c r="BG1368"/>
  <c r="BF1368"/>
  <c r="T1368"/>
  <c r="R1368"/>
  <c r="P1368"/>
  <c r="BI1363"/>
  <c r="BH1363"/>
  <c r="BG1363"/>
  <c r="BF1363"/>
  <c r="T1363"/>
  <c r="R1363"/>
  <c r="P1363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1"/>
  <c r="BH1351"/>
  <c r="BG1351"/>
  <c r="BF1351"/>
  <c r="T1351"/>
  <c r="R1351"/>
  <c r="P1351"/>
  <c r="BI1349"/>
  <c r="BH1349"/>
  <c r="BG1349"/>
  <c r="BF1349"/>
  <c r="T1349"/>
  <c r="R1349"/>
  <c r="P1349"/>
  <c r="BI1347"/>
  <c r="BH1347"/>
  <c r="BG1347"/>
  <c r="BF1347"/>
  <c r="T1347"/>
  <c r="R1347"/>
  <c r="P1347"/>
  <c r="BI1340"/>
  <c r="BH1340"/>
  <c r="BG1340"/>
  <c r="BF1340"/>
  <c r="T1340"/>
  <c r="R1340"/>
  <c r="P1340"/>
  <c r="BI1334"/>
  <c r="BH1334"/>
  <c r="BG1334"/>
  <c r="BF1334"/>
  <c r="T1334"/>
  <c r="R1334"/>
  <c r="P1334"/>
  <c r="BI1332"/>
  <c r="BH1332"/>
  <c r="BG1332"/>
  <c r="BF1332"/>
  <c r="T1332"/>
  <c r="R1332"/>
  <c r="P1332"/>
  <c r="BI1330"/>
  <c r="BH1330"/>
  <c r="BG1330"/>
  <c r="BF1330"/>
  <c r="T1330"/>
  <c r="R1330"/>
  <c r="P1330"/>
  <c r="BI1319"/>
  <c r="BH1319"/>
  <c r="BG1319"/>
  <c r="BF1319"/>
  <c r="T1319"/>
  <c r="R1319"/>
  <c r="P1319"/>
  <c r="BI1298"/>
  <c r="BH1298"/>
  <c r="BG1298"/>
  <c r="BF1298"/>
  <c r="T1298"/>
  <c r="R1298"/>
  <c r="P1298"/>
  <c r="BI1280"/>
  <c r="BH1280"/>
  <c r="BG1280"/>
  <c r="BF1280"/>
  <c r="T1280"/>
  <c r="R1280"/>
  <c r="P1280"/>
  <c r="BI1266"/>
  <c r="BH1266"/>
  <c r="BG1266"/>
  <c r="BF1266"/>
  <c r="T1266"/>
  <c r="R1266"/>
  <c r="P1266"/>
  <c r="BI1264"/>
  <c r="BH1264"/>
  <c r="BG1264"/>
  <c r="BF1264"/>
  <c r="T1264"/>
  <c r="R1264"/>
  <c r="P1264"/>
  <c r="BI1248"/>
  <c r="BH1248"/>
  <c r="BG1248"/>
  <c r="BF1248"/>
  <c r="T1248"/>
  <c r="R1248"/>
  <c r="P1248"/>
  <c r="BI1246"/>
  <c r="BH1246"/>
  <c r="BG1246"/>
  <c r="BF1246"/>
  <c r="T1246"/>
  <c r="R1246"/>
  <c r="P1246"/>
  <c r="BI1234"/>
  <c r="BH1234"/>
  <c r="BG1234"/>
  <c r="BF1234"/>
  <c r="T1234"/>
  <c r="R1234"/>
  <c r="P1234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2"/>
  <c r="BH1212"/>
  <c r="BG1212"/>
  <c r="BF1212"/>
  <c r="T1212"/>
  <c r="R1212"/>
  <c r="P1212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5"/>
  <c r="BH1195"/>
  <c r="BG1195"/>
  <c r="BF1195"/>
  <c r="T1195"/>
  <c r="R1195"/>
  <c r="P1195"/>
  <c r="BI1193"/>
  <c r="BH1193"/>
  <c r="BG1193"/>
  <c r="BF1193"/>
  <c r="T1193"/>
  <c r="R1193"/>
  <c r="P1193"/>
  <c r="BI1191"/>
  <c r="BH1191"/>
  <c r="BG1191"/>
  <c r="BF1191"/>
  <c r="T1191"/>
  <c r="T1190"/>
  <c r="R1191"/>
  <c r="R1190"/>
  <c r="P1191"/>
  <c r="P1190"/>
  <c r="BI1189"/>
  <c r="BH1189"/>
  <c r="BG1189"/>
  <c r="BF1189"/>
  <c r="T1189"/>
  <c r="R1189"/>
  <c r="P1189"/>
  <c r="BI1188"/>
  <c r="BH1188"/>
  <c r="BG1188"/>
  <c r="BF1188"/>
  <c r="T1188"/>
  <c r="R1188"/>
  <c r="P1188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78"/>
  <c r="BH1178"/>
  <c r="BG1178"/>
  <c r="BF1178"/>
  <c r="T1178"/>
  <c r="R1178"/>
  <c r="P1178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4"/>
  <c r="BH1164"/>
  <c r="BG1164"/>
  <c r="BF1164"/>
  <c r="T1164"/>
  <c r="R1164"/>
  <c r="P1164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4"/>
  <c r="BH1144"/>
  <c r="BG1144"/>
  <c r="BF1144"/>
  <c r="T1144"/>
  <c r="R1144"/>
  <c r="P1144"/>
  <c r="BI1142"/>
  <c r="BH1142"/>
  <c r="BG1142"/>
  <c r="BF1142"/>
  <c r="T1142"/>
  <c r="R1142"/>
  <c r="P1142"/>
  <c r="BI1140"/>
  <c r="BH1140"/>
  <c r="BG1140"/>
  <c r="BF1140"/>
  <c r="T1140"/>
  <c r="R1140"/>
  <c r="P1140"/>
  <c r="BI1138"/>
  <c r="BH1138"/>
  <c r="BG1138"/>
  <c r="BF1138"/>
  <c r="T1138"/>
  <c r="R1138"/>
  <c r="P1138"/>
  <c r="BI1136"/>
  <c r="BH1136"/>
  <c r="BG1136"/>
  <c r="BF1136"/>
  <c r="T1136"/>
  <c r="R1136"/>
  <c r="P1136"/>
  <c r="BI1134"/>
  <c r="BH1134"/>
  <c r="BG1134"/>
  <c r="BF1134"/>
  <c r="T1134"/>
  <c r="R1134"/>
  <c r="P1134"/>
  <c r="BI1131"/>
  <c r="BH1131"/>
  <c r="BG1131"/>
  <c r="BF1131"/>
  <c r="T1131"/>
  <c r="R1131"/>
  <c r="P1131"/>
  <c r="BI1123"/>
  <c r="BH1123"/>
  <c r="BG1123"/>
  <c r="BF1123"/>
  <c r="T1123"/>
  <c r="R1123"/>
  <c r="P1123"/>
  <c r="BI1114"/>
  <c r="BH1114"/>
  <c r="BG1114"/>
  <c r="BF1114"/>
  <c r="T1114"/>
  <c r="R1114"/>
  <c r="P1114"/>
  <c r="BI1104"/>
  <c r="BH1104"/>
  <c r="BG1104"/>
  <c r="BF1104"/>
  <c r="T1104"/>
  <c r="R1104"/>
  <c r="P1104"/>
  <c r="BI1102"/>
  <c r="BH1102"/>
  <c r="BG1102"/>
  <c r="BF1102"/>
  <c r="T1102"/>
  <c r="R1102"/>
  <c r="P1102"/>
  <c r="BI1101"/>
  <c r="BH1101"/>
  <c r="BG1101"/>
  <c r="BF1101"/>
  <c r="T1101"/>
  <c r="R1101"/>
  <c r="P1101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1"/>
  <c r="BH1081"/>
  <c r="BG1081"/>
  <c r="BF1081"/>
  <c r="T1081"/>
  <c r="R1081"/>
  <c r="P1081"/>
  <c r="BI1075"/>
  <c r="BH1075"/>
  <c r="BG1075"/>
  <c r="BF1075"/>
  <c r="T1075"/>
  <c r="R1075"/>
  <c r="P1075"/>
  <c r="BI1073"/>
  <c r="BH1073"/>
  <c r="BG1073"/>
  <c r="BF1073"/>
  <c r="T1073"/>
  <c r="R1073"/>
  <c r="P1073"/>
  <c r="BI1067"/>
  <c r="BH1067"/>
  <c r="BG1067"/>
  <c r="BF1067"/>
  <c r="T1067"/>
  <c r="R1067"/>
  <c r="P1067"/>
  <c r="BI1065"/>
  <c r="BH1065"/>
  <c r="BG1065"/>
  <c r="BF1065"/>
  <c r="T1065"/>
  <c r="R1065"/>
  <c r="P1065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49"/>
  <c r="BH1049"/>
  <c r="BG1049"/>
  <c r="BF1049"/>
  <c r="T1049"/>
  <c r="R1049"/>
  <c r="P1049"/>
  <c r="BI1044"/>
  <c r="BH1044"/>
  <c r="BG1044"/>
  <c r="BF1044"/>
  <c r="T1044"/>
  <c r="R1044"/>
  <c r="P1044"/>
  <c r="BI1040"/>
  <c r="BH1040"/>
  <c r="BG1040"/>
  <c r="BF1040"/>
  <c r="T1040"/>
  <c r="R1040"/>
  <c r="P1040"/>
  <c r="BI1037"/>
  <c r="BH1037"/>
  <c r="BG1037"/>
  <c r="BF1037"/>
  <c r="T1037"/>
  <c r="R1037"/>
  <c r="P1037"/>
  <c r="BI1034"/>
  <c r="BH1034"/>
  <c r="BG1034"/>
  <c r="BF1034"/>
  <c r="T1034"/>
  <c r="R1034"/>
  <c r="P1034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0"/>
  <c r="BH1020"/>
  <c r="BG1020"/>
  <c r="BF1020"/>
  <c r="T1020"/>
  <c r="R1020"/>
  <c r="P1020"/>
  <c r="BI1013"/>
  <c r="BH1013"/>
  <c r="BG1013"/>
  <c r="BF1013"/>
  <c r="T1013"/>
  <c r="R1013"/>
  <c r="P1013"/>
  <c r="BI1010"/>
  <c r="BH1010"/>
  <c r="BG1010"/>
  <c r="BF1010"/>
  <c r="T1010"/>
  <c r="R1010"/>
  <c r="P1010"/>
  <c r="BI1005"/>
  <c r="BH1005"/>
  <c r="BG1005"/>
  <c r="BF1005"/>
  <c r="T1005"/>
  <c r="R1005"/>
  <c r="P1005"/>
  <c r="BI1003"/>
  <c r="BH1003"/>
  <c r="BG1003"/>
  <c r="BF1003"/>
  <c r="T1003"/>
  <c r="R1003"/>
  <c r="P1003"/>
  <c r="BI998"/>
  <c r="BH998"/>
  <c r="BG998"/>
  <c r="BF998"/>
  <c r="T998"/>
  <c r="R998"/>
  <c r="P998"/>
  <c r="BI997"/>
  <c r="BH997"/>
  <c r="BG997"/>
  <c r="BF997"/>
  <c r="T997"/>
  <c r="R997"/>
  <c r="P997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5"/>
  <c r="BH985"/>
  <c r="BG985"/>
  <c r="BF985"/>
  <c r="T985"/>
  <c r="R985"/>
  <c r="P985"/>
  <c r="BI982"/>
  <c r="BH982"/>
  <c r="BG982"/>
  <c r="BF982"/>
  <c r="T982"/>
  <c r="R982"/>
  <c r="P982"/>
  <c r="BI979"/>
  <c r="BH979"/>
  <c r="BG979"/>
  <c r="BF979"/>
  <c r="T979"/>
  <c r="R979"/>
  <c r="P979"/>
  <c r="BI977"/>
  <c r="BH977"/>
  <c r="BG977"/>
  <c r="BF977"/>
  <c r="T977"/>
  <c r="R977"/>
  <c r="P977"/>
  <c r="BI976"/>
  <c r="BH976"/>
  <c r="BG976"/>
  <c r="BF976"/>
  <c r="T976"/>
  <c r="R976"/>
  <c r="P976"/>
  <c r="BI974"/>
  <c r="BH974"/>
  <c r="BG974"/>
  <c r="BF974"/>
  <c r="T974"/>
  <c r="R974"/>
  <c r="P974"/>
  <c r="BI966"/>
  <c r="BH966"/>
  <c r="BG966"/>
  <c r="BF966"/>
  <c r="T966"/>
  <c r="R966"/>
  <c r="P966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44"/>
  <c r="BH944"/>
  <c r="BG944"/>
  <c r="BF944"/>
  <c r="T944"/>
  <c r="R944"/>
  <c r="P944"/>
  <c r="BI941"/>
  <c r="BH941"/>
  <c r="BG941"/>
  <c r="BF941"/>
  <c r="T941"/>
  <c r="T940"/>
  <c r="R941"/>
  <c r="R940"/>
  <c r="P941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5"/>
  <c r="BH925"/>
  <c r="BG925"/>
  <c r="BF925"/>
  <c r="T925"/>
  <c r="R925"/>
  <c r="P925"/>
  <c r="BI922"/>
  <c r="BH922"/>
  <c r="BG922"/>
  <c r="BF922"/>
  <c r="T922"/>
  <c r="R922"/>
  <c r="P922"/>
  <c r="BI920"/>
  <c r="BH920"/>
  <c r="BG920"/>
  <c r="BF920"/>
  <c r="T920"/>
  <c r="R920"/>
  <c r="P920"/>
  <c r="BI919"/>
  <c r="BH919"/>
  <c r="BG919"/>
  <c r="BF919"/>
  <c r="T919"/>
  <c r="R919"/>
  <c r="P919"/>
  <c r="BI915"/>
  <c r="BH915"/>
  <c r="BG915"/>
  <c r="BF915"/>
  <c r="T915"/>
  <c r="R915"/>
  <c r="P915"/>
  <c r="BI914"/>
  <c r="BH914"/>
  <c r="BG914"/>
  <c r="BF914"/>
  <c r="T914"/>
  <c r="R914"/>
  <c r="P914"/>
  <c r="BI909"/>
  <c r="BH909"/>
  <c r="BG909"/>
  <c r="BF909"/>
  <c r="T909"/>
  <c r="R909"/>
  <c r="P909"/>
  <c r="BI900"/>
  <c r="BH900"/>
  <c r="BG900"/>
  <c r="BF900"/>
  <c r="T900"/>
  <c r="R900"/>
  <c r="P900"/>
  <c r="BI898"/>
  <c r="BH898"/>
  <c r="BG898"/>
  <c r="BF898"/>
  <c r="T898"/>
  <c r="R898"/>
  <c r="P898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48"/>
  <c r="BH848"/>
  <c r="BG848"/>
  <c r="BF848"/>
  <c r="T848"/>
  <c r="R848"/>
  <c r="P848"/>
  <c r="BI843"/>
  <c r="BH843"/>
  <c r="BG843"/>
  <c r="BF843"/>
  <c r="T843"/>
  <c r="R843"/>
  <c r="P843"/>
  <c r="BI838"/>
  <c r="BH838"/>
  <c r="BG838"/>
  <c r="BF838"/>
  <c r="T838"/>
  <c r="R838"/>
  <c r="P838"/>
  <c r="BI829"/>
  <c r="BH829"/>
  <c r="BG829"/>
  <c r="BF829"/>
  <c r="T829"/>
  <c r="R829"/>
  <c r="P829"/>
  <c r="BI827"/>
  <c r="BH827"/>
  <c r="BG827"/>
  <c r="BF827"/>
  <c r="T827"/>
  <c r="R827"/>
  <c r="P827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0"/>
  <c r="BH810"/>
  <c r="BG810"/>
  <c r="BF810"/>
  <c r="T810"/>
  <c r="R810"/>
  <c r="P810"/>
  <c r="BI800"/>
  <c r="BH800"/>
  <c r="BG800"/>
  <c r="BF800"/>
  <c r="T800"/>
  <c r="R800"/>
  <c r="P800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5"/>
  <c r="BH785"/>
  <c r="BG785"/>
  <c r="BF785"/>
  <c r="T785"/>
  <c r="R785"/>
  <c r="P785"/>
  <c r="BI776"/>
  <c r="BH776"/>
  <c r="BG776"/>
  <c r="BF776"/>
  <c r="T776"/>
  <c r="R776"/>
  <c r="P776"/>
  <c r="BI767"/>
  <c r="BH767"/>
  <c r="BG767"/>
  <c r="BF767"/>
  <c r="T767"/>
  <c r="R767"/>
  <c r="P767"/>
  <c r="BI766"/>
  <c r="BH766"/>
  <c r="BG766"/>
  <c r="BF766"/>
  <c r="T766"/>
  <c r="R766"/>
  <c r="P766"/>
  <c r="BI762"/>
  <c r="BH762"/>
  <c r="BG762"/>
  <c r="BF762"/>
  <c r="T762"/>
  <c r="R762"/>
  <c r="P762"/>
  <c r="BI760"/>
  <c r="BH760"/>
  <c r="BG760"/>
  <c r="BF760"/>
  <c r="T760"/>
  <c r="R760"/>
  <c r="P760"/>
  <c r="BI751"/>
  <c r="BH751"/>
  <c r="BG751"/>
  <c r="BF751"/>
  <c r="T751"/>
  <c r="R751"/>
  <c r="P751"/>
  <c r="BI749"/>
  <c r="BH749"/>
  <c r="BG749"/>
  <c r="BF749"/>
  <c r="T749"/>
  <c r="R749"/>
  <c r="P749"/>
  <c r="BI741"/>
  <c r="BH741"/>
  <c r="BG741"/>
  <c r="BF741"/>
  <c r="T741"/>
  <c r="R741"/>
  <c r="P741"/>
  <c r="BI736"/>
  <c r="BH736"/>
  <c r="BG736"/>
  <c r="BF736"/>
  <c r="T736"/>
  <c r="R736"/>
  <c r="P736"/>
  <c r="BI721"/>
  <c r="BH721"/>
  <c r="BG721"/>
  <c r="BF721"/>
  <c r="T721"/>
  <c r="R721"/>
  <c r="P721"/>
  <c r="BI700"/>
  <c r="BH700"/>
  <c r="BG700"/>
  <c r="BF700"/>
  <c r="T700"/>
  <c r="R700"/>
  <c r="P700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70"/>
  <c r="BH670"/>
  <c r="BG670"/>
  <c r="BF670"/>
  <c r="T670"/>
  <c r="R670"/>
  <c r="P670"/>
  <c r="BI668"/>
  <c r="BH668"/>
  <c r="BG668"/>
  <c r="BF668"/>
  <c r="T668"/>
  <c r="R668"/>
  <c r="P668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47"/>
  <c r="BH647"/>
  <c r="BG647"/>
  <c r="BF647"/>
  <c r="T647"/>
  <c r="R647"/>
  <c r="P647"/>
  <c r="BI621"/>
  <c r="BH621"/>
  <c r="BG621"/>
  <c r="BF621"/>
  <c r="T621"/>
  <c r="R621"/>
  <c r="P621"/>
  <c r="BI612"/>
  <c r="BH612"/>
  <c r="BG612"/>
  <c r="BF612"/>
  <c r="T612"/>
  <c r="R612"/>
  <c r="P612"/>
  <c r="BI584"/>
  <c r="BH584"/>
  <c r="BG584"/>
  <c r="BF584"/>
  <c r="T584"/>
  <c r="R584"/>
  <c r="P584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4"/>
  <c r="BH564"/>
  <c r="BG564"/>
  <c r="BF564"/>
  <c r="T564"/>
  <c r="R564"/>
  <c r="P564"/>
  <c r="BI562"/>
  <c r="BH562"/>
  <c r="BG562"/>
  <c r="BF562"/>
  <c r="T562"/>
  <c r="R562"/>
  <c r="P562"/>
  <c r="BI555"/>
  <c r="BH555"/>
  <c r="BG555"/>
  <c r="BF555"/>
  <c r="T555"/>
  <c r="R555"/>
  <c r="P555"/>
  <c r="BI553"/>
  <c r="BH553"/>
  <c r="BG553"/>
  <c r="BF553"/>
  <c r="T553"/>
  <c r="R553"/>
  <c r="P553"/>
  <c r="BI543"/>
  <c r="BH543"/>
  <c r="BG543"/>
  <c r="BF543"/>
  <c r="T543"/>
  <c r="R543"/>
  <c r="P543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17"/>
  <c r="BH517"/>
  <c r="BG517"/>
  <c r="BF517"/>
  <c r="T517"/>
  <c r="R517"/>
  <c r="P517"/>
  <c r="BI505"/>
  <c r="BH505"/>
  <c r="BG505"/>
  <c r="BF505"/>
  <c r="T505"/>
  <c r="R505"/>
  <c r="P505"/>
  <c r="BI502"/>
  <c r="BH502"/>
  <c r="BG502"/>
  <c r="BF502"/>
  <c r="T502"/>
  <c r="R502"/>
  <c r="P502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6"/>
  <c r="BH476"/>
  <c r="BG476"/>
  <c r="BF476"/>
  <c r="T476"/>
  <c r="R476"/>
  <c r="P476"/>
  <c r="BI470"/>
  <c r="BH470"/>
  <c r="BG470"/>
  <c r="BF470"/>
  <c r="T470"/>
  <c r="R470"/>
  <c r="P470"/>
  <c r="BI464"/>
  <c r="BH464"/>
  <c r="BG464"/>
  <c r="BF464"/>
  <c r="T464"/>
  <c r="R464"/>
  <c r="P464"/>
  <c r="BI459"/>
  <c r="BH459"/>
  <c r="BG459"/>
  <c r="BF459"/>
  <c r="T459"/>
  <c r="R459"/>
  <c r="P459"/>
  <c r="BI456"/>
  <c r="BH456"/>
  <c r="BG456"/>
  <c r="BF456"/>
  <c r="T456"/>
  <c r="R456"/>
  <c r="P456"/>
  <c r="BI441"/>
  <c r="BH441"/>
  <c r="BG441"/>
  <c r="BF441"/>
  <c r="T441"/>
  <c r="R441"/>
  <c r="P441"/>
  <c r="BI437"/>
  <c r="BH437"/>
  <c r="BG437"/>
  <c r="BF437"/>
  <c r="T437"/>
  <c r="R437"/>
  <c r="P437"/>
  <c r="BI430"/>
  <c r="BH430"/>
  <c r="BG430"/>
  <c r="BF430"/>
  <c r="T430"/>
  <c r="R430"/>
  <c r="P430"/>
  <c r="BI425"/>
  <c r="BH425"/>
  <c r="BG425"/>
  <c r="BF425"/>
  <c r="T425"/>
  <c r="R425"/>
  <c r="P425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0"/>
  <c r="BH270"/>
  <c r="BG270"/>
  <c r="BF270"/>
  <c r="T270"/>
  <c r="R270"/>
  <c r="P270"/>
  <c r="BI260"/>
  <c r="BH260"/>
  <c r="BG260"/>
  <c r="BF260"/>
  <c r="T260"/>
  <c r="R260"/>
  <c r="P260"/>
  <c r="BI258"/>
  <c r="BH258"/>
  <c r="BG258"/>
  <c r="BF258"/>
  <c r="T258"/>
  <c r="R258"/>
  <c r="P258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59"/>
  <c r="BH159"/>
  <c r="BG159"/>
  <c r="BF159"/>
  <c r="T159"/>
  <c r="R159"/>
  <c r="P159"/>
  <c r="BI158"/>
  <c r="BH158"/>
  <c r="BG158"/>
  <c r="BF158"/>
  <c r="T158"/>
  <c r="R158"/>
  <c r="P158"/>
  <c r="J152"/>
  <c r="J151"/>
  <c r="F151"/>
  <c r="F149"/>
  <c r="E147"/>
  <c r="J96"/>
  <c r="J95"/>
  <c r="F95"/>
  <c r="F93"/>
  <c r="E91"/>
  <c r="J22"/>
  <c r="E22"/>
  <c r="F96"/>
  <c r="J21"/>
  <c r="J16"/>
  <c r="J149"/>
  <c r="E7"/>
  <c r="E85"/>
  <c i="10" r="J41"/>
  <c r="J40"/>
  <c i="1" r="AY106"/>
  <c i="10" r="J39"/>
  <c i="1" r="AX106"/>
  <c i="10"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T369"/>
  <c r="R370"/>
  <c r="R369"/>
  <c r="P370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J149"/>
  <c r="F146"/>
  <c r="E144"/>
  <c r="J96"/>
  <c r="F93"/>
  <c r="E91"/>
  <c r="J25"/>
  <c r="E25"/>
  <c r="J148"/>
  <c r="J24"/>
  <c r="J22"/>
  <c r="E22"/>
  <c r="F149"/>
  <c r="J21"/>
  <c r="J19"/>
  <c r="E19"/>
  <c r="F95"/>
  <c r="J18"/>
  <c r="J16"/>
  <c r="J146"/>
  <c r="E7"/>
  <c r="E138"/>
  <c i="9" r="J41"/>
  <c r="J40"/>
  <c i="1" r="AY105"/>
  <c i="9" r="J39"/>
  <c i="1" r="AX105"/>
  <c i="9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2"/>
  <c r="E120"/>
  <c r="J96"/>
  <c r="F93"/>
  <c r="E91"/>
  <c r="J25"/>
  <c r="E25"/>
  <c r="J95"/>
  <c r="J24"/>
  <c r="J22"/>
  <c r="E22"/>
  <c r="F125"/>
  <c r="J21"/>
  <c r="J19"/>
  <c r="E19"/>
  <c r="F124"/>
  <c r="J18"/>
  <c r="J16"/>
  <c r="J93"/>
  <c r="E7"/>
  <c r="E114"/>
  <c i="8" r="J41"/>
  <c r="J40"/>
  <c i="1" r="AY103"/>
  <c i="8" r="J39"/>
  <c i="1" r="AX103"/>
  <c i="8"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J131"/>
  <c r="F128"/>
  <c r="E126"/>
  <c r="J96"/>
  <c r="F93"/>
  <c r="E91"/>
  <c r="J25"/>
  <c r="E25"/>
  <c r="J95"/>
  <c r="J24"/>
  <c r="J22"/>
  <c r="E22"/>
  <c r="F131"/>
  <c r="J21"/>
  <c r="J19"/>
  <c r="E19"/>
  <c r="F130"/>
  <c r="J18"/>
  <c r="J16"/>
  <c r="J93"/>
  <c r="E7"/>
  <c r="E120"/>
  <c i="7" r="J41"/>
  <c r="J40"/>
  <c i="1" r="AY102"/>
  <c i="7" r="J39"/>
  <c i="1" r="AX102"/>
  <c i="7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95"/>
  <c r="J24"/>
  <c r="J22"/>
  <c r="E22"/>
  <c r="F96"/>
  <c r="J21"/>
  <c r="J19"/>
  <c r="E19"/>
  <c r="F95"/>
  <c r="J18"/>
  <c r="J16"/>
  <c r="J123"/>
  <c r="E7"/>
  <c r="E85"/>
  <c i="6" r="J41"/>
  <c r="J40"/>
  <c i="1" r="AY101"/>
  <c i="6" r="J39"/>
  <c i="1" r="AX101"/>
  <c i="6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3"/>
  <c r="E91"/>
  <c r="J28"/>
  <c r="E28"/>
  <c r="J124"/>
  <c r="J27"/>
  <c r="J25"/>
  <c r="E25"/>
  <c r="J123"/>
  <c r="J24"/>
  <c r="J22"/>
  <c r="E22"/>
  <c r="F124"/>
  <c r="J21"/>
  <c r="J19"/>
  <c r="E19"/>
  <c r="F95"/>
  <c r="J18"/>
  <c r="J16"/>
  <c r="J121"/>
  <c r="E7"/>
  <c r="E85"/>
  <c i="5" r="J41"/>
  <c r="J40"/>
  <c i="1" r="AY100"/>
  <c i="5" r="J39"/>
  <c i="1" r="AX100"/>
  <c i="5"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96"/>
  <c r="J27"/>
  <c r="J25"/>
  <c r="E25"/>
  <c r="J125"/>
  <c r="J24"/>
  <c r="J22"/>
  <c r="E22"/>
  <c r="F126"/>
  <c r="J21"/>
  <c r="J19"/>
  <c r="E19"/>
  <c r="F95"/>
  <c r="J18"/>
  <c r="J16"/>
  <c r="J93"/>
  <c r="E7"/>
  <c r="E115"/>
  <c i="4" r="J41"/>
  <c r="J40"/>
  <c i="1" r="AY99"/>
  <c i="4" r="J39"/>
  <c i="1" r="AX99"/>
  <c i="4"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126"/>
  <c r="J21"/>
  <c r="J19"/>
  <c r="E19"/>
  <c r="F95"/>
  <c r="J18"/>
  <c r="J16"/>
  <c r="J123"/>
  <c r="E7"/>
  <c r="E115"/>
  <c i="3" r="J41"/>
  <c r="J40"/>
  <c i="1" r="AY98"/>
  <c i="3" r="J39"/>
  <c i="1" r="AX98"/>
  <c i="3" r="BI2099"/>
  <c r="BH2099"/>
  <c r="BG2099"/>
  <c r="BF2099"/>
  <c r="T2099"/>
  <c r="T2098"/>
  <c r="T2097"/>
  <c r="R2099"/>
  <c r="R2098"/>
  <c r="R2097"/>
  <c r="P2099"/>
  <c r="P2098"/>
  <c r="P2097"/>
  <c r="BI2096"/>
  <c r="BH2096"/>
  <c r="BG2096"/>
  <c r="BF2096"/>
  <c r="T2096"/>
  <c r="R2096"/>
  <c r="P2096"/>
  <c r="BI2095"/>
  <c r="BH2095"/>
  <c r="BG2095"/>
  <c r="BF2095"/>
  <c r="T2095"/>
  <c r="R2095"/>
  <c r="P2095"/>
  <c r="BI2093"/>
  <c r="BH2093"/>
  <c r="BG2093"/>
  <c r="BF2093"/>
  <c r="T2093"/>
  <c r="R2093"/>
  <c r="P2093"/>
  <c r="BI2085"/>
  <c r="BH2085"/>
  <c r="BG2085"/>
  <c r="BF2085"/>
  <c r="T2085"/>
  <c r="R2085"/>
  <c r="P2085"/>
  <c r="BI2083"/>
  <c r="BH2083"/>
  <c r="BG2083"/>
  <c r="BF2083"/>
  <c r="T2083"/>
  <c r="R2083"/>
  <c r="P2083"/>
  <c r="BI2081"/>
  <c r="BH2081"/>
  <c r="BG2081"/>
  <c r="BF2081"/>
  <c r="T2081"/>
  <c r="R2081"/>
  <c r="P2081"/>
  <c r="BI2079"/>
  <c r="BH2079"/>
  <c r="BG2079"/>
  <c r="BF2079"/>
  <c r="T2079"/>
  <c r="R2079"/>
  <c r="P2079"/>
  <c r="BI2077"/>
  <c r="BH2077"/>
  <c r="BG2077"/>
  <c r="BF2077"/>
  <c r="T2077"/>
  <c r="R2077"/>
  <c r="P2077"/>
  <c r="BI2075"/>
  <c r="BH2075"/>
  <c r="BG2075"/>
  <c r="BF2075"/>
  <c r="T2075"/>
  <c r="R2075"/>
  <c r="P2075"/>
  <c r="BI2073"/>
  <c r="BH2073"/>
  <c r="BG2073"/>
  <c r="BF2073"/>
  <c r="T2073"/>
  <c r="R2073"/>
  <c r="P2073"/>
  <c r="BI2071"/>
  <c r="BH2071"/>
  <c r="BG2071"/>
  <c r="BF2071"/>
  <c r="T2071"/>
  <c r="R2071"/>
  <c r="P2071"/>
  <c r="BI2069"/>
  <c r="BH2069"/>
  <c r="BG2069"/>
  <c r="BF2069"/>
  <c r="T2069"/>
  <c r="R2069"/>
  <c r="P2069"/>
  <c r="BI2067"/>
  <c r="BH2067"/>
  <c r="BG2067"/>
  <c r="BF2067"/>
  <c r="T2067"/>
  <c r="R2067"/>
  <c r="P2067"/>
  <c r="BI2065"/>
  <c r="BH2065"/>
  <c r="BG2065"/>
  <c r="BF2065"/>
  <c r="T2065"/>
  <c r="R2065"/>
  <c r="P2065"/>
  <c r="BI2063"/>
  <c r="BH2063"/>
  <c r="BG2063"/>
  <c r="BF2063"/>
  <c r="T2063"/>
  <c r="R2063"/>
  <c r="P2063"/>
  <c r="BI2061"/>
  <c r="BH2061"/>
  <c r="BG2061"/>
  <c r="BF2061"/>
  <c r="T2061"/>
  <c r="R2061"/>
  <c r="P2061"/>
  <c r="BI2059"/>
  <c r="BH2059"/>
  <c r="BG2059"/>
  <c r="BF2059"/>
  <c r="T2059"/>
  <c r="R2059"/>
  <c r="P2059"/>
  <c r="BI2057"/>
  <c r="BH2057"/>
  <c r="BG2057"/>
  <c r="BF2057"/>
  <c r="T2057"/>
  <c r="R2057"/>
  <c r="P2057"/>
  <c r="BI2055"/>
  <c r="BH2055"/>
  <c r="BG2055"/>
  <c r="BF2055"/>
  <c r="T2055"/>
  <c r="R2055"/>
  <c r="P2055"/>
  <c r="BI2054"/>
  <c r="BH2054"/>
  <c r="BG2054"/>
  <c r="BF2054"/>
  <c r="T2054"/>
  <c r="R2054"/>
  <c r="P2054"/>
  <c r="BI2050"/>
  <c r="BH2050"/>
  <c r="BG2050"/>
  <c r="BF2050"/>
  <c r="T2050"/>
  <c r="R2050"/>
  <c r="P2050"/>
  <c r="BI2046"/>
  <c r="BH2046"/>
  <c r="BG2046"/>
  <c r="BF2046"/>
  <c r="T2046"/>
  <c r="R2046"/>
  <c r="P2046"/>
  <c r="BI2042"/>
  <c r="BH2042"/>
  <c r="BG2042"/>
  <c r="BF2042"/>
  <c r="T2042"/>
  <c r="R2042"/>
  <c r="P2042"/>
  <c r="BI2040"/>
  <c r="BH2040"/>
  <c r="BG2040"/>
  <c r="BF2040"/>
  <c r="T2040"/>
  <c r="R2040"/>
  <c r="P2040"/>
  <c r="BI2035"/>
  <c r="BH2035"/>
  <c r="BG2035"/>
  <c r="BF2035"/>
  <c r="T2035"/>
  <c r="R2035"/>
  <c r="P2035"/>
  <c r="BI2027"/>
  <c r="BH2027"/>
  <c r="BG2027"/>
  <c r="BF2027"/>
  <c r="T2027"/>
  <c r="R2027"/>
  <c r="P2027"/>
  <c r="BI2024"/>
  <c r="BH2024"/>
  <c r="BG2024"/>
  <c r="BF2024"/>
  <c r="T2024"/>
  <c r="R2024"/>
  <c r="P2024"/>
  <c r="BI1989"/>
  <c r="BH1989"/>
  <c r="BG1989"/>
  <c r="BF1989"/>
  <c r="T1989"/>
  <c r="R1989"/>
  <c r="P1989"/>
  <c r="BI1987"/>
  <c r="BH1987"/>
  <c r="BG1987"/>
  <c r="BF1987"/>
  <c r="T1987"/>
  <c r="R1987"/>
  <c r="P1987"/>
  <c r="BI1979"/>
  <c r="BH1979"/>
  <c r="BG1979"/>
  <c r="BF1979"/>
  <c r="T1979"/>
  <c r="R1979"/>
  <c r="P1979"/>
  <c r="BI1978"/>
  <c r="BH1978"/>
  <c r="BG1978"/>
  <c r="BF1978"/>
  <c r="T1978"/>
  <c r="R1978"/>
  <c r="P1978"/>
  <c r="BI1976"/>
  <c r="BH1976"/>
  <c r="BG1976"/>
  <c r="BF1976"/>
  <c r="T1976"/>
  <c r="R1976"/>
  <c r="P1976"/>
  <c r="BI1975"/>
  <c r="BH1975"/>
  <c r="BG1975"/>
  <c r="BF1975"/>
  <c r="T1975"/>
  <c r="R1975"/>
  <c r="P1975"/>
  <c r="BI1968"/>
  <c r="BH1968"/>
  <c r="BG1968"/>
  <c r="BF1968"/>
  <c r="T1968"/>
  <c r="R1968"/>
  <c r="P1968"/>
  <c r="BI1966"/>
  <c r="BH1966"/>
  <c r="BG1966"/>
  <c r="BF1966"/>
  <c r="T1966"/>
  <c r="R1966"/>
  <c r="P1966"/>
  <c r="BI1964"/>
  <c r="BH1964"/>
  <c r="BG1964"/>
  <c r="BF1964"/>
  <c r="T1964"/>
  <c r="R1964"/>
  <c r="P1964"/>
  <c r="BI1961"/>
  <c r="BH1961"/>
  <c r="BG1961"/>
  <c r="BF1961"/>
  <c r="T1961"/>
  <c r="R1961"/>
  <c r="P1961"/>
  <c r="BI1959"/>
  <c r="BH1959"/>
  <c r="BG1959"/>
  <c r="BF1959"/>
  <c r="T1959"/>
  <c r="R1959"/>
  <c r="P1959"/>
  <c r="BI1958"/>
  <c r="BH1958"/>
  <c r="BG1958"/>
  <c r="BF1958"/>
  <c r="T1958"/>
  <c r="R1958"/>
  <c r="P1958"/>
  <c r="BI1956"/>
  <c r="BH1956"/>
  <c r="BG1956"/>
  <c r="BF1956"/>
  <c r="T1956"/>
  <c r="R1956"/>
  <c r="P1956"/>
  <c r="BI1952"/>
  <c r="BH1952"/>
  <c r="BG1952"/>
  <c r="BF1952"/>
  <c r="T1952"/>
  <c r="R1952"/>
  <c r="P1952"/>
  <c r="BI1951"/>
  <c r="BH1951"/>
  <c r="BG1951"/>
  <c r="BF1951"/>
  <c r="T1951"/>
  <c r="R1951"/>
  <c r="P1951"/>
  <c r="BI1949"/>
  <c r="BH1949"/>
  <c r="BG1949"/>
  <c r="BF1949"/>
  <c r="T1949"/>
  <c r="R1949"/>
  <c r="P1949"/>
  <c r="BI1945"/>
  <c r="BH1945"/>
  <c r="BG1945"/>
  <c r="BF1945"/>
  <c r="T1945"/>
  <c r="R1945"/>
  <c r="P1945"/>
  <c r="BI1943"/>
  <c r="BH1943"/>
  <c r="BG1943"/>
  <c r="BF1943"/>
  <c r="T1943"/>
  <c r="R1943"/>
  <c r="P1943"/>
  <c r="BI1917"/>
  <c r="BH1917"/>
  <c r="BG1917"/>
  <c r="BF1917"/>
  <c r="T1917"/>
  <c r="R1917"/>
  <c r="P1917"/>
  <c r="BI1915"/>
  <c r="BH1915"/>
  <c r="BG1915"/>
  <c r="BF1915"/>
  <c r="T1915"/>
  <c r="R1915"/>
  <c r="P1915"/>
  <c r="BI1913"/>
  <c r="BH1913"/>
  <c r="BG1913"/>
  <c r="BF1913"/>
  <c r="T1913"/>
  <c r="R1913"/>
  <c r="P1913"/>
  <c r="BI1911"/>
  <c r="BH1911"/>
  <c r="BG1911"/>
  <c r="BF1911"/>
  <c r="T1911"/>
  <c r="R1911"/>
  <c r="P1911"/>
  <c r="BI1884"/>
  <c r="BH1884"/>
  <c r="BG1884"/>
  <c r="BF1884"/>
  <c r="T1884"/>
  <c r="R1884"/>
  <c r="P1884"/>
  <c r="BI1882"/>
  <c r="BH1882"/>
  <c r="BG1882"/>
  <c r="BF1882"/>
  <c r="T1882"/>
  <c r="R1882"/>
  <c r="P1882"/>
  <c r="BI1881"/>
  <c r="BH1881"/>
  <c r="BG1881"/>
  <c r="BF1881"/>
  <c r="T1881"/>
  <c r="R1881"/>
  <c r="P1881"/>
  <c r="BI1879"/>
  <c r="BH1879"/>
  <c r="BG1879"/>
  <c r="BF1879"/>
  <c r="T1879"/>
  <c r="R1879"/>
  <c r="P1879"/>
  <c r="BI1878"/>
  <c r="BH1878"/>
  <c r="BG1878"/>
  <c r="BF1878"/>
  <c r="T1878"/>
  <c r="R1878"/>
  <c r="P1878"/>
  <c r="BI1877"/>
  <c r="BH1877"/>
  <c r="BG1877"/>
  <c r="BF1877"/>
  <c r="T1877"/>
  <c r="R1877"/>
  <c r="P1877"/>
  <c r="BI1875"/>
  <c r="BH1875"/>
  <c r="BG1875"/>
  <c r="BF1875"/>
  <c r="T1875"/>
  <c r="R1875"/>
  <c r="P1875"/>
  <c r="BI1873"/>
  <c r="BH1873"/>
  <c r="BG1873"/>
  <c r="BF1873"/>
  <c r="T1873"/>
  <c r="R1873"/>
  <c r="P1873"/>
  <c r="BI1871"/>
  <c r="BH1871"/>
  <c r="BG1871"/>
  <c r="BF1871"/>
  <c r="T1871"/>
  <c r="R1871"/>
  <c r="P1871"/>
  <c r="BI1870"/>
  <c r="BH1870"/>
  <c r="BG1870"/>
  <c r="BF1870"/>
  <c r="T1870"/>
  <c r="R1870"/>
  <c r="P1870"/>
  <c r="BI1867"/>
  <c r="BH1867"/>
  <c r="BG1867"/>
  <c r="BF1867"/>
  <c r="T1867"/>
  <c r="R1867"/>
  <c r="P1867"/>
  <c r="BI1854"/>
  <c r="BH1854"/>
  <c r="BG1854"/>
  <c r="BF1854"/>
  <c r="T1854"/>
  <c r="R1854"/>
  <c r="P1854"/>
  <c r="BI1847"/>
  <c r="BH1847"/>
  <c r="BG1847"/>
  <c r="BF1847"/>
  <c r="T1847"/>
  <c r="R1847"/>
  <c r="P1847"/>
  <c r="BI1840"/>
  <c r="BH1840"/>
  <c r="BG1840"/>
  <c r="BF1840"/>
  <c r="T1840"/>
  <c r="R1840"/>
  <c r="P1840"/>
  <c r="BI1834"/>
  <c r="BH1834"/>
  <c r="BG1834"/>
  <c r="BF1834"/>
  <c r="T1834"/>
  <c r="R1834"/>
  <c r="P1834"/>
  <c r="BI1827"/>
  <c r="BH1827"/>
  <c r="BG1827"/>
  <c r="BF1827"/>
  <c r="T1827"/>
  <c r="R1827"/>
  <c r="P1827"/>
  <c r="BI1821"/>
  <c r="BH1821"/>
  <c r="BG1821"/>
  <c r="BF1821"/>
  <c r="T1821"/>
  <c r="R1821"/>
  <c r="P1821"/>
  <c r="BI1813"/>
  <c r="BH1813"/>
  <c r="BG1813"/>
  <c r="BF1813"/>
  <c r="T1813"/>
  <c r="R1813"/>
  <c r="P1813"/>
  <c r="BI1811"/>
  <c r="BH1811"/>
  <c r="BG1811"/>
  <c r="BF1811"/>
  <c r="T1811"/>
  <c r="R1811"/>
  <c r="P1811"/>
  <c r="BI1803"/>
  <c r="BH1803"/>
  <c r="BG1803"/>
  <c r="BF1803"/>
  <c r="T1803"/>
  <c r="R1803"/>
  <c r="P1803"/>
  <c r="BI1802"/>
  <c r="BH1802"/>
  <c r="BG1802"/>
  <c r="BF1802"/>
  <c r="T1802"/>
  <c r="R1802"/>
  <c r="P1802"/>
  <c r="BI1800"/>
  <c r="BH1800"/>
  <c r="BG1800"/>
  <c r="BF1800"/>
  <c r="T1800"/>
  <c r="R1800"/>
  <c r="P1800"/>
  <c r="BI1799"/>
  <c r="BH1799"/>
  <c r="BG1799"/>
  <c r="BF1799"/>
  <c r="T1799"/>
  <c r="R1799"/>
  <c r="P1799"/>
  <c r="BI1783"/>
  <c r="BH1783"/>
  <c r="BG1783"/>
  <c r="BF1783"/>
  <c r="T1783"/>
  <c r="R1783"/>
  <c r="P1783"/>
  <c r="BI1781"/>
  <c r="BH1781"/>
  <c r="BG1781"/>
  <c r="BF1781"/>
  <c r="T1781"/>
  <c r="R1781"/>
  <c r="P1781"/>
  <c r="BI1780"/>
  <c r="BH1780"/>
  <c r="BG1780"/>
  <c r="BF1780"/>
  <c r="T1780"/>
  <c r="R1780"/>
  <c r="P1780"/>
  <c r="BI1778"/>
  <c r="BH1778"/>
  <c r="BG1778"/>
  <c r="BF1778"/>
  <c r="T1778"/>
  <c r="R1778"/>
  <c r="P1778"/>
  <c r="BI1774"/>
  <c r="BH1774"/>
  <c r="BG1774"/>
  <c r="BF1774"/>
  <c r="T1774"/>
  <c r="R1774"/>
  <c r="P1774"/>
  <c r="BI1772"/>
  <c r="BH1772"/>
  <c r="BG1772"/>
  <c r="BF1772"/>
  <c r="T1772"/>
  <c r="R1772"/>
  <c r="P1772"/>
  <c r="BI1768"/>
  <c r="BH1768"/>
  <c r="BG1768"/>
  <c r="BF1768"/>
  <c r="T1768"/>
  <c r="R1768"/>
  <c r="P1768"/>
  <c r="BI1763"/>
  <c r="BH1763"/>
  <c r="BG1763"/>
  <c r="BF1763"/>
  <c r="T1763"/>
  <c r="R1763"/>
  <c r="P1763"/>
  <c r="BI1760"/>
  <c r="BH1760"/>
  <c r="BG1760"/>
  <c r="BF1760"/>
  <c r="T1760"/>
  <c r="R1760"/>
  <c r="P1760"/>
  <c r="BI1753"/>
  <c r="BH1753"/>
  <c r="BG1753"/>
  <c r="BF1753"/>
  <c r="T1753"/>
  <c r="R1753"/>
  <c r="P1753"/>
  <c r="BI1749"/>
  <c r="BH1749"/>
  <c r="BG1749"/>
  <c r="BF1749"/>
  <c r="T1749"/>
  <c r="R1749"/>
  <c r="P1749"/>
  <c r="BI1744"/>
  <c r="BH1744"/>
  <c r="BG1744"/>
  <c r="BF1744"/>
  <c r="T1744"/>
  <c r="R1744"/>
  <c r="P1744"/>
  <c r="BI1740"/>
  <c r="BH1740"/>
  <c r="BG1740"/>
  <c r="BF1740"/>
  <c r="T1740"/>
  <c r="R1740"/>
  <c r="P1740"/>
  <c r="BI1738"/>
  <c r="BH1738"/>
  <c r="BG1738"/>
  <c r="BF1738"/>
  <c r="T1738"/>
  <c r="R1738"/>
  <c r="P1738"/>
  <c r="BI1737"/>
  <c r="BH1737"/>
  <c r="BG1737"/>
  <c r="BF1737"/>
  <c r="T1737"/>
  <c r="R1737"/>
  <c r="P1737"/>
  <c r="BI1736"/>
  <c r="BH1736"/>
  <c r="BG1736"/>
  <c r="BF1736"/>
  <c r="T1736"/>
  <c r="R1736"/>
  <c r="P1736"/>
  <c r="BI1733"/>
  <c r="BH1733"/>
  <c r="BG1733"/>
  <c r="BF1733"/>
  <c r="T1733"/>
  <c r="R1733"/>
  <c r="P1733"/>
  <c r="BI1731"/>
  <c r="BH1731"/>
  <c r="BG1731"/>
  <c r="BF1731"/>
  <c r="T1731"/>
  <c r="R1731"/>
  <c r="P1731"/>
  <c r="BI1729"/>
  <c r="BH1729"/>
  <c r="BG1729"/>
  <c r="BF1729"/>
  <c r="T1729"/>
  <c r="R1729"/>
  <c r="P1729"/>
  <c r="BI1727"/>
  <c r="BH1727"/>
  <c r="BG1727"/>
  <c r="BF1727"/>
  <c r="T1727"/>
  <c r="R1727"/>
  <c r="P1727"/>
  <c r="BI1720"/>
  <c r="BH1720"/>
  <c r="BG1720"/>
  <c r="BF1720"/>
  <c r="T1720"/>
  <c r="R1720"/>
  <c r="P1720"/>
  <c r="BI1719"/>
  <c r="BH1719"/>
  <c r="BG1719"/>
  <c r="BF1719"/>
  <c r="T1719"/>
  <c r="R1719"/>
  <c r="P1719"/>
  <c r="BI1718"/>
  <c r="BH1718"/>
  <c r="BG1718"/>
  <c r="BF1718"/>
  <c r="T1718"/>
  <c r="R1718"/>
  <c r="P1718"/>
  <c r="BI1717"/>
  <c r="BH1717"/>
  <c r="BG1717"/>
  <c r="BF1717"/>
  <c r="T1717"/>
  <c r="R1717"/>
  <c r="P1717"/>
  <c r="BI1715"/>
  <c r="BH1715"/>
  <c r="BG1715"/>
  <c r="BF1715"/>
  <c r="T1715"/>
  <c r="R1715"/>
  <c r="P1715"/>
  <c r="BI1714"/>
  <c r="BH1714"/>
  <c r="BG1714"/>
  <c r="BF1714"/>
  <c r="T1714"/>
  <c r="R1714"/>
  <c r="P1714"/>
  <c r="BI1713"/>
  <c r="BH1713"/>
  <c r="BG1713"/>
  <c r="BF1713"/>
  <c r="T1713"/>
  <c r="R1713"/>
  <c r="P1713"/>
  <c r="BI1710"/>
  <c r="BH1710"/>
  <c r="BG1710"/>
  <c r="BF1710"/>
  <c r="T1710"/>
  <c r="R1710"/>
  <c r="P1710"/>
  <c r="BI1709"/>
  <c r="BH1709"/>
  <c r="BG1709"/>
  <c r="BF1709"/>
  <c r="T1709"/>
  <c r="R1709"/>
  <c r="P1709"/>
  <c r="BI1708"/>
  <c r="BH1708"/>
  <c r="BG1708"/>
  <c r="BF1708"/>
  <c r="T1708"/>
  <c r="R1708"/>
  <c r="P1708"/>
  <c r="BI1707"/>
  <c r="BH1707"/>
  <c r="BG1707"/>
  <c r="BF1707"/>
  <c r="T1707"/>
  <c r="R1707"/>
  <c r="P1707"/>
  <c r="BI1705"/>
  <c r="BH1705"/>
  <c r="BG1705"/>
  <c r="BF1705"/>
  <c r="T1705"/>
  <c r="R1705"/>
  <c r="P1705"/>
  <c r="BI1704"/>
  <c r="BH1704"/>
  <c r="BG1704"/>
  <c r="BF1704"/>
  <c r="T1704"/>
  <c r="R1704"/>
  <c r="P1704"/>
  <c r="BI1703"/>
  <c r="BH1703"/>
  <c r="BG1703"/>
  <c r="BF1703"/>
  <c r="T1703"/>
  <c r="R1703"/>
  <c r="P1703"/>
  <c r="BI1701"/>
  <c r="BH1701"/>
  <c r="BG1701"/>
  <c r="BF1701"/>
  <c r="T1701"/>
  <c r="R1701"/>
  <c r="P1701"/>
  <c r="BI1692"/>
  <c r="BH1692"/>
  <c r="BG1692"/>
  <c r="BF1692"/>
  <c r="T1692"/>
  <c r="R1692"/>
  <c r="P1692"/>
  <c r="BI1690"/>
  <c r="BH1690"/>
  <c r="BG1690"/>
  <c r="BF1690"/>
  <c r="T1690"/>
  <c r="R1690"/>
  <c r="P1690"/>
  <c r="BI1689"/>
  <c r="BH1689"/>
  <c r="BG1689"/>
  <c r="BF1689"/>
  <c r="T1689"/>
  <c r="R1689"/>
  <c r="P1689"/>
  <c r="BI1688"/>
  <c r="BH1688"/>
  <c r="BG1688"/>
  <c r="BF1688"/>
  <c r="T1688"/>
  <c r="R1688"/>
  <c r="P1688"/>
  <c r="BI1687"/>
  <c r="BH1687"/>
  <c r="BG1687"/>
  <c r="BF1687"/>
  <c r="T1687"/>
  <c r="R1687"/>
  <c r="P1687"/>
  <c r="BI1686"/>
  <c r="BH1686"/>
  <c r="BG1686"/>
  <c r="BF1686"/>
  <c r="T1686"/>
  <c r="R1686"/>
  <c r="P1686"/>
  <c r="BI1685"/>
  <c r="BH1685"/>
  <c r="BG1685"/>
  <c r="BF1685"/>
  <c r="T1685"/>
  <c r="R1685"/>
  <c r="P1685"/>
  <c r="BI1684"/>
  <c r="BH1684"/>
  <c r="BG1684"/>
  <c r="BF1684"/>
  <c r="T1684"/>
  <c r="R1684"/>
  <c r="P1684"/>
  <c r="BI1683"/>
  <c r="BH1683"/>
  <c r="BG1683"/>
  <c r="BF1683"/>
  <c r="T1683"/>
  <c r="R1683"/>
  <c r="P1683"/>
  <c r="BI1682"/>
  <c r="BH1682"/>
  <c r="BG1682"/>
  <c r="BF1682"/>
  <c r="T1682"/>
  <c r="R1682"/>
  <c r="P1682"/>
  <c r="BI1681"/>
  <c r="BH1681"/>
  <c r="BG1681"/>
  <c r="BF1681"/>
  <c r="T1681"/>
  <c r="R1681"/>
  <c r="P1681"/>
  <c r="BI1680"/>
  <c r="BH1680"/>
  <c r="BG1680"/>
  <c r="BF1680"/>
  <c r="T1680"/>
  <c r="R1680"/>
  <c r="P1680"/>
  <c r="BI1679"/>
  <c r="BH1679"/>
  <c r="BG1679"/>
  <c r="BF1679"/>
  <c r="T1679"/>
  <c r="R1679"/>
  <c r="P1679"/>
  <c r="BI1677"/>
  <c r="BH1677"/>
  <c r="BG1677"/>
  <c r="BF1677"/>
  <c r="T1677"/>
  <c r="R1677"/>
  <c r="P1677"/>
  <c r="BI1674"/>
  <c r="BH1674"/>
  <c r="BG1674"/>
  <c r="BF1674"/>
  <c r="T1674"/>
  <c r="R1674"/>
  <c r="P1674"/>
  <c r="BI1671"/>
  <c r="BH1671"/>
  <c r="BG1671"/>
  <c r="BF1671"/>
  <c r="T1671"/>
  <c r="R1671"/>
  <c r="P1671"/>
  <c r="BI1666"/>
  <c r="BH1666"/>
  <c r="BG1666"/>
  <c r="BF1666"/>
  <c r="T1666"/>
  <c r="R1666"/>
  <c r="P1666"/>
  <c r="BI1662"/>
  <c r="BH1662"/>
  <c r="BG1662"/>
  <c r="BF1662"/>
  <c r="T1662"/>
  <c r="R1662"/>
  <c r="P1662"/>
  <c r="BI1658"/>
  <c r="BH1658"/>
  <c r="BG1658"/>
  <c r="BF1658"/>
  <c r="T1658"/>
  <c r="R1658"/>
  <c r="P1658"/>
  <c r="BI1653"/>
  <c r="BH1653"/>
  <c r="BG1653"/>
  <c r="BF1653"/>
  <c r="T1653"/>
  <c r="R1653"/>
  <c r="P1653"/>
  <c r="BI1651"/>
  <c r="BH1651"/>
  <c r="BG1651"/>
  <c r="BF1651"/>
  <c r="T1651"/>
  <c r="R1651"/>
  <c r="P1651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0"/>
  <c r="BH1630"/>
  <c r="BG1630"/>
  <c r="BF1630"/>
  <c r="T1630"/>
  <c r="R1630"/>
  <c r="P1630"/>
  <c r="BI1628"/>
  <c r="BH1628"/>
  <c r="BG1628"/>
  <c r="BF1628"/>
  <c r="T1628"/>
  <c r="R1628"/>
  <c r="P1628"/>
  <c r="BI1626"/>
  <c r="BH1626"/>
  <c r="BG1626"/>
  <c r="BF1626"/>
  <c r="T1626"/>
  <c r="R1626"/>
  <c r="P1626"/>
  <c r="BI1624"/>
  <c r="BH1624"/>
  <c r="BG1624"/>
  <c r="BF1624"/>
  <c r="T1624"/>
  <c r="R1624"/>
  <c r="P1624"/>
  <c r="BI1619"/>
  <c r="BH1619"/>
  <c r="BG1619"/>
  <c r="BF1619"/>
  <c r="T1619"/>
  <c r="R1619"/>
  <c r="P1619"/>
  <c r="BI1617"/>
  <c r="BH1617"/>
  <c r="BG1617"/>
  <c r="BF1617"/>
  <c r="T1617"/>
  <c r="R1617"/>
  <c r="P1617"/>
  <c r="BI1615"/>
  <c r="BH1615"/>
  <c r="BG1615"/>
  <c r="BF1615"/>
  <c r="T1615"/>
  <c r="R1615"/>
  <c r="P1615"/>
  <c r="BI1614"/>
  <c r="BH1614"/>
  <c r="BG1614"/>
  <c r="BF1614"/>
  <c r="T1614"/>
  <c r="R1614"/>
  <c r="P1614"/>
  <c r="BI1612"/>
  <c r="BH1612"/>
  <c r="BG1612"/>
  <c r="BF1612"/>
  <c r="T1612"/>
  <c r="R1612"/>
  <c r="P1612"/>
  <c r="BI1610"/>
  <c r="BH1610"/>
  <c r="BG1610"/>
  <c r="BF1610"/>
  <c r="T1610"/>
  <c r="R1610"/>
  <c r="P1610"/>
  <c r="BI1608"/>
  <c r="BH1608"/>
  <c r="BG1608"/>
  <c r="BF1608"/>
  <c r="T1608"/>
  <c r="R1608"/>
  <c r="P1608"/>
  <c r="BI1607"/>
  <c r="BH1607"/>
  <c r="BG1607"/>
  <c r="BF1607"/>
  <c r="T1607"/>
  <c r="R1607"/>
  <c r="P1607"/>
  <c r="BI1604"/>
  <c r="BH1604"/>
  <c r="BG1604"/>
  <c r="BF1604"/>
  <c r="T1604"/>
  <c r="R1604"/>
  <c r="P1604"/>
  <c r="BI1602"/>
  <c r="BH1602"/>
  <c r="BG1602"/>
  <c r="BF1602"/>
  <c r="T1602"/>
  <c r="R1602"/>
  <c r="P1602"/>
  <c r="BI1601"/>
  <c r="BH1601"/>
  <c r="BG1601"/>
  <c r="BF1601"/>
  <c r="T1601"/>
  <c r="R1601"/>
  <c r="P1601"/>
  <c r="BI1600"/>
  <c r="BH1600"/>
  <c r="BG1600"/>
  <c r="BF1600"/>
  <c r="T1600"/>
  <c r="R1600"/>
  <c r="P1600"/>
  <c r="BI1595"/>
  <c r="BH1595"/>
  <c r="BG1595"/>
  <c r="BF1595"/>
  <c r="T1595"/>
  <c r="R1595"/>
  <c r="P1595"/>
  <c r="BI1594"/>
  <c r="BH1594"/>
  <c r="BG1594"/>
  <c r="BF1594"/>
  <c r="T1594"/>
  <c r="R1594"/>
  <c r="P1594"/>
  <c r="BI1593"/>
  <c r="BH1593"/>
  <c r="BG1593"/>
  <c r="BF1593"/>
  <c r="T1593"/>
  <c r="R1593"/>
  <c r="P1593"/>
  <c r="BI1591"/>
  <c r="BH1591"/>
  <c r="BG1591"/>
  <c r="BF1591"/>
  <c r="T1591"/>
  <c r="R1591"/>
  <c r="P1591"/>
  <c r="BI1585"/>
  <c r="BH1585"/>
  <c r="BG1585"/>
  <c r="BF1585"/>
  <c r="T1585"/>
  <c r="R1585"/>
  <c r="P1585"/>
  <c r="BI1578"/>
  <c r="BH1578"/>
  <c r="BG1578"/>
  <c r="BF1578"/>
  <c r="T1578"/>
  <c r="R1578"/>
  <c r="P1578"/>
  <c r="BI1576"/>
  <c r="BH1576"/>
  <c r="BG1576"/>
  <c r="BF1576"/>
  <c r="T1576"/>
  <c r="R1576"/>
  <c r="P1576"/>
  <c r="BI1574"/>
  <c r="BH1574"/>
  <c r="BG1574"/>
  <c r="BF1574"/>
  <c r="T1574"/>
  <c r="R1574"/>
  <c r="P1574"/>
  <c r="BI1573"/>
  <c r="BH1573"/>
  <c r="BG1573"/>
  <c r="BF1573"/>
  <c r="T1573"/>
  <c r="R1573"/>
  <c r="P1573"/>
  <c r="BI1571"/>
  <c r="BH1571"/>
  <c r="BG1571"/>
  <c r="BF1571"/>
  <c r="T1571"/>
  <c r="R1571"/>
  <c r="P1571"/>
  <c r="BI1563"/>
  <c r="BH1563"/>
  <c r="BG1563"/>
  <c r="BF1563"/>
  <c r="T1563"/>
  <c r="R1563"/>
  <c r="P1563"/>
  <c r="BI1562"/>
  <c r="BH1562"/>
  <c r="BG1562"/>
  <c r="BF1562"/>
  <c r="T1562"/>
  <c r="R1562"/>
  <c r="P1562"/>
  <c r="BI1561"/>
  <c r="BH1561"/>
  <c r="BG1561"/>
  <c r="BF1561"/>
  <c r="T1561"/>
  <c r="R1561"/>
  <c r="P1561"/>
  <c r="BI1560"/>
  <c r="BH1560"/>
  <c r="BG1560"/>
  <c r="BF1560"/>
  <c r="T1560"/>
  <c r="R1560"/>
  <c r="P1560"/>
  <c r="BI1559"/>
  <c r="BH1559"/>
  <c r="BG1559"/>
  <c r="BF1559"/>
  <c r="T1559"/>
  <c r="R1559"/>
  <c r="P1559"/>
  <c r="BI1558"/>
  <c r="BH1558"/>
  <c r="BG1558"/>
  <c r="BF1558"/>
  <c r="T1558"/>
  <c r="R1558"/>
  <c r="P1558"/>
  <c r="BI1557"/>
  <c r="BH1557"/>
  <c r="BG1557"/>
  <c r="BF1557"/>
  <c r="T1557"/>
  <c r="R1557"/>
  <c r="P1557"/>
  <c r="BI1553"/>
  <c r="BH1553"/>
  <c r="BG1553"/>
  <c r="BF1553"/>
  <c r="T1553"/>
  <c r="R1553"/>
  <c r="P1553"/>
  <c r="BI1541"/>
  <c r="BH1541"/>
  <c r="BG1541"/>
  <c r="BF1541"/>
  <c r="T1541"/>
  <c r="R1541"/>
  <c r="P1541"/>
  <c r="BI1533"/>
  <c r="BH1533"/>
  <c r="BG1533"/>
  <c r="BF1533"/>
  <c r="T1533"/>
  <c r="R1533"/>
  <c r="P1533"/>
  <c r="BI1523"/>
  <c r="BH1523"/>
  <c r="BG1523"/>
  <c r="BF1523"/>
  <c r="T1523"/>
  <c r="R1523"/>
  <c r="P1523"/>
  <c r="BI1517"/>
  <c r="BH1517"/>
  <c r="BG1517"/>
  <c r="BF1517"/>
  <c r="T1517"/>
  <c r="R1517"/>
  <c r="P1517"/>
  <c r="BI1512"/>
  <c r="BH1512"/>
  <c r="BG1512"/>
  <c r="BF1512"/>
  <c r="T1512"/>
  <c r="R1512"/>
  <c r="P1512"/>
  <c r="BI1499"/>
  <c r="BH1499"/>
  <c r="BG1499"/>
  <c r="BF1499"/>
  <c r="T1499"/>
  <c r="R1499"/>
  <c r="P1499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8"/>
  <c r="BH1478"/>
  <c r="BG1478"/>
  <c r="BF1478"/>
  <c r="T1478"/>
  <c r="R1478"/>
  <c r="P1478"/>
  <c r="BI1477"/>
  <c r="BH1477"/>
  <c r="BG1477"/>
  <c r="BF1477"/>
  <c r="T1477"/>
  <c r="R1477"/>
  <c r="P1477"/>
  <c r="BI1472"/>
  <c r="BH1472"/>
  <c r="BG1472"/>
  <c r="BF1472"/>
  <c r="T1472"/>
  <c r="R1472"/>
  <c r="P1472"/>
  <c r="BI1467"/>
  <c r="BH1467"/>
  <c r="BG1467"/>
  <c r="BF1467"/>
  <c r="T1467"/>
  <c r="R1467"/>
  <c r="P1467"/>
  <c r="BI1464"/>
  <c r="BH1464"/>
  <c r="BG1464"/>
  <c r="BF1464"/>
  <c r="T1464"/>
  <c r="R1464"/>
  <c r="P1464"/>
  <c r="BI1456"/>
  <c r="BH1456"/>
  <c r="BG1456"/>
  <c r="BF1456"/>
  <c r="T1456"/>
  <c r="R1456"/>
  <c r="P1456"/>
  <c r="BI1454"/>
  <c r="BH1454"/>
  <c r="BG1454"/>
  <c r="BF1454"/>
  <c r="T1454"/>
  <c r="R1454"/>
  <c r="P1454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30"/>
  <c r="BH1430"/>
  <c r="BG1430"/>
  <c r="BF1430"/>
  <c r="T1430"/>
  <c r="R1430"/>
  <c r="P1430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20"/>
  <c r="BH1420"/>
  <c r="BG1420"/>
  <c r="BF1420"/>
  <c r="T1420"/>
  <c r="R1420"/>
  <c r="P1420"/>
  <c r="BI1418"/>
  <c r="BH1418"/>
  <c r="BG1418"/>
  <c r="BF1418"/>
  <c r="T1418"/>
  <c r="R1418"/>
  <c r="P1418"/>
  <c r="BI1416"/>
  <c r="BH1416"/>
  <c r="BG1416"/>
  <c r="BF1416"/>
  <c r="T1416"/>
  <c r="R1416"/>
  <c r="P1416"/>
  <c r="BI1414"/>
  <c r="BH1414"/>
  <c r="BG1414"/>
  <c r="BF1414"/>
  <c r="T1414"/>
  <c r="R1414"/>
  <c r="P1414"/>
  <c r="BI1409"/>
  <c r="BH1409"/>
  <c r="BG1409"/>
  <c r="BF1409"/>
  <c r="T1409"/>
  <c r="R1409"/>
  <c r="P1409"/>
  <c r="BI1404"/>
  <c r="BH1404"/>
  <c r="BG1404"/>
  <c r="BF1404"/>
  <c r="T1404"/>
  <c r="R1404"/>
  <c r="P1404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0"/>
  <c r="BH1390"/>
  <c r="BG1390"/>
  <c r="BF1390"/>
  <c r="T1390"/>
  <c r="R1390"/>
  <c r="P1390"/>
  <c r="BI1387"/>
  <c r="BH1387"/>
  <c r="BG1387"/>
  <c r="BF1387"/>
  <c r="T1387"/>
  <c r="R1387"/>
  <c r="P1387"/>
  <c r="BI1385"/>
  <c r="BH1385"/>
  <c r="BG1385"/>
  <c r="BF1385"/>
  <c r="T1385"/>
  <c r="R1385"/>
  <c r="P1385"/>
  <c r="BI1381"/>
  <c r="BH1381"/>
  <c r="BG1381"/>
  <c r="BF1381"/>
  <c r="T1381"/>
  <c r="R1381"/>
  <c r="P1381"/>
  <c r="BI1379"/>
  <c r="BH1379"/>
  <c r="BG1379"/>
  <c r="BF1379"/>
  <c r="T1379"/>
  <c r="R1379"/>
  <c r="P1379"/>
  <c r="BI1374"/>
  <c r="BH1374"/>
  <c r="BG1374"/>
  <c r="BF1374"/>
  <c r="T1374"/>
  <c r="R1374"/>
  <c r="P1374"/>
  <c r="BI1371"/>
  <c r="BH1371"/>
  <c r="BG1371"/>
  <c r="BF1371"/>
  <c r="T1371"/>
  <c r="R1371"/>
  <c r="P1371"/>
  <c r="BI1368"/>
  <c r="BH1368"/>
  <c r="BG1368"/>
  <c r="BF1368"/>
  <c r="T1368"/>
  <c r="R1368"/>
  <c r="P1368"/>
  <c r="BI1348"/>
  <c r="BH1348"/>
  <c r="BG1348"/>
  <c r="BF1348"/>
  <c r="T1348"/>
  <c r="R1348"/>
  <c r="P1348"/>
  <c r="BI1329"/>
  <c r="BH1329"/>
  <c r="BG1329"/>
  <c r="BF1329"/>
  <c r="T1329"/>
  <c r="R1329"/>
  <c r="P1329"/>
  <c r="BI1322"/>
  <c r="BH1322"/>
  <c r="BG1322"/>
  <c r="BF1322"/>
  <c r="T1322"/>
  <c r="R1322"/>
  <c r="P1322"/>
  <c r="BI1319"/>
  <c r="BH1319"/>
  <c r="BG1319"/>
  <c r="BF1319"/>
  <c r="T1319"/>
  <c r="R1319"/>
  <c r="P1319"/>
  <c r="BI1316"/>
  <c r="BH1316"/>
  <c r="BG1316"/>
  <c r="BF1316"/>
  <c r="T1316"/>
  <c r="R1316"/>
  <c r="P1316"/>
  <c r="BI1309"/>
  <c r="BH1309"/>
  <c r="BG1309"/>
  <c r="BF1309"/>
  <c r="T1309"/>
  <c r="R1309"/>
  <c r="P1309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91"/>
  <c r="BH1291"/>
  <c r="BG1291"/>
  <c r="BF1291"/>
  <c r="T1291"/>
  <c r="R1291"/>
  <c r="P1291"/>
  <c r="BI1289"/>
  <c r="BH1289"/>
  <c r="BG1289"/>
  <c r="BF1289"/>
  <c r="T1289"/>
  <c r="R1289"/>
  <c r="P1289"/>
  <c r="BI1287"/>
  <c r="BH1287"/>
  <c r="BG1287"/>
  <c r="BF1287"/>
  <c r="T1287"/>
  <c r="R1287"/>
  <c r="P1287"/>
  <c r="BI1285"/>
  <c r="BH1285"/>
  <c r="BG1285"/>
  <c r="BF1285"/>
  <c r="T1285"/>
  <c r="R1285"/>
  <c r="P1285"/>
  <c r="BI1284"/>
  <c r="BH1284"/>
  <c r="BG1284"/>
  <c r="BF1284"/>
  <c r="T1284"/>
  <c r="R1284"/>
  <c r="P1284"/>
  <c r="BI1281"/>
  <c r="BH1281"/>
  <c r="BG1281"/>
  <c r="BF1281"/>
  <c r="T1281"/>
  <c r="R1281"/>
  <c r="P1281"/>
  <c r="BI1280"/>
  <c r="BH1280"/>
  <c r="BG1280"/>
  <c r="BF1280"/>
  <c r="T1280"/>
  <c r="R1280"/>
  <c r="P1280"/>
  <c r="BI1279"/>
  <c r="BH1279"/>
  <c r="BG1279"/>
  <c r="BF1279"/>
  <c r="T1279"/>
  <c r="R1279"/>
  <c r="P1279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67"/>
  <c r="BH1267"/>
  <c r="BG1267"/>
  <c r="BF1267"/>
  <c r="T1267"/>
  <c r="R1267"/>
  <c r="P1267"/>
  <c r="BI1265"/>
  <c r="BH1265"/>
  <c r="BG1265"/>
  <c r="BF1265"/>
  <c r="T1265"/>
  <c r="R1265"/>
  <c r="P1265"/>
  <c r="BI1263"/>
  <c r="BH1263"/>
  <c r="BG1263"/>
  <c r="BF1263"/>
  <c r="T1263"/>
  <c r="R1263"/>
  <c r="P1263"/>
  <c r="BI1261"/>
  <c r="BH1261"/>
  <c r="BG1261"/>
  <c r="BF1261"/>
  <c r="T1261"/>
  <c r="R1261"/>
  <c r="P1261"/>
  <c r="BI1255"/>
  <c r="BH1255"/>
  <c r="BG1255"/>
  <c r="BF1255"/>
  <c r="T1255"/>
  <c r="R1255"/>
  <c r="P1255"/>
  <c r="BI1249"/>
  <c r="BH1249"/>
  <c r="BG1249"/>
  <c r="BF1249"/>
  <c r="T1249"/>
  <c r="R1249"/>
  <c r="P1249"/>
  <c r="BI1247"/>
  <c r="BH1247"/>
  <c r="BG1247"/>
  <c r="BF1247"/>
  <c r="T1247"/>
  <c r="R1247"/>
  <c r="P1247"/>
  <c r="BI1237"/>
  <c r="BH1237"/>
  <c r="BG1237"/>
  <c r="BF1237"/>
  <c r="T1237"/>
  <c r="R1237"/>
  <c r="P1237"/>
  <c r="BI1236"/>
  <c r="BH1236"/>
  <c r="BG1236"/>
  <c r="BF1236"/>
  <c r="T1236"/>
  <c r="R1236"/>
  <c r="P1236"/>
  <c r="BI1231"/>
  <c r="BH1231"/>
  <c r="BG1231"/>
  <c r="BF1231"/>
  <c r="T1231"/>
  <c r="R1231"/>
  <c r="P1231"/>
  <c r="BI1226"/>
  <c r="BH1226"/>
  <c r="BG1226"/>
  <c r="BF1226"/>
  <c r="T1226"/>
  <c r="R1226"/>
  <c r="P1226"/>
  <c r="BI1224"/>
  <c r="BH1224"/>
  <c r="BG1224"/>
  <c r="BF1224"/>
  <c r="T1224"/>
  <c r="R1224"/>
  <c r="P1224"/>
  <c r="BI1219"/>
  <c r="BH1219"/>
  <c r="BG1219"/>
  <c r="BF1219"/>
  <c r="T1219"/>
  <c r="R1219"/>
  <c r="P1219"/>
  <c r="BI1215"/>
  <c r="BH1215"/>
  <c r="BG1215"/>
  <c r="BF1215"/>
  <c r="T1215"/>
  <c r="R1215"/>
  <c r="P1215"/>
  <c r="BI1213"/>
  <c r="BH1213"/>
  <c r="BG1213"/>
  <c r="BF1213"/>
  <c r="T1213"/>
  <c r="R1213"/>
  <c r="P1213"/>
  <c r="BI1210"/>
  <c r="BH1210"/>
  <c r="BG1210"/>
  <c r="BF1210"/>
  <c r="T1210"/>
  <c r="R1210"/>
  <c r="P1210"/>
  <c r="BI1207"/>
  <c r="BH1207"/>
  <c r="BG1207"/>
  <c r="BF1207"/>
  <c r="T1207"/>
  <c r="R1207"/>
  <c r="P1207"/>
  <c r="BI1204"/>
  <c r="BH1204"/>
  <c r="BG1204"/>
  <c r="BF1204"/>
  <c r="T1204"/>
  <c r="R1204"/>
  <c r="P1204"/>
  <c r="BI1201"/>
  <c r="BH1201"/>
  <c r="BG1201"/>
  <c r="BF1201"/>
  <c r="T1201"/>
  <c r="R1201"/>
  <c r="P1201"/>
  <c r="BI1198"/>
  <c r="BH1198"/>
  <c r="BG1198"/>
  <c r="BF1198"/>
  <c r="T1198"/>
  <c r="R1198"/>
  <c r="P1198"/>
  <c r="BI1193"/>
  <c r="BH1193"/>
  <c r="BG1193"/>
  <c r="BF1193"/>
  <c r="T1193"/>
  <c r="R1193"/>
  <c r="P1193"/>
  <c r="BI1190"/>
  <c r="BH1190"/>
  <c r="BG1190"/>
  <c r="BF1190"/>
  <c r="T1190"/>
  <c r="R1190"/>
  <c r="P1190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5"/>
  <c r="BH1175"/>
  <c r="BG1175"/>
  <c r="BF1175"/>
  <c r="T1175"/>
  <c r="R1175"/>
  <c r="P1175"/>
  <c r="BI1173"/>
  <c r="BH1173"/>
  <c r="BG1173"/>
  <c r="BF1173"/>
  <c r="T1173"/>
  <c r="R1173"/>
  <c r="P1173"/>
  <c r="BI1163"/>
  <c r="BH1163"/>
  <c r="BG1163"/>
  <c r="BF1163"/>
  <c r="T1163"/>
  <c r="R1163"/>
  <c r="P1163"/>
  <c r="BI1161"/>
  <c r="BH1161"/>
  <c r="BG1161"/>
  <c r="BF1161"/>
  <c r="T1161"/>
  <c r="R1161"/>
  <c r="P1161"/>
  <c r="BI1151"/>
  <c r="BH1151"/>
  <c r="BG1151"/>
  <c r="BF1151"/>
  <c r="T1151"/>
  <c r="R1151"/>
  <c r="P1151"/>
  <c r="BI1149"/>
  <c r="BH1149"/>
  <c r="BG1149"/>
  <c r="BF1149"/>
  <c r="T1149"/>
  <c r="R1149"/>
  <c r="P1149"/>
  <c r="BI1145"/>
  <c r="BH1145"/>
  <c r="BG1145"/>
  <c r="BF1145"/>
  <c r="T1145"/>
  <c r="R1145"/>
  <c r="P1145"/>
  <c r="BI1139"/>
  <c r="BH1139"/>
  <c r="BG1139"/>
  <c r="BF1139"/>
  <c r="T1139"/>
  <c r="R1139"/>
  <c r="P1139"/>
  <c r="BI1133"/>
  <c r="BH1133"/>
  <c r="BG1133"/>
  <c r="BF1133"/>
  <c r="T1133"/>
  <c r="R1133"/>
  <c r="P1133"/>
  <c r="BI1131"/>
  <c r="BH1131"/>
  <c r="BG1131"/>
  <c r="BF1131"/>
  <c r="T1131"/>
  <c r="R1131"/>
  <c r="P1131"/>
  <c r="BI1126"/>
  <c r="BH1126"/>
  <c r="BG1126"/>
  <c r="BF1126"/>
  <c r="T1126"/>
  <c r="R1126"/>
  <c r="P1126"/>
  <c r="BI1124"/>
  <c r="BH1124"/>
  <c r="BG1124"/>
  <c r="BF1124"/>
  <c r="T1124"/>
  <c r="R1124"/>
  <c r="P1124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09"/>
  <c r="BH1109"/>
  <c r="BG1109"/>
  <c r="BF1109"/>
  <c r="T1109"/>
  <c r="R1109"/>
  <c r="P1109"/>
  <c r="BI1107"/>
  <c r="BH1107"/>
  <c r="BG1107"/>
  <c r="BF1107"/>
  <c r="T1107"/>
  <c r="R1107"/>
  <c r="P1107"/>
  <c r="BI1103"/>
  <c r="BH1103"/>
  <c r="BG1103"/>
  <c r="BF1103"/>
  <c r="T1103"/>
  <c r="R1103"/>
  <c r="P1103"/>
  <c r="BI1100"/>
  <c r="BH1100"/>
  <c r="BG1100"/>
  <c r="BF1100"/>
  <c r="T1100"/>
  <c r="T1099"/>
  <c r="R1100"/>
  <c r="R1099"/>
  <c r="P1100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5"/>
  <c r="BH1095"/>
  <c r="BG1095"/>
  <c r="BF1095"/>
  <c r="T1095"/>
  <c r="R1095"/>
  <c r="P1095"/>
  <c r="BI1094"/>
  <c r="BH1094"/>
  <c r="BG1094"/>
  <c r="BF1094"/>
  <c r="T1094"/>
  <c r="R1094"/>
  <c r="P1094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4"/>
  <c r="BH1064"/>
  <c r="BG1064"/>
  <c r="BF1064"/>
  <c r="T1064"/>
  <c r="R1064"/>
  <c r="P1064"/>
  <c r="BI1063"/>
  <c r="BH1063"/>
  <c r="BG1063"/>
  <c r="BF1063"/>
  <c r="T1063"/>
  <c r="R1063"/>
  <c r="P1063"/>
  <c r="BI1062"/>
  <c r="BH1062"/>
  <c r="BG1062"/>
  <c r="BF1062"/>
  <c r="T1062"/>
  <c r="R1062"/>
  <c r="P1062"/>
  <c r="BI1059"/>
  <c r="BH1059"/>
  <c r="BG1059"/>
  <c r="BF1059"/>
  <c r="T1059"/>
  <c r="R1059"/>
  <c r="P1059"/>
  <c r="BI1057"/>
  <c r="BH1057"/>
  <c r="BG1057"/>
  <c r="BF1057"/>
  <c r="T1057"/>
  <c r="R1057"/>
  <c r="P1057"/>
  <c r="BI1054"/>
  <c r="BH1054"/>
  <c r="BG1054"/>
  <c r="BF1054"/>
  <c r="T1054"/>
  <c r="R1054"/>
  <c r="P1054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4"/>
  <c r="BH1044"/>
  <c r="BG1044"/>
  <c r="BF1044"/>
  <c r="T1044"/>
  <c r="R1044"/>
  <c r="P1044"/>
  <c r="BI1040"/>
  <c r="BH1040"/>
  <c r="BG1040"/>
  <c r="BF1040"/>
  <c r="T1040"/>
  <c r="R1040"/>
  <c r="P1040"/>
  <c r="BI1036"/>
  <c r="BH1036"/>
  <c r="BG1036"/>
  <c r="BF1036"/>
  <c r="T1036"/>
  <c r="R1036"/>
  <c r="P1036"/>
  <c r="BI1035"/>
  <c r="BH1035"/>
  <c r="BG1035"/>
  <c r="BF1035"/>
  <c r="T1035"/>
  <c r="R1035"/>
  <c r="P1035"/>
  <c r="BI1033"/>
  <c r="BH1033"/>
  <c r="BG1033"/>
  <c r="BF1033"/>
  <c r="T1033"/>
  <c r="R1033"/>
  <c r="P1033"/>
  <c r="BI1027"/>
  <c r="BH1027"/>
  <c r="BG1027"/>
  <c r="BF1027"/>
  <c r="T1027"/>
  <c r="R1027"/>
  <c r="P1027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7"/>
  <c r="BH1017"/>
  <c r="BG1017"/>
  <c r="BF1017"/>
  <c r="T1017"/>
  <c r="R1017"/>
  <c r="P1017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7"/>
  <c r="BH997"/>
  <c r="BG997"/>
  <c r="BF997"/>
  <c r="T997"/>
  <c r="R997"/>
  <c r="P997"/>
  <c r="BI993"/>
  <c r="BH993"/>
  <c r="BG993"/>
  <c r="BF993"/>
  <c r="T993"/>
  <c r="R993"/>
  <c r="P993"/>
  <c r="BI984"/>
  <c r="BH984"/>
  <c r="BG984"/>
  <c r="BF984"/>
  <c r="T984"/>
  <c r="R984"/>
  <c r="P984"/>
  <c r="BI954"/>
  <c r="BH954"/>
  <c r="BG954"/>
  <c r="BF954"/>
  <c r="T954"/>
  <c r="R954"/>
  <c r="P954"/>
  <c r="BI952"/>
  <c r="BH952"/>
  <c r="BG952"/>
  <c r="BF952"/>
  <c r="T952"/>
  <c r="R952"/>
  <c r="P952"/>
  <c r="BI948"/>
  <c r="BH948"/>
  <c r="BG948"/>
  <c r="BF948"/>
  <c r="T948"/>
  <c r="R948"/>
  <c r="P948"/>
  <c r="BI945"/>
  <c r="BH945"/>
  <c r="BG945"/>
  <c r="BF945"/>
  <c r="T945"/>
  <c r="R945"/>
  <c r="P945"/>
  <c r="BI941"/>
  <c r="BH941"/>
  <c r="BG941"/>
  <c r="BF941"/>
  <c r="T941"/>
  <c r="R941"/>
  <c r="P941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02"/>
  <c r="BH902"/>
  <c r="BG902"/>
  <c r="BF902"/>
  <c r="T902"/>
  <c r="R902"/>
  <c r="P902"/>
  <c r="BI883"/>
  <c r="BH883"/>
  <c r="BG883"/>
  <c r="BF883"/>
  <c r="T883"/>
  <c r="R883"/>
  <c r="P883"/>
  <c r="BI872"/>
  <c r="BH872"/>
  <c r="BG872"/>
  <c r="BF872"/>
  <c r="T872"/>
  <c r="R872"/>
  <c r="P872"/>
  <c r="BI868"/>
  <c r="BH868"/>
  <c r="BG868"/>
  <c r="BF868"/>
  <c r="T868"/>
  <c r="R868"/>
  <c r="P868"/>
  <c r="BI866"/>
  <c r="BH866"/>
  <c r="BG866"/>
  <c r="BF866"/>
  <c r="T866"/>
  <c r="R866"/>
  <c r="P866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8"/>
  <c r="BH838"/>
  <c r="BG838"/>
  <c r="BF838"/>
  <c r="T838"/>
  <c r="R838"/>
  <c r="P838"/>
  <c r="BI836"/>
  <c r="BH836"/>
  <c r="BG836"/>
  <c r="BF836"/>
  <c r="T836"/>
  <c r="R836"/>
  <c r="P836"/>
  <c r="BI831"/>
  <c r="BH831"/>
  <c r="BG831"/>
  <c r="BF831"/>
  <c r="T831"/>
  <c r="R831"/>
  <c r="P831"/>
  <c r="BI827"/>
  <c r="BH827"/>
  <c r="BG827"/>
  <c r="BF827"/>
  <c r="T827"/>
  <c r="R827"/>
  <c r="P827"/>
  <c r="BI824"/>
  <c r="BH824"/>
  <c r="BG824"/>
  <c r="BF824"/>
  <c r="T824"/>
  <c r="R824"/>
  <c r="P824"/>
  <c r="BI820"/>
  <c r="BH820"/>
  <c r="BG820"/>
  <c r="BF820"/>
  <c r="T820"/>
  <c r="R820"/>
  <c r="P820"/>
  <c r="BI815"/>
  <c r="BH815"/>
  <c r="BG815"/>
  <c r="BF815"/>
  <c r="T815"/>
  <c r="R815"/>
  <c r="P815"/>
  <c r="BI811"/>
  <c r="BH811"/>
  <c r="BG811"/>
  <c r="BF811"/>
  <c r="T811"/>
  <c r="R811"/>
  <c r="P811"/>
  <c r="BI804"/>
  <c r="BH804"/>
  <c r="BG804"/>
  <c r="BF804"/>
  <c r="T804"/>
  <c r="R804"/>
  <c r="P804"/>
  <c r="BI801"/>
  <c r="BH801"/>
  <c r="BG801"/>
  <c r="BF801"/>
  <c r="T801"/>
  <c r="R801"/>
  <c r="P801"/>
  <c r="BI794"/>
  <c r="BH794"/>
  <c r="BG794"/>
  <c r="BF794"/>
  <c r="T794"/>
  <c r="R794"/>
  <c r="P794"/>
  <c r="BI775"/>
  <c r="BH775"/>
  <c r="BG775"/>
  <c r="BF775"/>
  <c r="T775"/>
  <c r="R775"/>
  <c r="P775"/>
  <c r="BI774"/>
  <c r="BH774"/>
  <c r="BG774"/>
  <c r="BF774"/>
  <c r="T774"/>
  <c r="R774"/>
  <c r="P774"/>
  <c r="BI772"/>
  <c r="BH772"/>
  <c r="BG772"/>
  <c r="BF772"/>
  <c r="T772"/>
  <c r="R772"/>
  <c r="P772"/>
  <c r="BI761"/>
  <c r="BH761"/>
  <c r="BG761"/>
  <c r="BF761"/>
  <c r="T761"/>
  <c r="R761"/>
  <c r="P761"/>
  <c r="BI750"/>
  <c r="BH750"/>
  <c r="BG750"/>
  <c r="BF750"/>
  <c r="T750"/>
  <c r="R750"/>
  <c r="P750"/>
  <c r="BI736"/>
  <c r="BH736"/>
  <c r="BG736"/>
  <c r="BF736"/>
  <c r="T736"/>
  <c r="R736"/>
  <c r="P736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687"/>
  <c r="BH687"/>
  <c r="BG687"/>
  <c r="BF687"/>
  <c r="T687"/>
  <c r="R687"/>
  <c r="P687"/>
  <c r="BI671"/>
  <c r="BH671"/>
  <c r="BG671"/>
  <c r="BF671"/>
  <c r="T671"/>
  <c r="R671"/>
  <c r="P671"/>
  <c r="BI669"/>
  <c r="BH669"/>
  <c r="BG669"/>
  <c r="BF669"/>
  <c r="T669"/>
  <c r="R669"/>
  <c r="P669"/>
  <c r="BI649"/>
  <c r="BH649"/>
  <c r="BG649"/>
  <c r="BF649"/>
  <c r="T649"/>
  <c r="R649"/>
  <c r="P649"/>
  <c r="BI647"/>
  <c r="BH647"/>
  <c r="BG647"/>
  <c r="BF647"/>
  <c r="T647"/>
  <c r="R647"/>
  <c r="P647"/>
  <c r="BI623"/>
  <c r="BH623"/>
  <c r="BG623"/>
  <c r="BF623"/>
  <c r="T623"/>
  <c r="R623"/>
  <c r="P623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593"/>
  <c r="BH593"/>
  <c r="BG593"/>
  <c r="BF593"/>
  <c r="T593"/>
  <c r="R593"/>
  <c r="P593"/>
  <c r="BI592"/>
  <c r="BH592"/>
  <c r="BG592"/>
  <c r="BF592"/>
  <c r="T592"/>
  <c r="R592"/>
  <c r="P592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0"/>
  <c r="BH510"/>
  <c r="BG510"/>
  <c r="BF510"/>
  <c r="T510"/>
  <c r="R510"/>
  <c r="P510"/>
  <c r="BI503"/>
  <c r="BH503"/>
  <c r="BG503"/>
  <c r="BF503"/>
  <c r="T503"/>
  <c r="R503"/>
  <c r="P503"/>
  <c r="BI502"/>
  <c r="BH502"/>
  <c r="BG502"/>
  <c r="BF502"/>
  <c r="T502"/>
  <c r="R502"/>
  <c r="P502"/>
  <c r="BI484"/>
  <c r="BH484"/>
  <c r="BG484"/>
  <c r="BF484"/>
  <c r="T484"/>
  <c r="R484"/>
  <c r="P484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5"/>
  <c r="BH445"/>
  <c r="BG445"/>
  <c r="BF445"/>
  <c r="T445"/>
  <c r="R445"/>
  <c r="P445"/>
  <c r="BI444"/>
  <c r="BH444"/>
  <c r="BG444"/>
  <c r="BF444"/>
  <c r="T444"/>
  <c r="R444"/>
  <c r="P444"/>
  <c r="BI429"/>
  <c r="BH429"/>
  <c r="BG429"/>
  <c r="BF429"/>
  <c r="T429"/>
  <c r="R429"/>
  <c r="P429"/>
  <c r="BI428"/>
  <c r="BH428"/>
  <c r="BG428"/>
  <c r="BF428"/>
  <c r="T428"/>
  <c r="R428"/>
  <c r="P428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4"/>
  <c r="BH404"/>
  <c r="BG404"/>
  <c r="BF404"/>
  <c r="T404"/>
  <c r="R404"/>
  <c r="P404"/>
  <c r="BI403"/>
  <c r="BH403"/>
  <c r="BG403"/>
  <c r="BF403"/>
  <c r="T403"/>
  <c r="R403"/>
  <c r="P403"/>
  <c r="BI398"/>
  <c r="BH398"/>
  <c r="BG398"/>
  <c r="BF398"/>
  <c r="T398"/>
  <c r="R398"/>
  <c r="P398"/>
  <c r="BI397"/>
  <c r="BH397"/>
  <c r="BG397"/>
  <c r="BF397"/>
  <c r="T397"/>
  <c r="R397"/>
  <c r="P397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89"/>
  <c r="BH289"/>
  <c r="BG289"/>
  <c r="BF289"/>
  <c r="T289"/>
  <c r="R289"/>
  <c r="P289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4"/>
  <c r="BH254"/>
  <c r="BG254"/>
  <c r="BF254"/>
  <c r="T254"/>
  <c r="R254"/>
  <c r="P254"/>
  <c r="BI252"/>
  <c r="BH252"/>
  <c r="BG252"/>
  <c r="BF252"/>
  <c r="T252"/>
  <c r="R252"/>
  <c r="P25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J152"/>
  <c r="J151"/>
  <c r="F151"/>
  <c r="F149"/>
  <c r="E147"/>
  <c r="J96"/>
  <c r="J95"/>
  <c r="F95"/>
  <c r="F93"/>
  <c r="E91"/>
  <c r="J22"/>
  <c r="E22"/>
  <c r="F96"/>
  <c r="J21"/>
  <c r="J16"/>
  <c r="J149"/>
  <c r="E7"/>
  <c r="E85"/>
  <c i="2" r="J39"/>
  <c r="J38"/>
  <c i="1" r="AY96"/>
  <c i="2" r="J37"/>
  <c i="1" r="AX96"/>
  <c i="2" r="BI261"/>
  <c r="BH261"/>
  <c r="BG261"/>
  <c r="BF261"/>
  <c r="T261"/>
  <c r="T260"/>
  <c r="R261"/>
  <c r="R260"/>
  <c r="P261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1" r="L90"/>
  <c r="AM90"/>
  <c r="AM89"/>
  <c r="L89"/>
  <c r="AM87"/>
  <c r="L87"/>
  <c r="L85"/>
  <c r="L84"/>
  <c i="2" r="J248"/>
  <c r="BK241"/>
  <c r="BK234"/>
  <c r="BK204"/>
  <c r="J181"/>
  <c r="J146"/>
  <c r="BK136"/>
  <c r="BK128"/>
  <c r="BK261"/>
  <c r="BK258"/>
  <c r="BK254"/>
  <c r="J244"/>
  <c r="J236"/>
  <c r="BK225"/>
  <c r="BK220"/>
  <c r="BK202"/>
  <c r="BK193"/>
  <c r="J179"/>
  <c r="J150"/>
  <c r="BK227"/>
  <c r="J213"/>
  <c r="BK197"/>
  <c r="J172"/>
  <c r="BK148"/>
  <c r="BK132"/>
  <c r="BK230"/>
  <c r="BK206"/>
  <c r="J197"/>
  <c r="J193"/>
  <c r="BK187"/>
  <c r="BK172"/>
  <c r="J162"/>
  <c r="BK146"/>
  <c r="J132"/>
  <c i="3" r="J2099"/>
  <c r="J2096"/>
  <c r="J2093"/>
  <c r="BK2083"/>
  <c r="J2079"/>
  <c r="BK2073"/>
  <c r="BK2065"/>
  <c r="J2046"/>
  <c r="J1964"/>
  <c r="BK1956"/>
  <c r="BK1943"/>
  <c r="BK1878"/>
  <c r="J1867"/>
  <c r="BK1840"/>
  <c r="J1811"/>
  <c r="J1783"/>
  <c r="BK1774"/>
  <c r="J1744"/>
  <c r="BK1704"/>
  <c r="BK1687"/>
  <c r="J1671"/>
  <c r="BK1607"/>
  <c r="BK1600"/>
  <c r="BK1553"/>
  <c r="BK1512"/>
  <c r="J1486"/>
  <c r="J1439"/>
  <c r="BK1423"/>
  <c r="J1409"/>
  <c r="J1381"/>
  <c r="J1348"/>
  <c r="J1281"/>
  <c r="J1265"/>
  <c r="J1247"/>
  <c r="J1215"/>
  <c r="BK1193"/>
  <c r="J1161"/>
  <c r="BK1124"/>
  <c r="J1114"/>
  <c r="J1094"/>
  <c r="J1080"/>
  <c r="J1059"/>
  <c r="BK1048"/>
  <c r="BK1018"/>
  <c r="BK1011"/>
  <c r="BK1003"/>
  <c r="BK929"/>
  <c r="BK838"/>
  <c r="BK804"/>
  <c r="BK736"/>
  <c r="BK623"/>
  <c r="BK537"/>
  <c r="BK514"/>
  <c r="BK445"/>
  <c r="J411"/>
  <c r="J388"/>
  <c r="BK358"/>
  <c r="J330"/>
  <c r="J315"/>
  <c r="J300"/>
  <c r="J264"/>
  <c r="BK235"/>
  <c r="BK221"/>
  <c r="BK210"/>
  <c r="BK200"/>
  <c r="BK178"/>
  <c r="BK2059"/>
  <c r="BK2042"/>
  <c r="J2024"/>
  <c r="BK1976"/>
  <c r="J1945"/>
  <c r="BK1881"/>
  <c r="BK1875"/>
  <c r="J1827"/>
  <c r="BK1783"/>
  <c r="BK1740"/>
  <c r="BK1727"/>
  <c r="J1714"/>
  <c r="J1708"/>
  <c r="J1689"/>
  <c r="BK1679"/>
  <c r="J1653"/>
  <c r="J1637"/>
  <c r="J1617"/>
  <c r="J1608"/>
  <c r="BK1591"/>
  <c r="J1571"/>
  <c r="J1541"/>
  <c r="BK1477"/>
  <c r="BK1447"/>
  <c r="BK1439"/>
  <c r="BK1431"/>
  <c r="BK1418"/>
  <c r="BK1385"/>
  <c r="J1319"/>
  <c r="J1289"/>
  <c r="J1279"/>
  <c r="BK1263"/>
  <c r="J1236"/>
  <c r="BK1210"/>
  <c r="BK1190"/>
  <c r="J1124"/>
  <c r="BK1103"/>
  <c r="J1092"/>
  <c r="J1072"/>
  <c r="BK1062"/>
  <c r="BK1035"/>
  <c r="BK1017"/>
  <c r="J1009"/>
  <c r="J935"/>
  <c r="BK912"/>
  <c r="BK845"/>
  <c r="J824"/>
  <c r="J774"/>
  <c r="BK707"/>
  <c r="J623"/>
  <c r="J537"/>
  <c r="J520"/>
  <c r="J449"/>
  <c r="J408"/>
  <c r="J386"/>
  <c r="J374"/>
  <c r="J320"/>
  <c r="BK300"/>
  <c r="BK271"/>
  <c r="BK238"/>
  <c r="J221"/>
  <c r="J200"/>
  <c r="J183"/>
  <c r="J160"/>
  <c r="J2065"/>
  <c r="J2035"/>
  <c r="BK1975"/>
  <c r="J1956"/>
  <c r="BK1879"/>
  <c r="J1840"/>
  <c r="J1781"/>
  <c r="BK1772"/>
  <c r="J1737"/>
  <c r="BK1719"/>
  <c r="BK1709"/>
  <c r="J1704"/>
  <c r="J1684"/>
  <c r="J1679"/>
  <c r="J1641"/>
  <c r="J1624"/>
  <c r="BK1610"/>
  <c r="J1602"/>
  <c r="BK1576"/>
  <c r="BK1558"/>
  <c r="BK1484"/>
  <c r="BK1478"/>
  <c r="J1447"/>
  <c r="BK1425"/>
  <c r="J1400"/>
  <c r="J1387"/>
  <c r="BK1348"/>
  <c r="J1287"/>
  <c r="BK1265"/>
  <c r="J1237"/>
  <c r="J1198"/>
  <c r="J1173"/>
  <c r="BK1139"/>
  <c r="BK1116"/>
  <c r="BK1078"/>
  <c r="BK1059"/>
  <c r="J1036"/>
  <c r="J1024"/>
  <c r="J984"/>
  <c r="BK931"/>
  <c r="J872"/>
  <c r="J836"/>
  <c r="J804"/>
  <c r="J775"/>
  <c r="BK710"/>
  <c r="J647"/>
  <c r="J593"/>
  <c r="BK517"/>
  <c r="BK484"/>
  <c r="BK411"/>
  <c r="BK381"/>
  <c r="J358"/>
  <c r="J344"/>
  <c r="BK320"/>
  <c r="BK307"/>
  <c r="J270"/>
  <c r="J254"/>
  <c r="J225"/>
  <c r="J212"/>
  <c r="BK183"/>
  <c r="BK2063"/>
  <c r="BK2050"/>
  <c r="BK1987"/>
  <c r="BK1952"/>
  <c r="J1911"/>
  <c r="BK1867"/>
  <c r="J1803"/>
  <c r="BK1749"/>
  <c r="BK1733"/>
  <c r="J1717"/>
  <c r="J1707"/>
  <c r="BK1688"/>
  <c r="BK1682"/>
  <c r="BK1666"/>
  <c r="J1635"/>
  <c r="BK1615"/>
  <c r="BK1601"/>
  <c r="BK1578"/>
  <c r="BK1561"/>
  <c r="BK1557"/>
  <c r="BK1480"/>
  <c r="J1467"/>
  <c r="J1423"/>
  <c r="BK1400"/>
  <c r="BK1371"/>
  <c r="BK1309"/>
  <c r="BK1289"/>
  <c r="BK1271"/>
  <c r="J1226"/>
  <c r="J1190"/>
  <c r="J1181"/>
  <c r="J1133"/>
  <c r="J1107"/>
  <c r="BK1091"/>
  <c r="J1063"/>
  <c r="BK1040"/>
  <c r="J1026"/>
  <c r="BK1016"/>
  <c r="J1001"/>
  <c r="BK954"/>
  <c r="BK941"/>
  <c r="BK914"/>
  <c r="J866"/>
  <c r="BK824"/>
  <c r="BK774"/>
  <c r="J669"/>
  <c r="J606"/>
  <c r="BK531"/>
  <c r="J522"/>
  <c r="J444"/>
  <c r="BK408"/>
  <c r="BK384"/>
  <c r="J370"/>
  <c r="BK350"/>
  <c r="J326"/>
  <c r="BK289"/>
  <c r="J283"/>
  <c r="BK270"/>
  <c r="J252"/>
  <c r="J210"/>
  <c r="J196"/>
  <c i="4" r="J261"/>
  <c r="J247"/>
  <c r="J241"/>
  <c r="BK236"/>
  <c r="BK230"/>
  <c r="J223"/>
  <c r="BK213"/>
  <c r="BK201"/>
  <c r="BK192"/>
  <c r="BK185"/>
  <c r="J181"/>
  <c r="J162"/>
  <c r="BK153"/>
  <c r="J147"/>
  <c r="J137"/>
  <c r="BK259"/>
  <c r="J251"/>
  <c r="J235"/>
  <c r="BK227"/>
  <c r="BK220"/>
  <c r="J212"/>
  <c r="BK204"/>
  <c r="BK193"/>
  <c r="BK188"/>
  <c r="BK178"/>
  <c r="BK175"/>
  <c r="J171"/>
  <c r="BK162"/>
  <c r="J156"/>
  <c r="BK147"/>
  <c r="J140"/>
  <c r="J134"/>
  <c r="BK250"/>
  <c r="BK244"/>
  <c r="BK235"/>
  <c r="J232"/>
  <c r="BK223"/>
  <c r="J217"/>
  <c r="BK212"/>
  <c r="J206"/>
  <c r="J200"/>
  <c r="J195"/>
  <c r="J185"/>
  <c r="BK179"/>
  <c r="BK171"/>
  <c r="BK163"/>
  <c r="BK158"/>
  <c r="BK154"/>
  <c r="BK145"/>
  <c r="BK139"/>
  <c r="BK133"/>
  <c r="J263"/>
  <c r="J259"/>
  <c r="J256"/>
  <c r="J248"/>
  <c r="J245"/>
  <c r="J238"/>
  <c r="J233"/>
  <c r="J227"/>
  <c r="J221"/>
  <c r="J215"/>
  <c r="BK208"/>
  <c r="BK202"/>
  <c r="J199"/>
  <c r="BK196"/>
  <c r="J187"/>
  <c r="BK180"/>
  <c r="J175"/>
  <c r="J169"/>
  <c r="J165"/>
  <c r="J161"/>
  <c r="BK150"/>
  <c r="J146"/>
  <c r="J142"/>
  <c r="J133"/>
  <c i="5" r="BK214"/>
  <c r="J204"/>
  <c r="J199"/>
  <c r="J194"/>
  <c r="J187"/>
  <c r="J180"/>
  <c r="J177"/>
  <c r="BK170"/>
  <c r="BK162"/>
  <c r="J153"/>
  <c r="J147"/>
  <c r="J138"/>
  <c r="J214"/>
  <c r="J207"/>
  <c r="J203"/>
  <c r="J193"/>
  <c r="BK189"/>
  <c r="J185"/>
  <c r="BK180"/>
  <c r="J173"/>
  <c r="J166"/>
  <c r="BK159"/>
  <c r="BK155"/>
  <c r="J152"/>
  <c r="BK149"/>
  <c r="BK143"/>
  <c r="J132"/>
  <c r="J131"/>
  <c r="J212"/>
  <c r="J209"/>
  <c r="BK208"/>
  <c r="BK207"/>
  <c r="J206"/>
  <c r="BK203"/>
  <c r="J202"/>
  <c r="BK199"/>
  <c r="J198"/>
  <c r="J196"/>
  <c r="BK194"/>
  <c r="BK193"/>
  <c r="J191"/>
  <c r="BK187"/>
  <c r="J186"/>
  <c r="BK184"/>
  <c r="BK173"/>
  <c r="BK171"/>
  <c r="BK165"/>
  <c r="BK160"/>
  <c r="J156"/>
  <c r="J145"/>
  <c r="J140"/>
  <c r="J134"/>
  <c r="BK211"/>
  <c r="J208"/>
  <c r="J200"/>
  <c r="J190"/>
  <c r="J182"/>
  <c r="BK176"/>
  <c r="J168"/>
  <c r="J162"/>
  <c r="BK152"/>
  <c r="J146"/>
  <c r="J143"/>
  <c r="J133"/>
  <c i="6" r="J162"/>
  <c r="BK158"/>
  <c r="J151"/>
  <c r="J140"/>
  <c r="J136"/>
  <c r="BK130"/>
  <c r="J158"/>
  <c r="BK148"/>
  <c r="BK138"/>
  <c r="BK131"/>
  <c r="BK157"/>
  <c r="BK153"/>
  <c r="J150"/>
  <c r="BK146"/>
  <c r="BK143"/>
  <c r="J135"/>
  <c r="BK129"/>
  <c r="BK155"/>
  <c r="J146"/>
  <c r="BK137"/>
  <c r="J133"/>
  <c i="7" r="J196"/>
  <c r="J192"/>
  <c r="BK187"/>
  <c r="J182"/>
  <c r="BK178"/>
  <c r="J174"/>
  <c r="BK164"/>
  <c r="J159"/>
  <c r="J157"/>
  <c r="J154"/>
  <c r="J149"/>
  <c r="J142"/>
  <c r="BK134"/>
  <c r="J194"/>
  <c r="J184"/>
  <c r="J180"/>
  <c r="J172"/>
  <c r="J168"/>
  <c r="BK159"/>
  <c r="BK152"/>
  <c r="BK147"/>
  <c r="J143"/>
  <c r="J136"/>
  <c r="BK194"/>
  <c r="BK190"/>
  <c r="J181"/>
  <c r="BK176"/>
  <c r="BK171"/>
  <c r="BK167"/>
  <c r="BK162"/>
  <c r="J155"/>
  <c r="BK149"/>
  <c r="J144"/>
  <c r="J138"/>
  <c r="BK133"/>
  <c r="J186"/>
  <c r="BK174"/>
  <c r="J167"/>
  <c r="J162"/>
  <c r="BK154"/>
  <c r="BK142"/>
  <c r="BK139"/>
  <c i="8" r="J226"/>
  <c r="BK219"/>
  <c r="BK215"/>
  <c r="J202"/>
  <c r="J199"/>
  <c r="BK193"/>
  <c r="J190"/>
  <c r="BK182"/>
  <c r="BK171"/>
  <c r="BK145"/>
  <c r="J227"/>
  <c r="J222"/>
  <c r="J219"/>
  <c r="BK214"/>
  <c r="BK210"/>
  <c r="J201"/>
  <c r="BK192"/>
  <c r="J188"/>
  <c r="J184"/>
  <c r="J179"/>
  <c r="BK175"/>
  <c r="J170"/>
  <c r="J165"/>
  <c r="BK153"/>
  <c r="J145"/>
  <c r="BK227"/>
  <c r="J224"/>
  <c r="J215"/>
  <c r="BK207"/>
  <c r="BK203"/>
  <c r="BK199"/>
  <c r="BK196"/>
  <c r="J178"/>
  <c r="J175"/>
  <c r="BK168"/>
  <c r="J161"/>
  <c r="BK149"/>
  <c r="BK137"/>
  <c r="J213"/>
  <c r="BK209"/>
  <c r="BK202"/>
  <c r="J193"/>
  <c r="BK185"/>
  <c r="BK181"/>
  <c r="BK172"/>
  <c r="J164"/>
  <c r="BK155"/>
  <c r="J149"/>
  <c i="9" r="J169"/>
  <c r="J166"/>
  <c r="J156"/>
  <c r="BK169"/>
  <c r="BK165"/>
  <c r="BK156"/>
  <c r="J147"/>
  <c r="J141"/>
  <c r="J135"/>
  <c r="J161"/>
  <c r="BK157"/>
  <c r="BK147"/>
  <c r="BK163"/>
  <c r="J154"/>
  <c r="J145"/>
  <c r="J137"/>
  <c r="BK131"/>
  <c i="10" r="J384"/>
  <c r="BK378"/>
  <c r="BK363"/>
  <c r="J356"/>
  <c r="J352"/>
  <c r="J345"/>
  <c r="J330"/>
  <c r="BK326"/>
  <c r="J320"/>
  <c r="J316"/>
  <c r="J309"/>
  <c r="J303"/>
  <c r="BK298"/>
  <c r="BK285"/>
  <c r="BK279"/>
  <c r="BK274"/>
  <c r="J269"/>
  <c r="J259"/>
  <c r="J255"/>
  <c r="BK238"/>
  <c r="BK235"/>
  <c r="BK230"/>
  <c r="J224"/>
  <c r="BK212"/>
  <c r="J206"/>
  <c r="J202"/>
  <c r="BK197"/>
  <c r="J191"/>
  <c r="BK183"/>
  <c r="BK171"/>
  <c r="BK157"/>
  <c r="BK386"/>
  <c r="BK380"/>
  <c r="J375"/>
  <c r="BK372"/>
  <c r="J367"/>
  <c r="J364"/>
  <c r="J359"/>
  <c r="BK348"/>
  <c r="BK341"/>
  <c r="BK334"/>
  <c r="BK328"/>
  <c r="J322"/>
  <c r="BK314"/>
  <c r="BK304"/>
  <c r="BK281"/>
  <c r="J277"/>
  <c r="J261"/>
  <c r="BK252"/>
  <c r="J246"/>
  <c r="J240"/>
  <c r="BK236"/>
  <c r="BK225"/>
  <c r="J222"/>
  <c r="BK216"/>
  <c r="BK203"/>
  <c r="J196"/>
  <c r="J188"/>
  <c r="BK181"/>
  <c r="BK165"/>
  <c r="BK155"/>
  <c r="J378"/>
  <c r="BK375"/>
  <c r="J365"/>
  <c r="BK356"/>
  <c r="J350"/>
  <c r="J344"/>
  <c r="J339"/>
  <c r="BK331"/>
  <c r="BK319"/>
  <c r="J315"/>
  <c r="BK307"/>
  <c r="BK303"/>
  <c r="J297"/>
  <c r="BK287"/>
  <c r="J281"/>
  <c r="J274"/>
  <c r="BK268"/>
  <c r="J265"/>
  <c r="BK260"/>
  <c r="J254"/>
  <c r="J243"/>
  <c r="J231"/>
  <c r="BK222"/>
  <c r="J215"/>
  <c r="BK206"/>
  <c r="J200"/>
  <c r="BK191"/>
  <c r="J186"/>
  <c r="J180"/>
  <c r="J165"/>
  <c r="BK388"/>
  <c r="J387"/>
  <c r="J381"/>
  <c r="J368"/>
  <c r="BK357"/>
  <c r="BK344"/>
  <c r="BK339"/>
  <c r="J334"/>
  <c r="J331"/>
  <c r="BK315"/>
  <c r="J310"/>
  <c r="BK295"/>
  <c r="J286"/>
  <c r="BK282"/>
  <c r="J273"/>
  <c r="BK267"/>
  <c r="J264"/>
  <c r="J260"/>
  <c r="BK256"/>
  <c r="J252"/>
  <c r="J248"/>
  <c r="J245"/>
  <c r="J242"/>
  <c r="J237"/>
  <c r="J235"/>
  <c r="J230"/>
  <c r="BK226"/>
  <c r="J220"/>
  <c r="BK217"/>
  <c r="J212"/>
  <c r="BK208"/>
  <c r="BK202"/>
  <c r="BK196"/>
  <c r="BK189"/>
  <c r="BK184"/>
  <c r="BK180"/>
  <c r="J167"/>
  <c i="11" r="BK2091"/>
  <c r="BK2028"/>
  <c r="BK2007"/>
  <c r="BK1988"/>
  <c r="J1980"/>
  <c r="BK1936"/>
  <c r="J1924"/>
  <c r="J1891"/>
  <c r="BK1880"/>
  <c r="J1851"/>
  <c r="BK1838"/>
  <c r="BK1809"/>
  <c r="J1786"/>
  <c r="J1747"/>
  <c r="BK1707"/>
  <c r="BK1607"/>
  <c r="J1585"/>
  <c r="J1558"/>
  <c r="BK1552"/>
  <c r="BK1542"/>
  <c r="BK1533"/>
  <c r="BK1530"/>
  <c r="BK1520"/>
  <c r="BK1506"/>
  <c r="BK1502"/>
  <c r="BK1458"/>
  <c r="BK1435"/>
  <c r="J1426"/>
  <c r="BK1416"/>
  <c r="BK1397"/>
  <c r="BK1378"/>
  <c r="BK1363"/>
  <c r="J1334"/>
  <c r="BK1319"/>
  <c r="J1246"/>
  <c r="J1218"/>
  <c r="J1200"/>
  <c r="J1176"/>
  <c r="BK1164"/>
  <c r="BK1142"/>
  <c r="J1134"/>
  <c r="BK1102"/>
  <c r="J1081"/>
  <c r="J1065"/>
  <c r="BK1030"/>
  <c r="J1020"/>
  <c r="BK993"/>
  <c r="BK979"/>
  <c r="J966"/>
  <c r="BK944"/>
  <c r="J938"/>
  <c r="J932"/>
  <c r="J915"/>
  <c r="BK898"/>
  <c r="J827"/>
  <c r="J815"/>
  <c r="J790"/>
  <c r="BK760"/>
  <c r="J736"/>
  <c r="J696"/>
  <c r="BK690"/>
  <c r="J668"/>
  <c r="J660"/>
  <c r="BK564"/>
  <c r="BK502"/>
  <c r="BK480"/>
  <c r="BK441"/>
  <c r="BK414"/>
  <c r="J397"/>
  <c r="J374"/>
  <c r="J326"/>
  <c r="J307"/>
  <c r="J298"/>
  <c r="BK258"/>
  <c r="J236"/>
  <c r="J224"/>
  <c r="BK208"/>
  <c r="J198"/>
  <c r="BK159"/>
  <c r="J2130"/>
  <c r="J2125"/>
  <c r="BK2100"/>
  <c r="J2051"/>
  <c r="J2028"/>
  <c r="J2007"/>
  <c r="BK1991"/>
  <c r="BK1984"/>
  <c r="J1978"/>
  <c r="BK1932"/>
  <c r="J1889"/>
  <c r="J1878"/>
  <c r="J1840"/>
  <c r="BK1829"/>
  <c r="J1818"/>
  <c r="J1798"/>
  <c r="BK1779"/>
  <c r="BK1733"/>
  <c r="BK1704"/>
  <c r="J1583"/>
  <c r="BK1559"/>
  <c r="BK1555"/>
  <c r="J1545"/>
  <c r="BK1536"/>
  <c r="J1524"/>
  <c r="BK1516"/>
  <c r="J1504"/>
  <c r="BK1499"/>
  <c r="BK1482"/>
  <c r="J1452"/>
  <c r="J1437"/>
  <c r="J1425"/>
  <c r="J1417"/>
  <c r="J1404"/>
  <c r="BK1390"/>
  <c r="J1374"/>
  <c r="J1369"/>
  <c r="J1349"/>
  <c r="BK1334"/>
  <c r="BK1246"/>
  <c r="BK1224"/>
  <c r="BK1212"/>
  <c r="J1198"/>
  <c r="BK1186"/>
  <c r="BK1178"/>
  <c r="BK1155"/>
  <c r="BK1149"/>
  <c r="J1144"/>
  <c r="J1123"/>
  <c r="BK1101"/>
  <c r="BK1094"/>
  <c r="BK1065"/>
  <c r="J1054"/>
  <c r="J1049"/>
  <c r="BK1034"/>
  <c r="J982"/>
  <c r="BK958"/>
  <c r="BK934"/>
  <c r="BK930"/>
  <c r="J922"/>
  <c r="J898"/>
  <c r="BK838"/>
  <c r="BK767"/>
  <c r="J749"/>
  <c r="J721"/>
  <c r="J697"/>
  <c r="J677"/>
  <c r="J657"/>
  <c r="J570"/>
  <c r="J532"/>
  <c r="J495"/>
  <c r="BK484"/>
  <c r="J430"/>
  <c r="BK407"/>
  <c r="J381"/>
  <c r="J316"/>
  <c r="J311"/>
  <c r="J290"/>
  <c r="BK270"/>
  <c r="BK236"/>
  <c r="BK224"/>
  <c r="J186"/>
  <c r="J159"/>
  <c r="J2110"/>
  <c r="J2091"/>
  <c r="J2046"/>
  <c r="J2009"/>
  <c r="BK1924"/>
  <c r="J1882"/>
  <c r="BK1872"/>
  <c r="BK1851"/>
  <c r="BK1836"/>
  <c r="J1822"/>
  <c r="BK1807"/>
  <c r="BK1792"/>
  <c r="J1779"/>
  <c r="J1757"/>
  <c r="BK1743"/>
  <c r="J1709"/>
  <c r="J1653"/>
  <c r="BK1606"/>
  <c r="J1600"/>
  <c r="BK1568"/>
  <c r="J1554"/>
  <c r="J1543"/>
  <c r="J1537"/>
  <c r="BK1532"/>
  <c r="BK1524"/>
  <c r="BK1514"/>
  <c r="BK1470"/>
  <c r="J1436"/>
  <c r="BK1425"/>
  <c r="BK1404"/>
  <c r="J1390"/>
  <c r="J1378"/>
  <c r="J1362"/>
  <c r="BK1330"/>
  <c r="BK1264"/>
  <c r="J1222"/>
  <c r="BK1218"/>
  <c r="J1208"/>
  <c r="J1202"/>
  <c r="BK1191"/>
  <c r="J1186"/>
  <c r="BK1172"/>
  <c r="J1164"/>
  <c r="BK1147"/>
  <c r="J1098"/>
  <c r="BK1081"/>
  <c r="BK1059"/>
  <c r="J1044"/>
  <c r="BK1032"/>
  <c r="BK1027"/>
  <c r="J1010"/>
  <c r="BK997"/>
  <c r="J986"/>
  <c r="BK974"/>
  <c r="BK938"/>
  <c r="BK929"/>
  <c r="BK919"/>
  <c r="BK862"/>
  <c r="J838"/>
  <c r="J821"/>
  <c r="J794"/>
  <c r="J767"/>
  <c r="BK698"/>
  <c r="J685"/>
  <c r="BK675"/>
  <c r="BK670"/>
  <c r="BK657"/>
  <c r="J576"/>
  <c r="J555"/>
  <c r="BK495"/>
  <c r="BK476"/>
  <c r="BK456"/>
  <c r="J416"/>
  <c r="J387"/>
  <c r="BK372"/>
  <c r="BK326"/>
  <c r="BK316"/>
  <c r="BK307"/>
  <c r="BK279"/>
  <c r="BK242"/>
  <c r="J227"/>
  <c r="J216"/>
  <c r="BK179"/>
  <c r="J2169"/>
  <c r="BK2165"/>
  <c r="J2164"/>
  <c r="BK2160"/>
  <c r="J2155"/>
  <c r="BK2147"/>
  <c r="BK2140"/>
  <c r="BK2132"/>
  <c r="BK2125"/>
  <c r="J2102"/>
  <c r="J2056"/>
  <c r="J2024"/>
  <c r="J1997"/>
  <c r="J1991"/>
  <c r="J1936"/>
  <c r="J1896"/>
  <c r="BK1891"/>
  <c r="BK1882"/>
  <c r="J1844"/>
  <c r="J1820"/>
  <c r="J1792"/>
  <c r="BK1747"/>
  <c r="J1665"/>
  <c r="BK1609"/>
  <c r="BK1600"/>
  <c r="BK1583"/>
  <c r="J1555"/>
  <c r="J1552"/>
  <c r="BK1546"/>
  <c r="BK1537"/>
  <c r="J1533"/>
  <c r="J1499"/>
  <c r="J1482"/>
  <c r="J1470"/>
  <c r="BK1464"/>
  <c r="BK1426"/>
  <c r="BK1417"/>
  <c r="J1414"/>
  <c r="J1397"/>
  <c r="J1382"/>
  <c r="J1372"/>
  <c r="BK1358"/>
  <c r="J1340"/>
  <c r="J1266"/>
  <c r="J1234"/>
  <c r="BK1222"/>
  <c r="BK1202"/>
  <c r="J1191"/>
  <c r="J1178"/>
  <c r="J1155"/>
  <c r="J1149"/>
  <c r="J1142"/>
  <c r="BK1134"/>
  <c r="BK1114"/>
  <c r="BK1086"/>
  <c r="BK1062"/>
  <c r="BK1025"/>
  <c r="BK1005"/>
  <c r="J990"/>
  <c r="J979"/>
  <c r="BK952"/>
  <c r="BK922"/>
  <c r="BK909"/>
  <c r="J854"/>
  <c r="J817"/>
  <c r="BK790"/>
  <c r="J700"/>
  <c r="J690"/>
  <c r="J667"/>
  <c r="J612"/>
  <c r="J574"/>
  <c r="BK555"/>
  <c r="J530"/>
  <c r="J498"/>
  <c r="J480"/>
  <c r="BK416"/>
  <c r="BK397"/>
  <c r="BK381"/>
  <c r="J368"/>
  <c r="BK311"/>
  <c r="J260"/>
  <c r="BK231"/>
  <c r="BK204"/>
  <c r="BK184"/>
  <c i="12" r="BK238"/>
  <c r="J230"/>
  <c r="BK218"/>
  <c r="BK210"/>
  <c r="BK204"/>
  <c r="BK200"/>
  <c r="J195"/>
  <c r="J189"/>
  <c r="BK176"/>
  <c r="J164"/>
  <c r="J160"/>
  <c r="J155"/>
  <c r="J148"/>
  <c r="BK134"/>
  <c r="J244"/>
  <c r="J238"/>
  <c r="J234"/>
  <c r="J226"/>
  <c r="BK222"/>
  <c r="BK216"/>
  <c r="J206"/>
  <c r="J191"/>
  <c r="BK185"/>
  <c r="J180"/>
  <c r="J173"/>
  <c r="BK169"/>
  <c r="BK163"/>
  <c r="BK149"/>
  <c r="J140"/>
  <c r="BK132"/>
  <c r="J258"/>
  <c r="J249"/>
  <c r="BK242"/>
  <c r="J233"/>
  <c r="BK227"/>
  <c r="J222"/>
  <c r="BK215"/>
  <c r="J210"/>
  <c r="BK203"/>
  <c r="J193"/>
  <c r="BK186"/>
  <c r="BK180"/>
  <c r="J169"/>
  <c r="J157"/>
  <c r="BK148"/>
  <c r="J141"/>
  <c r="J137"/>
  <c r="J264"/>
  <c r="BK254"/>
  <c r="BK248"/>
  <c r="BK240"/>
  <c r="J235"/>
  <c r="J220"/>
  <c r="BK209"/>
  <c r="J197"/>
  <c r="BK188"/>
  <c r="J179"/>
  <c r="BK167"/>
  <c r="BK157"/>
  <c r="BK155"/>
  <c r="J149"/>
  <c r="BK140"/>
  <c r="BK131"/>
  <c i="13" r="BK203"/>
  <c r="J192"/>
  <c r="BK180"/>
  <c r="J169"/>
  <c r="BK162"/>
  <c r="BK150"/>
  <c r="BK142"/>
  <c r="J133"/>
  <c r="J198"/>
  <c r="BK195"/>
  <c r="BK190"/>
  <c r="J182"/>
  <c r="BK174"/>
  <c r="BK168"/>
  <c r="J165"/>
  <c r="J155"/>
  <c r="J148"/>
  <c r="J140"/>
  <c r="J209"/>
  <c r="J204"/>
  <c r="J197"/>
  <c r="BK189"/>
  <c r="J185"/>
  <c r="J181"/>
  <c r="J173"/>
  <c r="J161"/>
  <c r="BK155"/>
  <c r="BK149"/>
  <c r="J138"/>
  <c r="BK132"/>
  <c r="BK204"/>
  <c r="BK188"/>
  <c r="BK172"/>
  <c r="BK165"/>
  <c r="J154"/>
  <c r="J144"/>
  <c r="J141"/>
  <c r="BK133"/>
  <c i="14" r="J171"/>
  <c r="J156"/>
  <c r="J146"/>
  <c r="J136"/>
  <c r="J172"/>
  <c r="BK163"/>
  <c r="BK153"/>
  <c r="J150"/>
  <c r="BK141"/>
  <c r="BK136"/>
  <c r="BK133"/>
  <c r="J173"/>
  <c r="J165"/>
  <c r="J153"/>
  <c r="BK146"/>
  <c r="BK143"/>
  <c r="J130"/>
  <c r="BK168"/>
  <c r="BK161"/>
  <c r="BK154"/>
  <c r="J147"/>
  <c r="J138"/>
  <c i="15" r="J293"/>
  <c r="BK287"/>
  <c r="BK279"/>
  <c r="J252"/>
  <c r="BK246"/>
  <c r="J240"/>
  <c r="J228"/>
  <c r="J223"/>
  <c r="BK206"/>
  <c r="J201"/>
  <c r="J191"/>
  <c r="BK182"/>
  <c r="J172"/>
  <c r="J161"/>
  <c r="BK154"/>
  <c r="J291"/>
  <c r="BK282"/>
  <c r="BK273"/>
  <c r="J269"/>
  <c r="J265"/>
  <c r="J253"/>
  <c r="BK242"/>
  <c r="J238"/>
  <c r="J226"/>
  <c r="J215"/>
  <c r="J202"/>
  <c r="BK194"/>
  <c r="BK188"/>
  <c r="BK178"/>
  <c r="BK168"/>
  <c r="J154"/>
  <c r="BK148"/>
  <c r="J144"/>
  <c r="J136"/>
  <c r="J282"/>
  <c r="J275"/>
  <c r="BK262"/>
  <c r="BK256"/>
  <c r="BK249"/>
  <c r="BK244"/>
  <c r="J233"/>
  <c r="BK223"/>
  <c r="J216"/>
  <c r="J209"/>
  <c r="BK199"/>
  <c r="J192"/>
  <c r="J187"/>
  <c r="J180"/>
  <c r="BK173"/>
  <c r="BK160"/>
  <c r="J150"/>
  <c r="BK141"/>
  <c r="J290"/>
  <c r="BK272"/>
  <c r="BK267"/>
  <c r="J258"/>
  <c r="J251"/>
  <c r="J241"/>
  <c r="BK230"/>
  <c r="J220"/>
  <c r="J213"/>
  <c r="BK210"/>
  <c r="J204"/>
  <c r="J193"/>
  <c r="BK184"/>
  <c r="J179"/>
  <c r="BK172"/>
  <c r="J168"/>
  <c r="BK164"/>
  <c r="BK158"/>
  <c r="BK151"/>
  <c r="J146"/>
  <c r="BK140"/>
  <c i="16" r="J226"/>
  <c r="J220"/>
  <c r="J209"/>
  <c r="BK200"/>
  <c r="BK192"/>
  <c r="J182"/>
  <c r="BK170"/>
  <c r="J161"/>
  <c r="BK150"/>
  <c r="J147"/>
  <c r="J223"/>
  <c r="J212"/>
  <c r="J203"/>
  <c r="BK191"/>
  <c r="BK186"/>
  <c r="J181"/>
  <c r="BK176"/>
  <c r="J169"/>
  <c r="BK164"/>
  <c r="J158"/>
  <c r="BK143"/>
  <c r="BK228"/>
  <c r="BK216"/>
  <c r="J211"/>
  <c r="BK206"/>
  <c r="BK195"/>
  <c r="BK189"/>
  <c r="J185"/>
  <c r="BK171"/>
  <c r="BK158"/>
  <c r="J150"/>
  <c r="BK141"/>
  <c r="BK215"/>
  <c r="J208"/>
  <c r="J197"/>
  <c r="J184"/>
  <c r="J175"/>
  <c r="BK167"/>
  <c r="J157"/>
  <c r="BK146"/>
  <c r="BK142"/>
  <c i="17" r="BK164"/>
  <c r="J157"/>
  <c r="J135"/>
  <c r="J159"/>
  <c r="BK147"/>
  <c r="BK133"/>
  <c r="J161"/>
  <c r="BK154"/>
  <c r="J133"/>
  <c r="J154"/>
  <c r="BK135"/>
  <c i="18" r="BK237"/>
  <c r="J232"/>
  <c r="J217"/>
  <c r="BK209"/>
  <c r="J204"/>
  <c r="BK190"/>
  <c r="BK184"/>
  <c r="BK171"/>
  <c r="BK157"/>
  <c r="BK150"/>
  <c r="J235"/>
  <c r="BK221"/>
  <c r="BK207"/>
  <c r="BK200"/>
  <c r="BK191"/>
  <c r="BK181"/>
  <c r="BK177"/>
  <c r="BK169"/>
  <c r="J154"/>
  <c r="J148"/>
  <c r="J188"/>
  <c r="BK172"/>
  <c r="J168"/>
  <c r="J166"/>
  <c r="BK156"/>
  <c r="J147"/>
  <c r="J240"/>
  <c r="J230"/>
  <c r="J225"/>
  <c r="J220"/>
  <c r="BK208"/>
  <c r="J200"/>
  <c r="J197"/>
  <c r="BK183"/>
  <c r="BK176"/>
  <c r="J172"/>
  <c r="J167"/>
  <c r="J155"/>
  <c r="BK147"/>
  <c i="19" r="BK261"/>
  <c r="BK253"/>
  <c r="BK246"/>
  <c r="J237"/>
  <c r="J228"/>
  <c r="J222"/>
  <c r="J213"/>
  <c r="J206"/>
  <c r="J201"/>
  <c r="J190"/>
  <c r="J184"/>
  <c r="BK170"/>
  <c r="J162"/>
  <c r="J156"/>
  <c r="BK148"/>
  <c r="BK143"/>
  <c r="BK134"/>
  <c r="J247"/>
  <c r="J239"/>
  <c r="BK232"/>
  <c r="BK224"/>
  <c r="J208"/>
  <c r="J202"/>
  <c r="J199"/>
  <c r="J194"/>
  <c r="J187"/>
  <c r="J177"/>
  <c r="BK174"/>
  <c r="J166"/>
  <c r="J157"/>
  <c r="BK152"/>
  <c r="BK141"/>
  <c r="J256"/>
  <c r="J245"/>
  <c r="BK239"/>
  <c r="BK234"/>
  <c r="J218"/>
  <c r="BK214"/>
  <c r="J210"/>
  <c r="BK196"/>
  <c r="BK188"/>
  <c r="BK182"/>
  <c r="BK172"/>
  <c r="BK164"/>
  <c r="J155"/>
  <c r="J141"/>
  <c r="BK136"/>
  <c r="BK251"/>
  <c r="BK245"/>
  <c r="BK236"/>
  <c r="J229"/>
  <c r="J220"/>
  <c r="BK211"/>
  <c r="J200"/>
  <c r="J189"/>
  <c r="BK180"/>
  <c r="BK175"/>
  <c r="BK162"/>
  <c r="BK155"/>
  <c r="J150"/>
  <c r="BK146"/>
  <c r="J140"/>
  <c r="J134"/>
  <c i="20" r="J148"/>
  <c r="J143"/>
  <c r="J165"/>
  <c r="BK158"/>
  <c r="J152"/>
  <c r="BK139"/>
  <c r="BK162"/>
  <c r="J155"/>
  <c r="BK148"/>
  <c r="J144"/>
  <c r="J138"/>
  <c r="BK133"/>
  <c r="J158"/>
  <c r="BK150"/>
  <c r="BK142"/>
  <c i="21" r="J180"/>
  <c r="J176"/>
  <c r="J169"/>
  <c r="J162"/>
  <c r="BK150"/>
  <c r="J145"/>
  <c r="J135"/>
  <c r="BK179"/>
  <c r="BK176"/>
  <c r="J168"/>
  <c r="J161"/>
  <c r="BK155"/>
  <c r="J151"/>
  <c r="BK145"/>
  <c r="J139"/>
  <c r="J185"/>
  <c r="J173"/>
  <c r="J167"/>
  <c r="J160"/>
  <c r="BK151"/>
  <c r="BK140"/>
  <c r="BK134"/>
  <c i="22" r="BK186"/>
  <c r="BK168"/>
  <c r="BK145"/>
  <c r="J195"/>
  <c r="BK185"/>
  <c r="BK164"/>
  <c r="BK139"/>
  <c r="J188"/>
  <c r="BK179"/>
  <c r="J169"/>
  <c r="J141"/>
  <c r="BK192"/>
  <c r="J189"/>
  <c r="BK181"/>
  <c r="J168"/>
  <c r="J139"/>
  <c i="23" r="BK159"/>
  <c r="J145"/>
  <c r="J159"/>
  <c r="BK155"/>
  <c r="BK135"/>
  <c r="J154"/>
  <c r="BK145"/>
  <c r="J138"/>
  <c r="J155"/>
  <c r="BK147"/>
  <c r="J135"/>
  <c i="24" r="BK198"/>
  <c r="BK183"/>
  <c r="BK178"/>
  <c r="BK145"/>
  <c r="J139"/>
  <c r="J193"/>
  <c r="BK181"/>
  <c r="J174"/>
  <c r="J210"/>
  <c r="J200"/>
  <c r="BK192"/>
  <c r="BK174"/>
  <c r="BK162"/>
  <c r="J138"/>
  <c r="J196"/>
  <c r="BK184"/>
  <c r="J176"/>
  <c r="BK158"/>
  <c r="J142"/>
  <c i="25" r="J129"/>
  <c r="BK132"/>
  <c r="J138"/>
  <c r="J140"/>
  <c r="J132"/>
  <c i="26" r="J271"/>
  <c r="J253"/>
  <c r="BK211"/>
  <c r="BK195"/>
  <c r="J171"/>
  <c r="BK159"/>
  <c r="BK137"/>
  <c r="BK271"/>
  <c r="J240"/>
  <c r="J218"/>
  <c r="BK186"/>
  <c r="J174"/>
  <c r="J149"/>
  <c r="BK268"/>
  <c r="BK244"/>
  <c r="J215"/>
  <c r="J156"/>
  <c r="J259"/>
  <c r="BK240"/>
  <c r="BK215"/>
  <c r="J195"/>
  <c r="BK174"/>
  <c r="BK149"/>
  <c i="27" r="BK184"/>
  <c r="BK169"/>
  <c r="J143"/>
  <c r="J182"/>
  <c r="J174"/>
  <c r="BK156"/>
  <c r="BK130"/>
  <c r="BK186"/>
  <c r="J169"/>
  <c r="BK152"/>
  <c r="J176"/>
  <c r="J147"/>
  <c i="28" r="J186"/>
  <c r="BK168"/>
  <c r="J150"/>
  <c r="BK130"/>
  <c r="BK177"/>
  <c r="J162"/>
  <c r="BK153"/>
  <c r="J182"/>
  <c r="J164"/>
  <c r="BK147"/>
  <c r="BK133"/>
  <c r="J177"/>
  <c r="J166"/>
  <c r="J156"/>
  <c r="BK150"/>
  <c i="2" r="J258"/>
  <c r="BK246"/>
  <c r="J238"/>
  <c r="J225"/>
  <c r="J187"/>
  <c r="J158"/>
  <c r="BK144"/>
  <c r="BK130"/>
  <c i="1" r="AS114"/>
  <c i="2" r="J252"/>
  <c r="J239"/>
  <c r="J230"/>
  <c r="BK222"/>
  <c r="BK213"/>
  <c r="J195"/>
  <c r="BK181"/>
  <c r="J156"/>
  <c r="BK134"/>
  <c r="BK221"/>
  <c r="BK201"/>
  <c r="J183"/>
  <c r="J165"/>
  <c r="J140"/>
  <c r="J261"/>
  <c r="J222"/>
  <c r="J201"/>
  <c r="BK194"/>
  <c r="BK179"/>
  <c r="J170"/>
  <c r="BK150"/>
  <c r="BK140"/>
  <c i="1" r="AS118"/>
  <c i="3" r="BK2093"/>
  <c r="J2085"/>
  <c r="J2081"/>
  <c r="J2077"/>
  <c r="J2071"/>
  <c r="J2061"/>
  <c r="BK2040"/>
  <c r="BK1961"/>
  <c r="BK1951"/>
  <c r="J1884"/>
  <c r="BK1870"/>
  <c r="J1834"/>
  <c r="BK1803"/>
  <c r="BK1781"/>
  <c r="BK1768"/>
  <c r="J1733"/>
  <c r="J1703"/>
  <c r="J1686"/>
  <c r="J1658"/>
  <c r="BK1617"/>
  <c r="BK1602"/>
  <c r="BK1563"/>
  <c r="BK1523"/>
  <c r="J1488"/>
  <c r="BK1445"/>
  <c r="J1429"/>
  <c r="J1418"/>
  <c r="J1390"/>
  <c r="J1374"/>
  <c r="BK1287"/>
  <c r="J1271"/>
  <c r="J1261"/>
  <c r="J1224"/>
  <c r="BK1213"/>
  <c r="BK1187"/>
  <c r="J1149"/>
  <c r="J1120"/>
  <c r="J1103"/>
  <c r="J1091"/>
  <c r="BK1071"/>
  <c r="BK1052"/>
  <c r="J1040"/>
  <c r="J1016"/>
  <c r="BK1007"/>
  <c r="BK948"/>
  <c r="J925"/>
  <c r="BK841"/>
  <c r="BK815"/>
  <c r="J750"/>
  <c r="J687"/>
  <c r="J615"/>
  <c r="J531"/>
  <c r="BK455"/>
  <c r="BK413"/>
  <c r="J397"/>
  <c r="J384"/>
  <c r="BK354"/>
  <c r="BK338"/>
  <c r="J307"/>
  <c r="BK298"/>
  <c r="BK240"/>
  <c r="BK223"/>
  <c r="J214"/>
  <c r="BK202"/>
  <c r="BK180"/>
  <c r="BK158"/>
  <c r="J2050"/>
  <c r="J2040"/>
  <c r="J1989"/>
  <c r="J1968"/>
  <c r="J1951"/>
  <c r="BK1913"/>
  <c r="J1878"/>
  <c r="J1871"/>
  <c r="BK1802"/>
  <c r="BK1763"/>
  <c r="BK1736"/>
  <c r="BK1717"/>
  <c r="J1710"/>
  <c r="J1692"/>
  <c r="BK1685"/>
  <c r="BK1674"/>
  <c r="J1643"/>
  <c r="BK1628"/>
  <c r="BK1612"/>
  <c r="BK1593"/>
  <c r="J1574"/>
  <c r="J1561"/>
  <c r="J1472"/>
  <c r="J1445"/>
  <c r="J1437"/>
  <c r="J1430"/>
  <c r="J1414"/>
  <c r="BK1374"/>
  <c r="BK1316"/>
  <c r="J1280"/>
  <c r="BK1275"/>
  <c r="J1255"/>
  <c r="J1213"/>
  <c r="J1201"/>
  <c r="J1139"/>
  <c r="BK1114"/>
  <c r="J1097"/>
  <c r="BK1080"/>
  <c r="J1064"/>
  <c r="J1048"/>
  <c r="BK1026"/>
  <c r="J1011"/>
  <c r="J952"/>
  <c r="BK925"/>
  <c r="J883"/>
  <c r="BK836"/>
  <c r="J794"/>
  <c r="J736"/>
  <c r="J671"/>
  <c r="BK606"/>
  <c r="BK532"/>
  <c r="J502"/>
  <c r="BK429"/>
  <c r="J403"/>
  <c r="J379"/>
  <c r="BK342"/>
  <c r="J311"/>
  <c r="J298"/>
  <c r="BK262"/>
  <c r="BK229"/>
  <c r="BK191"/>
  <c r="J167"/>
  <c r="BK2071"/>
  <c r="BK2061"/>
  <c r="J1979"/>
  <c r="J1966"/>
  <c r="BK1917"/>
  <c r="BK1877"/>
  <c r="J1854"/>
  <c r="J1800"/>
  <c r="J1774"/>
  <c r="BK1738"/>
  <c r="J1727"/>
  <c r="J1713"/>
  <c r="J1701"/>
  <c r="BK1683"/>
  <c r="BK1662"/>
  <c r="J1639"/>
  <c r="BK1614"/>
  <c r="BK1604"/>
  <c r="J1578"/>
  <c r="J1559"/>
  <c r="BK1499"/>
  <c r="J1480"/>
  <c r="BK1454"/>
  <c r="J1431"/>
  <c r="J1404"/>
  <c r="BK1394"/>
  <c r="BK1368"/>
  <c r="J1309"/>
  <c r="BK1281"/>
  <c r="BK1261"/>
  <c r="BK1215"/>
  <c r="J1184"/>
  <c r="BK1149"/>
  <c r="BK1133"/>
  <c r="BK1107"/>
  <c r="J1090"/>
  <c r="BK1057"/>
  <c r="BK1033"/>
  <c r="BK1001"/>
  <c r="BK935"/>
  <c r="J914"/>
  <c r="J847"/>
  <c r="J820"/>
  <c r="BK794"/>
  <c r="J713"/>
  <c r="J649"/>
  <c r="BK608"/>
  <c r="J524"/>
  <c r="BK502"/>
  <c r="J445"/>
  <c r="BK397"/>
  <c r="J362"/>
  <c r="BK330"/>
  <c r="J318"/>
  <c r="BK303"/>
  <c r="J266"/>
  <c r="J240"/>
  <c r="J223"/>
  <c r="BK198"/>
  <c r="J185"/>
  <c r="J158"/>
  <c r="J2054"/>
  <c r="BK1989"/>
  <c r="BK1958"/>
  <c r="BK1945"/>
  <c r="BK1882"/>
  <c r="BK1813"/>
  <c r="BK1753"/>
  <c r="BK1737"/>
  <c r="J1719"/>
  <c r="BK1710"/>
  <c r="BK1701"/>
  <c r="J1683"/>
  <c r="BK1671"/>
  <c r="BK1658"/>
  <c r="J1626"/>
  <c r="J1610"/>
  <c r="BK1594"/>
  <c r="J1563"/>
  <c r="BK1559"/>
  <c r="BK1541"/>
  <c r="J1478"/>
  <c r="J1464"/>
  <c r="BK1421"/>
  <c r="BK1396"/>
  <c r="J1368"/>
  <c r="J1298"/>
  <c r="J1291"/>
  <c r="BK1273"/>
  <c r="BK1236"/>
  <c r="BK1201"/>
  <c r="BK1163"/>
  <c r="BK1131"/>
  <c r="J1100"/>
  <c r="BK1082"/>
  <c r="BK1074"/>
  <c r="J1052"/>
  <c r="J1035"/>
  <c r="J1018"/>
  <c r="J1003"/>
  <c r="BK993"/>
  <c r="J948"/>
  <c r="BK921"/>
  <c r="J902"/>
  <c r="BK843"/>
  <c r="J761"/>
  <c r="BK649"/>
  <c r="BK593"/>
  <c r="BK529"/>
  <c r="BK520"/>
  <c r="J429"/>
  <c r="J404"/>
  <c r="BK379"/>
  <c r="BK362"/>
  <c r="J334"/>
  <c r="J303"/>
  <c r="BK281"/>
  <c r="BK268"/>
  <c r="BK237"/>
  <c r="J208"/>
  <c r="J182"/>
  <c i="4" r="J255"/>
  <c r="BK249"/>
  <c r="BK242"/>
  <c r="BK237"/>
  <c r="J231"/>
  <c r="J224"/>
  <c r="J214"/>
  <c r="J202"/>
  <c r="J196"/>
  <c r="J186"/>
  <c r="J182"/>
  <c r="BK165"/>
  <c r="J154"/>
  <c r="J150"/>
  <c r="BK136"/>
  <c r="BK257"/>
  <c r="BK245"/>
  <c r="BK234"/>
  <c r="J226"/>
  <c r="J218"/>
  <c r="BK211"/>
  <c r="BK207"/>
  <c r="BK194"/>
  <c r="BK190"/>
  <c r="BK182"/>
  <c r="J176"/>
  <c r="BK172"/>
  <c r="J168"/>
  <c r="J158"/>
  <c r="J151"/>
  <c r="J145"/>
  <c r="J136"/>
  <c r="J260"/>
  <c r="J249"/>
  <c r="BK243"/>
  <c r="BK238"/>
  <c i="11" r="J954"/>
  <c r="J900"/>
  <c r="BK827"/>
  <c r="J798"/>
  <c r="J776"/>
  <c r="BK696"/>
  <c r="J675"/>
  <c r="J647"/>
  <c r="J572"/>
  <c r="J562"/>
  <c r="J533"/>
  <c r="BK505"/>
  <c r="BK482"/>
  <c r="J404"/>
  <c r="J383"/>
  <c r="J372"/>
  <c r="J318"/>
  <c r="J294"/>
  <c r="J242"/>
  <c r="BK201"/>
  <c r="J175"/>
  <c i="12" r="BK264"/>
  <c r="J260"/>
  <c r="J254"/>
  <c r="J250"/>
  <c r="J245"/>
  <c r="J236"/>
  <c r="BK224"/>
  <c r="J214"/>
  <c r="BK206"/>
  <c r="J203"/>
  <c r="J199"/>
  <c r="BK193"/>
  <c r="J183"/>
  <c r="BK166"/>
  <c r="BK161"/>
  <c r="J158"/>
  <c r="J150"/>
  <c r="BK137"/>
  <c r="BK256"/>
  <c r="J242"/>
  <c r="BK235"/>
  <c r="J227"/>
  <c r="J221"/>
  <c r="BK213"/>
  <c r="J198"/>
  <c r="J188"/>
  <c r="J182"/>
  <c r="BK174"/>
  <c r="BK170"/>
  <c r="BK164"/>
  <c r="J152"/>
  <c r="BK141"/>
  <c r="J136"/>
  <c r="J256"/>
  <c r="BK253"/>
  <c r="J247"/>
  <c r="J239"/>
  <c r="J228"/>
  <c r="J225"/>
  <c r="J218"/>
  <c r="BK211"/>
  <c r="J204"/>
  <c r="J196"/>
  <c r="J190"/>
  <c r="J181"/>
  <c r="J170"/>
  <c r="BK152"/>
  <c r="J146"/>
  <c r="BK139"/>
  <c r="J135"/>
  <c r="J265"/>
  <c r="BK255"/>
  <c r="BK249"/>
  <c r="BK247"/>
  <c r="BK239"/>
  <c r="BK234"/>
  <c r="J219"/>
  <c r="BK202"/>
  <c r="BK195"/>
  <c r="J187"/>
  <c r="J177"/>
  <c r="BK173"/>
  <c r="BK162"/>
  <c r="BK153"/>
  <c r="BK145"/>
  <c r="J134"/>
  <c i="13" r="J195"/>
  <c r="J184"/>
  <c r="J174"/>
  <c r="J167"/>
  <c r="BK157"/>
  <c r="J147"/>
  <c r="BK139"/>
  <c r="J208"/>
  <c r="BK197"/>
  <c r="BK192"/>
  <c r="BK185"/>
  <c r="BK176"/>
  <c r="BK170"/>
  <c r="J163"/>
  <c r="BK154"/>
  <c r="BK147"/>
  <c r="J139"/>
  <c r="BK208"/>
  <c r="BK206"/>
  <c r="BK199"/>
  <c r="J190"/>
  <c r="BK187"/>
  <c r="BK184"/>
  <c r="J180"/>
  <c r="J166"/>
  <c r="J159"/>
  <c r="J150"/>
  <c r="BK140"/>
  <c r="J201"/>
  <c r="J189"/>
  <c r="J175"/>
  <c r="BK169"/>
  <c r="J158"/>
  <c r="BK146"/>
  <c r="J136"/>
  <c r="J131"/>
  <c i="14" r="J160"/>
  <c r="BK150"/>
  <c r="BK142"/>
  <c r="J134"/>
  <c r="J170"/>
  <c r="J162"/>
  <c r="BK152"/>
  <c r="BK145"/>
  <c r="BK138"/>
  <c r="BK134"/>
  <c r="J131"/>
  <c r="J168"/>
  <c r="J155"/>
  <c r="J148"/>
  <c r="BK132"/>
  <c r="BK173"/>
  <c r="J164"/>
  <c r="BK160"/>
  <c r="BK155"/>
  <c r="J142"/>
  <c r="BK135"/>
  <c i="15" r="BK292"/>
  <c r="BK286"/>
  <c r="BK281"/>
  <c r="BK261"/>
  <c r="J245"/>
  <c r="BK236"/>
  <c r="J230"/>
  <c r="BK226"/>
  <c r="BK218"/>
  <c r="BK203"/>
  <c r="BK198"/>
  <c r="BK187"/>
  <c r="BK174"/>
  <c r="J162"/>
  <c r="J155"/>
  <c r="J139"/>
  <c r="J289"/>
  <c r="BK276"/>
  <c r="J271"/>
  <c r="BK268"/>
  <c r="BK258"/>
  <c r="BK251"/>
  <c r="BK241"/>
  <c r="BK237"/>
  <c r="J224"/>
  <c r="J214"/>
  <c r="BK200"/>
  <c r="BK193"/>
  <c r="J186"/>
  <c r="BK175"/>
  <c r="J167"/>
  <c r="BK157"/>
  <c r="J151"/>
  <c r="BK146"/>
  <c r="J138"/>
  <c r="J283"/>
  <c r="J276"/>
  <c r="J273"/>
  <c r="J263"/>
  <c r="BK257"/>
  <c r="BK253"/>
  <c r="J246"/>
  <c r="J237"/>
  <c r="BK228"/>
  <c r="J218"/>
  <c r="BK213"/>
  <c r="BK208"/>
  <c r="J198"/>
  <c r="BK191"/>
  <c r="BK185"/>
  <c r="J178"/>
  <c r="J170"/>
  <c r="J159"/>
  <c r="BK149"/>
  <c r="J140"/>
  <c r="J284"/>
  <c r="BK269"/>
  <c r="BK263"/>
  <c r="BK259"/>
  <c r="J254"/>
  <c r="BK243"/>
  <c r="J235"/>
  <c r="J221"/>
  <c r="BK215"/>
  <c r="BK211"/>
  <c r="BK207"/>
  <c r="BK201"/>
  <c r="BK190"/>
  <c r="BK181"/>
  <c r="BK176"/>
  <c r="J171"/>
  <c r="BK167"/>
  <c r="J163"/>
  <c r="J156"/>
  <c r="BK150"/>
  <c r="BK145"/>
  <c r="BK139"/>
  <c r="BK136"/>
  <c i="16" r="BK223"/>
  <c r="BK211"/>
  <c r="J204"/>
  <c r="J193"/>
  <c r="J188"/>
  <c r="BK178"/>
  <c r="BK165"/>
  <c r="BK160"/>
  <c r="BK148"/>
  <c r="J229"/>
  <c r="BK210"/>
  <c r="BK201"/>
  <c r="BK194"/>
  <c r="BK184"/>
  <c r="J180"/>
  <c r="BK172"/>
  <c r="J165"/>
  <c r="J160"/>
  <c r="BK151"/>
  <c r="J139"/>
  <c r="J224"/>
  <c r="BK214"/>
  <c r="J207"/>
  <c r="J201"/>
  <c r="J194"/>
  <c r="BK188"/>
  <c r="BK179"/>
  <c r="BK169"/>
  <c r="BK162"/>
  <c r="J148"/>
  <c r="J142"/>
  <c r="BK218"/>
  <c r="BK209"/>
  <c r="BK198"/>
  <c r="BK185"/>
  <c r="J177"/>
  <c r="BK168"/>
  <c r="J159"/>
  <c r="BK154"/>
  <c r="J143"/>
  <c i="17" r="J166"/>
  <c r="J143"/>
  <c r="BK137"/>
  <c r="J165"/>
  <c r="J156"/>
  <c r="J145"/>
  <c r="J167"/>
  <c r="BK159"/>
  <c r="BK145"/>
  <c r="BK166"/>
  <c r="BK151"/>
  <c r="J131"/>
  <c i="18" r="BK235"/>
  <c r="J233"/>
  <c r="BK220"/>
  <c r="J208"/>
  <c r="BK202"/>
  <c r="BK188"/>
  <c r="J175"/>
  <c r="BK162"/>
  <c r="BK155"/>
  <c r="J236"/>
  <c r="BK233"/>
  <c r="BK217"/>
  <c r="J214"/>
  <c r="J206"/>
  <c r="J196"/>
  <c r="J190"/>
  <c r="BK178"/>
  <c r="J173"/>
  <c r="J158"/>
  <c r="BK152"/>
  <c r="J239"/>
  <c r="J227"/>
  <c r="BK218"/>
  <c r="J212"/>
  <c r="J198"/>
  <c r="J162"/>
  <c r="J152"/>
  <c r="J144"/>
  <c r="J238"/>
  <c r="BK227"/>
  <c r="BK222"/>
  <c r="J215"/>
  <c r="J202"/>
  <c r="BK198"/>
  <c r="J184"/>
  <c r="J174"/>
  <c r="J170"/>
  <c r="BK161"/>
  <c r="BK154"/>
  <c r="BK149"/>
  <c r="J145"/>
  <c i="19" r="J258"/>
  <c r="J249"/>
  <c r="BK241"/>
  <c r="J230"/>
  <c r="J224"/>
  <c r="BK220"/>
  <c r="BK212"/>
  <c r="BK204"/>
  <c r="BK198"/>
  <c r="BK191"/>
  <c r="BK185"/>
  <c r="J171"/>
  <c r="BK166"/>
  <c r="BK157"/>
  <c r="BK151"/>
  <c r="J139"/>
  <c r="BK256"/>
  <c r="BK244"/>
  <c r="BK237"/>
  <c r="BK230"/>
  <c r="BK218"/>
  <c r="J204"/>
  <c r="BK200"/>
  <c r="J196"/>
  <c r="J192"/>
  <c r="J180"/>
  <c r="BK173"/>
  <c r="J164"/>
  <c r="J154"/>
  <c r="BK150"/>
  <c r="J138"/>
  <c r="J252"/>
  <c r="J242"/>
  <c r="J236"/>
  <c r="J226"/>
  <c r="BK217"/>
  <c r="BK213"/>
  <c r="J209"/>
  <c r="J193"/>
  <c r="J186"/>
  <c r="BK178"/>
  <c r="J170"/>
  <c r="J163"/>
  <c r="BK145"/>
  <c r="BK139"/>
  <c r="BK252"/>
  <c r="BK243"/>
  <c r="J235"/>
  <c r="J227"/>
  <c r="J217"/>
  <c r="BK209"/>
  <c r="BK199"/>
  <c r="BK183"/>
  <c r="J179"/>
  <c r="J176"/>
  <c r="BK163"/>
  <c r="J158"/>
  <c r="BK149"/>
  <c r="J145"/>
  <c r="BK137"/>
  <c i="20" r="BK161"/>
  <c r="BK147"/>
  <c r="J139"/>
  <c r="J164"/>
  <c r="BK154"/>
  <c r="J141"/>
  <c r="BK134"/>
  <c r="J157"/>
  <c r="J150"/>
  <c r="J146"/>
  <c r="BK141"/>
  <c r="J134"/>
  <c r="J162"/>
  <c r="J154"/>
  <c r="BK149"/>
  <c r="J133"/>
  <c i="21" r="J182"/>
  <c r="J177"/>
  <c r="BK170"/>
  <c r="BK164"/>
  <c r="BK152"/>
  <c r="J146"/>
  <c r="BK141"/>
  <c r="BK187"/>
  <c r="BK180"/>
  <c r="J174"/>
  <c r="BK167"/>
  <c r="BK160"/>
  <c r="J154"/>
  <c r="J149"/>
  <c r="BK142"/>
  <c r="J137"/>
  <c r="BK182"/>
  <c r="BK172"/>
  <c r="J164"/>
  <c r="J155"/>
  <c r="BK148"/>
  <c r="BK139"/>
  <c i="22" r="BK195"/>
  <c r="J184"/>
  <c r="J164"/>
  <c r="J138"/>
  <c r="BK189"/>
  <c r="J179"/>
  <c r="BK151"/>
  <c r="BK191"/>
  <c r="J182"/>
  <c r="J177"/>
  <c r="J158"/>
  <c r="BK137"/>
  <c r="J191"/>
  <c r="J185"/>
  <c r="J173"/>
  <c r="J154"/>
  <c r="BK138"/>
  <c i="23" r="BK152"/>
  <c r="BK138"/>
  <c r="BK158"/>
  <c r="J140"/>
  <c r="J158"/>
  <c r="BK148"/>
  <c r="J141"/>
  <c r="J161"/>
  <c r="J152"/>
  <c r="BK136"/>
  <c i="24" r="BK200"/>
  <c r="J187"/>
  <c r="J179"/>
  <c r="J155"/>
  <c r="BK142"/>
  <c r="J192"/>
  <c r="J180"/>
  <c r="BK176"/>
  <c r="BK138"/>
  <c r="BK197"/>
  <c r="BK180"/>
  <c r="BK169"/>
  <c r="BK143"/>
  <c r="BK202"/>
  <c r="BK187"/>
  <c r="J182"/>
  <c r="J162"/>
  <c r="J145"/>
  <c i="25" r="BK142"/>
  <c r="BK138"/>
  <c r="BK129"/>
  <c r="J131"/>
  <c r="BK135"/>
  <c i="26" r="J265"/>
  <c r="J237"/>
  <c r="BK221"/>
  <c r="J198"/>
  <c r="BK180"/>
  <c r="BK162"/>
  <c r="J143"/>
  <c r="J128"/>
  <c r="BK247"/>
  <c r="BK227"/>
  <c r="BK204"/>
  <c r="BK177"/>
  <c r="J159"/>
  <c r="J140"/>
  <c r="J262"/>
  <c r="BK233"/>
  <c r="BK218"/>
  <c r="BK168"/>
  <c r="J247"/>
  <c r="BK224"/>
  <c r="J201"/>
  <c r="J183"/>
  <c r="J162"/>
  <c r="BK140"/>
  <c i="27" r="BK174"/>
  <c r="J156"/>
  <c r="J184"/>
  <c r="J175"/>
  <c r="BK159"/>
  <c r="BK143"/>
  <c r="BK189"/>
  <c r="J172"/>
  <c r="BK147"/>
  <c r="BK178"/>
  <c r="J152"/>
  <c r="J130"/>
  <c i="28" r="J174"/>
  <c r="J159"/>
  <c r="BK138"/>
  <c r="BK172"/>
  <c r="J154"/>
  <c r="J184"/>
  <c r="J176"/>
  <c r="BK156"/>
  <c r="J138"/>
  <c r="J180"/>
  <c r="BK170"/>
  <c r="BK159"/>
  <c r="J153"/>
  <c r="J130"/>
  <c i="2" r="BK252"/>
  <c r="BK239"/>
  <c r="J232"/>
  <c r="J194"/>
  <c r="BK171"/>
  <c r="J152"/>
  <c r="BK138"/>
  <c i="1" r="AS124"/>
  <c i="2" r="J246"/>
  <c r="BK238"/>
  <c r="J227"/>
  <c r="J224"/>
  <c r="J215"/>
  <c r="J206"/>
  <c r="J196"/>
  <c r="BK183"/>
  <c r="BK173"/>
  <c r="J136"/>
  <c r="BK224"/>
  <c r="J202"/>
  <c r="J191"/>
  <c r="BK170"/>
  <c r="J142"/>
  <c r="J130"/>
  <c r="BK226"/>
  <c r="J204"/>
  <c r="BK195"/>
  <c r="J189"/>
  <c r="J177"/>
  <c r="BK165"/>
  <c r="J148"/>
  <c r="J138"/>
  <c i="3" r="BK2099"/>
  <c r="BK2095"/>
  <c r="BK2085"/>
  <c r="BK2081"/>
  <c r="BK2077"/>
  <c r="J2075"/>
  <c r="BK2067"/>
  <c r="J2055"/>
  <c r="BK1978"/>
  <c r="J1958"/>
  <c r="J1949"/>
  <c r="BK1873"/>
  <c r="BK1854"/>
  <c r="BK1827"/>
  <c r="J1802"/>
  <c r="BK1778"/>
  <c r="J1753"/>
  <c r="J1731"/>
  <c r="BK1692"/>
  <c r="BK1681"/>
  <c r="BK1641"/>
  <c r="J1619"/>
  <c r="J1601"/>
  <c r="J1557"/>
  <c r="J1517"/>
  <c r="BK1486"/>
  <c r="J1456"/>
  <c r="BK1430"/>
  <c r="J1421"/>
  <c r="BK1404"/>
  <c r="BK1379"/>
  <c r="J1296"/>
  <c r="BK1280"/>
  <c r="J1263"/>
  <c r="BK1231"/>
  <c r="BK1207"/>
  <c r="BK1181"/>
  <c r="BK1145"/>
  <c r="BK1118"/>
  <c r="BK1097"/>
  <c r="BK1084"/>
  <c r="J1070"/>
  <c r="J1057"/>
  <c r="J1044"/>
  <c r="J1017"/>
  <c r="BK1009"/>
  <c r="J993"/>
  <c r="J941"/>
  <c r="J843"/>
  <c r="BK827"/>
  <c r="J801"/>
  <c r="J716"/>
  <c r="BK617"/>
  <c r="BK535"/>
  <c r="J510"/>
  <c r="BK444"/>
  <c r="BK398"/>
  <c r="BK370"/>
  <c r="BK344"/>
  <c r="J322"/>
  <c r="BK305"/>
  <c r="J268"/>
  <c r="J237"/>
  <c r="J227"/>
  <c r="BK212"/>
  <c r="BK196"/>
  <c r="BK160"/>
  <c r="BK2057"/>
  <c r="J2027"/>
  <c r="J1987"/>
  <c r="J1959"/>
  <c r="J1915"/>
  <c r="J1879"/>
  <c r="J1873"/>
  <c r="J1799"/>
  <c r="BK1760"/>
  <c r="J1729"/>
  <c r="BK1715"/>
  <c r="BK1703"/>
  <c r="BK1686"/>
  <c r="J1677"/>
  <c r="BK1651"/>
  <c r="BK1635"/>
  <c r="J1615"/>
  <c r="J1594"/>
  <c r="J1576"/>
  <c r="BK1562"/>
  <c r="J1523"/>
  <c r="BK1464"/>
  <c r="BK1443"/>
  <c r="J1435"/>
  <c r="BK1427"/>
  <c r="BK1398"/>
  <c r="BK1329"/>
  <c r="BK1298"/>
  <c r="BK1285"/>
  <c r="BK1267"/>
  <c r="BK1237"/>
  <c r="BK1226"/>
  <c r="BK1204"/>
  <c r="J1163"/>
  <c r="J1118"/>
  <c r="BK1098"/>
  <c r="J1074"/>
  <c r="BK1063"/>
  <c r="BK1044"/>
  <c r="J1022"/>
  <c r="BK1012"/>
  <c r="J954"/>
  <c r="J921"/>
  <c r="BK872"/>
  <c r="J827"/>
  <c r="BK775"/>
  <c r="BK713"/>
  <c r="BK647"/>
  <c r="BK592"/>
  <c r="BK522"/>
  <c r="J484"/>
  <c r="J428"/>
  <c r="J407"/>
  <c r="J381"/>
  <c r="J350"/>
  <c r="J305"/>
  <c r="J279"/>
  <c r="BK254"/>
  <c r="BK227"/>
  <c r="J217"/>
  <c r="BK189"/>
  <c r="J162"/>
  <c r="BK2069"/>
  <c r="BK2054"/>
  <c r="J1976"/>
  <c r="BK1964"/>
  <c r="J1913"/>
  <c r="J1875"/>
  <c r="J1813"/>
  <c r="BK1780"/>
  <c r="J1768"/>
  <c r="BK1731"/>
  <c r="BK1714"/>
  <c r="BK1708"/>
  <c r="J1690"/>
  <c r="J1682"/>
  <c r="J1651"/>
  <c r="BK1637"/>
  <c r="BK1608"/>
  <c r="J1591"/>
  <c r="BK1573"/>
  <c r="J1512"/>
  <c r="J1482"/>
  <c r="BK1456"/>
  <c r="J1433"/>
  <c r="BK1409"/>
  <c r="J1396"/>
  <c r="J1385"/>
  <c r="J1329"/>
  <c r="J1294"/>
  <c r="BK1269"/>
  <c r="J1219"/>
  <c r="J1193"/>
  <c r="BK1151"/>
  <c r="J1131"/>
  <c r="BK1095"/>
  <c r="J1084"/>
  <c r="J1076"/>
  <c r="J1054"/>
  <c r="J1014"/>
  <c r="J939"/>
  <c r="J929"/>
  <c r="BK868"/>
  <c r="J831"/>
  <c r="BK801"/>
  <c r="BK716"/>
  <c r="J707"/>
  <c r="BK615"/>
  <c r="BK527"/>
  <c r="J503"/>
  <c r="BK449"/>
  <c r="BK407"/>
  <c r="BK364"/>
  <c r="BK348"/>
  <c r="BK322"/>
  <c r="BK311"/>
  <c r="BK273"/>
  <c r="BK263"/>
  <c r="J233"/>
  <c r="BK217"/>
  <c r="J189"/>
  <c r="BK162"/>
  <c r="BK2055"/>
  <c r="BK2027"/>
  <c r="BK1979"/>
  <c r="BK1949"/>
  <c r="BK1884"/>
  <c r="BK1847"/>
  <c r="BK1799"/>
  <c r="BK1744"/>
  <c r="J1736"/>
  <c r="J1715"/>
  <c r="J1705"/>
  <c r="J1685"/>
  <c r="J1674"/>
  <c r="BK1653"/>
  <c r="J1628"/>
  <c r="J1612"/>
  <c r="J1595"/>
  <c r="J1562"/>
  <c r="J1558"/>
  <c r="BK1533"/>
  <c r="J1477"/>
  <c r="BK1429"/>
  <c r="BK1420"/>
  <c r="J1394"/>
  <c r="J1316"/>
  <c r="BK1294"/>
  <c r="J1275"/>
  <c r="BK1249"/>
  <c r="J1204"/>
  <c r="BK1184"/>
  <c r="J1151"/>
  <c r="BK1109"/>
  <c r="BK1092"/>
  <c r="BK1076"/>
  <c r="J1062"/>
  <c r="BK1036"/>
  <c r="BK1022"/>
  <c r="J1007"/>
  <c r="BK997"/>
  <c r="BK952"/>
  <c r="J916"/>
  <c r="J868"/>
  <c r="J845"/>
  <c r="J811"/>
  <c r="BK671"/>
  <c r="J608"/>
  <c r="J532"/>
  <c r="J527"/>
  <c r="J517"/>
  <c r="BK428"/>
  <c r="BK403"/>
  <c r="J376"/>
  <c r="J364"/>
  <c r="J338"/>
  <c r="J316"/>
  <c r="J289"/>
  <c r="J271"/>
  <c r="J263"/>
  <c r="BK233"/>
  <c r="J198"/>
  <c r="J178"/>
  <c i="4" r="BK254"/>
  <c r="BK246"/>
  <c r="J239"/>
  <c r="BK232"/>
  <c r="J228"/>
  <c r="J216"/>
  <c r="J204"/>
  <c r="J198"/>
  <c r="J188"/>
  <c r="J183"/>
  <c r="J172"/>
  <c r="J160"/>
  <c r="BK151"/>
  <c r="J141"/>
  <c r="BK262"/>
  <c r="BK256"/>
  <c r="J243"/>
  <c r="BK231"/>
  <c r="J222"/>
  <c r="BK217"/>
  <c r="J209"/>
  <c r="J197"/>
  <c r="J191"/>
  <c r="BK183"/>
  <c r="J177"/>
  <c r="BK173"/>
  <c r="BK164"/>
  <c r="BK157"/>
  <c r="BK149"/>
  <c r="BK142"/>
  <c r="J135"/>
  <c r="J254"/>
  <c r="BK241"/>
  <c r="BK226"/>
  <c r="BK225"/>
  <c r="BK218"/>
  <c r="BK209"/>
  <c r="J205"/>
  <c r="BK197"/>
  <c r="BK189"/>
  <c r="J180"/>
  <c r="J173"/>
  <c r="BK167"/>
  <c r="BK159"/>
  <c r="J155"/>
  <c r="BK146"/>
  <c r="BK140"/>
  <c r="BK134"/>
  <c r="BK263"/>
  <c r="BK260"/>
  <c r="J257"/>
  <c r="J250"/>
  <c r="J246"/>
  <c r="J240"/>
  <c r="J234"/>
  <c r="BK228"/>
  <c r="BK222"/>
  <c r="J219"/>
  <c r="J213"/>
  <c r="BK206"/>
  <c r="J201"/>
  <c r="BK198"/>
  <c r="BK191"/>
  <c r="BK186"/>
  <c r="J179"/>
  <c r="BK174"/>
  <c r="J167"/>
  <c r="J164"/>
  <c r="BK155"/>
  <c r="J148"/>
  <c r="BK143"/>
  <c r="BK137"/>
  <c r="J131"/>
  <c i="5" r="BK210"/>
  <c r="BK202"/>
  <c r="J197"/>
  <c r="J189"/>
  <c r="BK182"/>
  <c r="BK179"/>
  <c r="BK175"/>
  <c r="BK168"/>
  <c r="BK161"/>
  <c r="BK150"/>
  <c r="BK146"/>
  <c r="BK135"/>
  <c r="BK212"/>
  <c r="BK205"/>
  <c r="BK198"/>
  <c r="BK191"/>
  <c r="J188"/>
  <c r="J183"/>
  <c r="J176"/>
  <c r="J172"/>
  <c r="BK163"/>
  <c r="BK158"/>
  <c r="BK151"/>
  <c r="J148"/>
  <c r="J142"/>
  <c r="BK138"/>
  <c r="BK136"/>
  <c r="BK134"/>
  <c r="BK178"/>
  <c r="J167"/>
  <c r="J163"/>
  <c r="J158"/>
  <c r="J149"/>
  <c r="BK141"/>
  <c r="J136"/>
  <c r="J213"/>
  <c r="BK209"/>
  <c r="J205"/>
  <c r="J195"/>
  <c r="J184"/>
  <c r="BK177"/>
  <c r="J174"/>
  <c r="J165"/>
  <c r="BK156"/>
  <c r="J151"/>
  <c r="J144"/>
  <c r="BK137"/>
  <c r="BK132"/>
  <c i="6" r="J161"/>
  <c r="J157"/>
  <c r="BK142"/>
  <c r="BK139"/>
  <c r="J134"/>
  <c r="BK162"/>
  <c r="J153"/>
  <c r="J145"/>
  <c r="J141"/>
  <c r="BK136"/>
  <c r="BK160"/>
  <c r="J155"/>
  <c r="J152"/>
  <c r="J149"/>
  <c r="BK145"/>
  <c r="J142"/>
  <c r="J131"/>
  <c r="J163"/>
  <c r="J154"/>
  <c r="J143"/>
  <c r="BK135"/>
  <c r="BK132"/>
  <c i="7" r="BK195"/>
  <c r="BK189"/>
  <c r="BK184"/>
  <c r="BK179"/>
  <c r="BK177"/>
  <c r="J170"/>
  <c r="J163"/>
  <c r="BK155"/>
  <c r="BK150"/>
  <c r="BK144"/>
  <c r="BK138"/>
  <c r="BK196"/>
  <c r="BK186"/>
  <c r="BK181"/>
  <c r="BK173"/>
  <c r="BK169"/>
  <c r="J160"/>
  <c r="BK153"/>
  <c r="J148"/>
  <c r="BK145"/>
  <c r="BK137"/>
  <c r="J195"/>
  <c r="BK192"/>
  <c r="J183"/>
  <c r="J177"/>
  <c r="BK172"/>
  <c r="BK168"/>
  <c r="BK163"/>
  <c r="BK157"/>
  <c r="J150"/>
  <c r="J146"/>
  <c r="BK140"/>
  <c r="J134"/>
  <c r="J190"/>
  <c r="J175"/>
  <c r="J169"/>
  <c r="BK165"/>
  <c r="J156"/>
  <c r="J145"/>
  <c r="J140"/>
  <c r="J133"/>
  <c i="8" r="BK222"/>
  <c r="J216"/>
  <c r="J208"/>
  <c r="BK200"/>
  <c r="J194"/>
  <c r="J191"/>
  <c r="J185"/>
  <c r="J173"/>
  <c r="J155"/>
  <c r="J141"/>
  <c r="J223"/>
  <c r="BK220"/>
  <c r="BK216"/>
  <c r="J211"/>
  <c r="J207"/>
  <c r="J196"/>
  <c r="BK191"/>
  <c r="J187"/>
  <c r="J181"/>
  <c r="BK178"/>
  <c r="J172"/>
  <c r="BK166"/>
  <c r="BK161"/>
  <c r="BK147"/>
  <c r="J139"/>
  <c r="J225"/>
  <c r="J220"/>
  <c r="J209"/>
  <c r="BK205"/>
  <c r="BK198"/>
  <c r="BK179"/>
  <c r="BK176"/>
  <c r="BK170"/>
  <c r="J167"/>
  <c r="J160"/>
  <c r="J147"/>
  <c r="BK223"/>
  <c r="J212"/>
  <c r="J205"/>
  <c r="J198"/>
  <c r="BK187"/>
  <c r="BK184"/>
  <c r="BK177"/>
  <c r="J168"/>
  <c r="BK160"/>
  <c r="J153"/>
  <c r="BK143"/>
  <c i="9" r="BK168"/>
  <c r="J165"/>
  <c r="J139"/>
  <c r="J168"/>
  <c r="J159"/>
  <c r="BK151"/>
  <c r="J143"/>
  <c r="BK137"/>
  <c r="J163"/>
  <c r="BK158"/>
  <c r="BK149"/>
  <c r="BK133"/>
  <c r="J155"/>
  <c r="J149"/>
  <c r="BK141"/>
  <c i="10" r="J386"/>
  <c r="J382"/>
  <c r="J376"/>
  <c r="BK367"/>
  <c r="BK359"/>
  <c r="J354"/>
  <c r="J348"/>
  <c r="J332"/>
  <c r="BK327"/>
  <c r="J324"/>
  <c r="BK317"/>
  <c r="BK310"/>
  <c r="J305"/>
  <c r="J300"/>
  <c r="J289"/>
  <c r="BK280"/>
  <c r="J275"/>
  <c r="J271"/>
  <c r="J262"/>
  <c r="BK257"/>
  <c r="BK244"/>
  <c r="J233"/>
  <c r="J229"/>
  <c r="BK227"/>
  <c r="BK215"/>
  <c r="BK207"/>
  <c r="BK199"/>
  <c r="BK195"/>
  <c r="J193"/>
  <c r="BK187"/>
  <c r="J173"/>
  <c r="J161"/>
  <c r="BK385"/>
  <c r="J377"/>
  <c r="BK374"/>
  <c r="BK370"/>
  <c r="BK366"/>
  <c r="J363"/>
  <c r="J357"/>
  <c r="J347"/>
  <c r="J340"/>
  <c r="BK333"/>
  <c r="J327"/>
  <c r="BK320"/>
  <c r="BK312"/>
  <c r="BK297"/>
  <c r="J294"/>
  <c r="J287"/>
  <c r="J283"/>
  <c r="BK278"/>
  <c r="BK272"/>
  <c r="BK253"/>
  <c r="BK248"/>
  <c r="BK241"/>
  <c r="J238"/>
  <c r="J226"/>
  <c r="BK223"/>
  <c r="J217"/>
  <c r="BK210"/>
  <c r="BK198"/>
  <c r="J190"/>
  <c r="J185"/>
  <c r="BK175"/>
  <c r="J163"/>
  <c r="BK384"/>
  <c r="J380"/>
  <c r="BK373"/>
  <c r="BK362"/>
  <c r="BK354"/>
  <c r="BK347"/>
  <c r="BK345"/>
  <c r="BK340"/>
  <c r="J335"/>
  <c r="J323"/>
  <c r="J318"/>
  <c r="J311"/>
  <c r="BK305"/>
  <c r="BK300"/>
  <c r="J290"/>
  <c r="BK286"/>
  <c r="J280"/>
  <c r="J272"/>
  <c r="J267"/>
  <c r="BK264"/>
  <c r="BK258"/>
  <c r="J247"/>
  <c r="BK234"/>
  <c r="J225"/>
  <c r="BK219"/>
  <c r="J208"/>
  <c r="J199"/>
  <c r="BK192"/>
  <c r="BK185"/>
  <c r="J175"/>
  <c r="BK161"/>
  <c r="J388"/>
  <c r="J383"/>
  <c r="BK379"/>
  <c r="J366"/>
  <c r="BK355"/>
  <c r="BK342"/>
  <c r="BK337"/>
  <c r="J333"/>
  <c r="BK324"/>
  <c r="J319"/>
  <c r="J312"/>
  <c r="BK301"/>
  <c r="BK291"/>
  <c r="BK283"/>
  <c r="BK277"/>
  <c r="J268"/>
  <c r="BK265"/>
  <c r="BK261"/>
  <c r="J257"/>
  <c r="BK254"/>
  <c r="J251"/>
  <c r="BK247"/>
  <c r="J244"/>
  <c r="BK240"/>
  <c r="J234"/>
  <c r="J232"/>
  <c r="J227"/>
  <c r="J221"/>
  <c r="J218"/>
  <c r="J210"/>
  <c r="J203"/>
  <c r="BK200"/>
  <c r="BK194"/>
  <c r="BK188"/>
  <c r="BK182"/>
  <c r="BK173"/>
  <c r="BK163"/>
  <c i="11" r="J2057"/>
  <c r="J2012"/>
  <c r="BK2005"/>
  <c r="J1984"/>
  <c r="J1964"/>
  <c r="J1932"/>
  <c r="BK1894"/>
  <c r="BK1887"/>
  <c r="J1867"/>
  <c r="BK1840"/>
  <c r="J1811"/>
  <c r="BK1757"/>
  <c r="BK1709"/>
  <c r="BK1665"/>
  <c r="J1602"/>
  <c r="J1568"/>
  <c r="J1553"/>
  <c r="J1544"/>
  <c r="J1539"/>
  <c r="J1532"/>
  <c r="J1528"/>
  <c r="J1518"/>
  <c r="BK1504"/>
  <c r="BK1467"/>
  <c r="J1438"/>
  <c r="J1434"/>
  <c r="BK1424"/>
  <c r="J1415"/>
  <c r="J1392"/>
  <c r="J1368"/>
  <c r="J1358"/>
  <c r="J1330"/>
  <c r="J1280"/>
  <c r="BK1226"/>
  <c r="J1212"/>
  <c r="BK1184"/>
  <c r="J1168"/>
  <c r="J1159"/>
  <c r="J1114"/>
  <c r="J1101"/>
  <c r="BK1084"/>
  <c r="BK1054"/>
  <c r="BK1031"/>
  <c r="J1027"/>
  <c r="J997"/>
  <c r="J988"/>
  <c r="J976"/>
  <c r="J958"/>
  <c r="BK941"/>
  <c r="BK936"/>
  <c r="BK933"/>
  <c r="BK914"/>
  <c r="J858"/>
  <c r="J819"/>
  <c r="BK810"/>
  <c r="BK800"/>
  <c r="BK766"/>
  <c r="BK741"/>
  <c r="BK697"/>
  <c r="J692"/>
  <c r="J671"/>
  <c r="BK667"/>
  <c r="BK612"/>
  <c r="BK543"/>
  <c r="BK493"/>
  <c r="J476"/>
  <c r="BK459"/>
  <c r="BK430"/>
  <c r="BK404"/>
  <c r="BK376"/>
  <c r="J336"/>
  <c r="J312"/>
  <c r="BK299"/>
  <c r="J279"/>
  <c r="BK238"/>
  <c r="BK227"/>
  <c r="BK216"/>
  <c r="J201"/>
  <c r="BK175"/>
  <c r="J2132"/>
  <c r="BK2121"/>
  <c r="BK2057"/>
  <c r="J2044"/>
  <c r="BK2018"/>
  <c r="J1993"/>
  <c r="J1990"/>
  <c r="BK1962"/>
  <c r="J1894"/>
  <c r="J1887"/>
  <c r="BK1884"/>
  <c r="J1836"/>
  <c r="BK1822"/>
  <c r="J1813"/>
  <c r="J1753"/>
  <c r="BK1726"/>
  <c r="J1707"/>
  <c r="J1609"/>
  <c r="BK1573"/>
  <c r="BK1558"/>
  <c r="BK1550"/>
  <c r="BK1544"/>
  <c r="BK1535"/>
  <c r="BK1522"/>
  <c r="BK1510"/>
  <c r="BK1505"/>
  <c r="J1502"/>
  <c r="BK1486"/>
  <c r="J1458"/>
  <c r="J1442"/>
  <c r="J1433"/>
  <c r="J1423"/>
  <c r="BK1414"/>
  <c r="BK1400"/>
  <c r="J1383"/>
  <c r="BK1372"/>
  <c r="BK1362"/>
  <c r="J1347"/>
  <c r="J1298"/>
  <c r="BK1234"/>
  <c r="J1216"/>
  <c r="J1206"/>
  <c r="BK1188"/>
  <c r="J1182"/>
  <c r="J1161"/>
  <c r="J1151"/>
  <c r="BK1131"/>
  <c r="J1104"/>
  <c r="J1096"/>
  <c r="J1075"/>
  <c r="BK1056"/>
  <c r="BK1044"/>
  <c r="J1037"/>
  <c r="J1030"/>
  <c r="J974"/>
  <c r="BK954"/>
  <c r="J933"/>
  <c r="BK928"/>
  <c r="J920"/>
  <c r="J848"/>
  <c r="BK821"/>
  <c r="BK819"/>
  <c r="J766"/>
  <c r="BK736"/>
  <c r="J698"/>
  <c r="BK691"/>
  <c r="BK668"/>
  <c r="J621"/>
  <c r="BK562"/>
  <c r="BK517"/>
  <c r="BK489"/>
  <c r="J470"/>
  <c r="J456"/>
  <c r="BK410"/>
  <c r="BK383"/>
  <c r="BK336"/>
  <c r="BK312"/>
  <c r="J299"/>
  <c r="J286"/>
  <c r="BK246"/>
  <c r="BK221"/>
  <c r="J184"/>
  <c r="BK158"/>
  <c r="BK2102"/>
  <c r="BK2051"/>
  <c r="BK2012"/>
  <c r="J1988"/>
  <c r="J1892"/>
  <c r="BK1878"/>
  <c r="BK1867"/>
  <c r="BK1844"/>
  <c r="J1829"/>
  <c r="J1809"/>
  <c r="BK1798"/>
  <c r="J1788"/>
  <c r="J1781"/>
  <c r="J1749"/>
  <c r="J1733"/>
  <c r="J1700"/>
  <c r="J1611"/>
  <c r="BK1602"/>
  <c r="BK1582"/>
  <c r="J1557"/>
  <c r="BK1545"/>
  <c r="BK1540"/>
  <c r="BK1531"/>
  <c r="BK1518"/>
  <c r="BK1496"/>
  <c r="BK1452"/>
  <c r="J1435"/>
  <c r="J1413"/>
  <c r="J1400"/>
  <c r="BK1382"/>
  <c r="J1376"/>
  <c r="J1360"/>
  <c r="J1319"/>
  <c r="J1226"/>
  <c r="BK1220"/>
  <c r="J1214"/>
  <c r="BK1206"/>
  <c r="BK1200"/>
  <c r="BK1189"/>
  <c r="J1175"/>
  <c r="BK1170"/>
  <c r="BK1159"/>
  <c r="J1140"/>
  <c r="BK1096"/>
  <c r="J1067"/>
  <c r="J1056"/>
  <c r="BK1037"/>
  <c r="J1031"/>
  <c r="J1025"/>
  <c r="BK1013"/>
  <c r="BK1003"/>
  <c r="BK988"/>
  <c r="BK976"/>
  <c r="J941"/>
  <c r="J936"/>
  <c r="J925"/>
  <c r="J914"/>
  <c r="J843"/>
  <c r="J829"/>
  <c r="BK815"/>
  <c r="BK776"/>
  <c r="BK749"/>
  <c r="BK692"/>
  <c r="BK681"/>
  <c r="BK671"/>
  <c r="BK660"/>
  <c r="BK584"/>
  <c r="J568"/>
  <c r="J505"/>
  <c r="J484"/>
  <c r="J459"/>
  <c r="J425"/>
  <c r="BK389"/>
  <c r="J379"/>
  <c r="J331"/>
  <c r="BK318"/>
  <c r="J309"/>
  <c r="BK294"/>
  <c r="BK288"/>
  <c r="BK283"/>
  <c r="BK260"/>
  <c r="BK229"/>
  <c r="BK217"/>
  <c r="J208"/>
  <c r="BK2169"/>
  <c r="J2168"/>
  <c r="BK2164"/>
  <c r="J2162"/>
  <c r="BK2155"/>
  <c r="J2151"/>
  <c r="J2147"/>
  <c r="J2140"/>
  <c r="BK2126"/>
  <c r="BK2110"/>
  <c r="J2094"/>
  <c r="BK2044"/>
  <c r="J2001"/>
  <c r="J1982"/>
  <c r="J1886"/>
  <c r="J1872"/>
  <c r="J1831"/>
  <c r="BK1802"/>
  <c r="BK1749"/>
  <c r="J1726"/>
  <c r="BK1651"/>
  <c r="J1606"/>
  <c r="BK1585"/>
  <c r="J1559"/>
  <c r="J1551"/>
  <c r="J1548"/>
  <c r="J1536"/>
  <c r="J1516"/>
  <c r="BK1490"/>
  <c r="BK1438"/>
  <c r="BK1415"/>
  <c r="BK1399"/>
  <c r="BK1383"/>
  <c r="BK1374"/>
  <c r="J1363"/>
  <c r="BK1347"/>
  <c r="BK1280"/>
  <c r="BK1248"/>
  <c r="BK1208"/>
  <c r="BK1195"/>
  <c r="J1189"/>
  <c r="J1174"/>
  <c r="BK1157"/>
  <c r="BK1151"/>
  <c r="BK1144"/>
  <c r="BK1138"/>
  <c r="J1131"/>
  <c r="J1094"/>
  <c r="J1073"/>
  <c r="J1040"/>
  <c r="BK1010"/>
  <c r="J998"/>
  <c r="BK985"/>
  <c r="BK956"/>
  <c r="BK937"/>
  <c r="BK920"/>
  <c r="J862"/>
  <c r="BK848"/>
  <c r="J810"/>
  <c r="BK785"/>
  <c r="J693"/>
  <c r="J670"/>
  <c r="BK621"/>
  <c r="BK576"/>
  <c r="J564"/>
  <c r="J543"/>
  <c r="J517"/>
  <c r="J491"/>
  <c r="BK437"/>
  <c r="J410"/>
  <c r="BK387"/>
  <c r="J376"/>
  <c r="BK331"/>
  <c r="J258"/>
  <c r="J214"/>
  <c r="BK198"/>
  <c r="J171"/>
  <c i="12" r="J262"/>
  <c r="BK258"/>
  <c r="J253"/>
  <c r="J248"/>
  <c r="J243"/>
  <c r="BK232"/>
  <c r="J229"/>
  <c r="J216"/>
  <c r="BK208"/>
  <c r="BK201"/>
  <c r="BK196"/>
  <c r="J192"/>
  <c r="BK181"/>
  <c r="BK171"/>
  <c r="J162"/>
  <c r="BK156"/>
  <c r="BK151"/>
  <c r="BK146"/>
  <c r="J263"/>
  <c r="BK243"/>
  <c r="BK237"/>
  <c r="BK228"/>
  <c r="J224"/>
  <c r="BK219"/>
  <c r="BK207"/>
  <c r="BK197"/>
  <c r="BK184"/>
  <c r="BK179"/>
  <c r="BK172"/>
  <c r="J165"/>
  <c r="BK160"/>
  <c r="J142"/>
  <c r="BK138"/>
  <c r="J257"/>
  <c r="J255"/>
  <c r="BK245"/>
  <c r="J231"/>
  <c r="BK226"/>
  <c r="BK221"/>
  <c r="J213"/>
  <c r="J209"/>
  <c r="J194"/>
  <c r="BK191"/>
  <c r="J184"/>
  <c r="BK175"/>
  <c r="BK158"/>
  <c r="J151"/>
  <c r="BK142"/>
  <c r="BK136"/>
  <c r="J132"/>
  <c r="J261"/>
  <c r="BK252"/>
  <c r="BK244"/>
  <c r="J237"/>
  <c r="BK233"/>
  <c r="BK217"/>
  <c r="J201"/>
  <c r="BK190"/>
  <c r="BK182"/>
  <c r="J176"/>
  <c r="J172"/>
  <c r="J159"/>
  <c r="J154"/>
  <c r="BK147"/>
  <c r="BK135"/>
  <c i="13" r="BK209"/>
  <c r="J202"/>
  <c r="BK181"/>
  <c r="J171"/>
  <c r="BK163"/>
  <c r="BK153"/>
  <c r="J146"/>
  <c r="BK138"/>
  <c r="BK205"/>
  <c r="BK194"/>
  <c r="BK186"/>
  <c r="BK179"/>
  <c r="J172"/>
  <c r="BK166"/>
  <c r="J157"/>
  <c r="J151"/>
  <c r="BK141"/>
  <c r="BK136"/>
  <c r="BK207"/>
  <c r="J203"/>
  <c r="J194"/>
  <c r="J186"/>
  <c r="BK182"/>
  <c r="J176"/>
  <c r="J162"/>
  <c r="BK158"/>
  <c r="BK152"/>
  <c r="BK143"/>
  <c r="J134"/>
  <c r="J206"/>
  <c r="BK196"/>
  <c r="J179"/>
  <c r="J170"/>
  <c r="BK159"/>
  <c r="BK151"/>
  <c r="J142"/>
  <c r="BK135"/>
  <c i="14" r="BK172"/>
  <c r="BK159"/>
  <c r="BK147"/>
  <c r="J141"/>
  <c r="J133"/>
  <c r="J169"/>
  <c r="J159"/>
  <c r="J151"/>
  <c r="BK144"/>
  <c r="J137"/>
  <c r="J132"/>
  <c r="BK169"/>
  <c r="BK164"/>
  <c r="BK151"/>
  <c r="J145"/>
  <c r="J139"/>
  <c r="BK171"/>
  <c r="J163"/>
  <c r="BK158"/>
  <c r="J152"/>
  <c r="J140"/>
  <c r="BK130"/>
  <c i="15" r="BK289"/>
  <c r="BK284"/>
  <c r="J278"/>
  <c r="J260"/>
  <c r="J249"/>
  <c r="BK235"/>
  <c r="BK229"/>
  <c r="J225"/>
  <c r="J210"/>
  <c r="BK202"/>
  <c r="J194"/>
  <c r="J181"/>
  <c r="J164"/>
  <c r="J157"/>
  <c r="BK144"/>
  <c r="J292"/>
  <c r="J287"/>
  <c r="BK275"/>
  <c r="BK270"/>
  <c r="BK266"/>
  <c r="BK254"/>
  <c r="J244"/>
  <c r="BK239"/>
  <c r="BK231"/>
  <c r="BK221"/>
  <c r="J205"/>
  <c r="BK192"/>
  <c r="J182"/>
  <c r="BK171"/>
  <c r="BK165"/>
  <c r="J153"/>
  <c r="J147"/>
  <c r="BK142"/>
  <c r="J135"/>
  <c r="J281"/>
  <c r="J274"/>
  <c r="BK265"/>
  <c r="J259"/>
  <c r="BK252"/>
  <c r="BK245"/>
  <c r="BK238"/>
  <c r="BK225"/>
  <c r="BK220"/>
  <c r="BK212"/>
  <c r="BK205"/>
  <c r="BK197"/>
  <c r="J190"/>
  <c r="J184"/>
  <c r="BK177"/>
  <c r="J166"/>
  <c r="BK155"/>
  <c r="J142"/>
  <c r="BK291"/>
  <c r="J286"/>
  <c r="J270"/>
  <c r="J262"/>
  <c r="J256"/>
  <c r="J242"/>
  <c r="BK233"/>
  <c r="BK227"/>
  <c r="BK216"/>
  <c r="J212"/>
  <c r="J208"/>
  <c r="J199"/>
  <c r="BK186"/>
  <c r="BK183"/>
  <c r="J177"/>
  <c r="J173"/>
  <c r="BK169"/>
  <c r="J165"/>
  <c r="BK159"/>
  <c r="J152"/>
  <c r="J148"/>
  <c r="J141"/>
  <c r="BK138"/>
  <c i="16" r="J225"/>
  <c r="J213"/>
  <c r="BK205"/>
  <c r="J198"/>
  <c r="J191"/>
  <c r="BK180"/>
  <c r="J172"/>
  <c r="J164"/>
  <c r="J153"/>
  <c r="J140"/>
  <c r="J216"/>
  <c r="BK204"/>
  <c r="J195"/>
  <c r="J189"/>
  <c r="J183"/>
  <c r="J178"/>
  <c r="J170"/>
  <c r="BK166"/>
  <c r="BK159"/>
  <c r="J144"/>
  <c r="BK229"/>
  <c r="J218"/>
  <c r="J210"/>
  <c r="J205"/>
  <c r="J200"/>
  <c r="BK193"/>
  <c r="J187"/>
  <c r="J176"/>
  <c r="J167"/>
  <c r="J155"/>
  <c r="BK147"/>
  <c r="BK139"/>
  <c r="BK225"/>
  <c r="BK213"/>
  <c r="BK203"/>
  <c r="BK187"/>
  <c r="J179"/>
  <c r="J171"/>
  <c r="BK161"/>
  <c r="BK153"/>
  <c r="BK144"/>
  <c i="17" r="J147"/>
  <c r="BK131"/>
  <c r="BK157"/>
  <c r="J149"/>
  <c r="J139"/>
  <c r="BK163"/>
  <c r="BK155"/>
  <c r="BK139"/>
  <c r="J155"/>
  <c r="BK149"/>
  <c i="18" r="BK238"/>
  <c r="BK225"/>
  <c r="BK216"/>
  <c r="J207"/>
  <c r="BK197"/>
  <c r="J187"/>
  <c r="J181"/>
  <c r="J161"/>
  <c r="BK151"/>
  <c r="BK145"/>
  <c r="BK232"/>
  <c r="BK215"/>
  <c r="J213"/>
  <c r="BK204"/>
  <c r="BK194"/>
  <c r="J180"/>
  <c r="BK174"/>
  <c r="BK170"/>
  <c r="J157"/>
  <c r="J149"/>
  <c r="J237"/>
  <c r="J226"/>
  <c r="J216"/>
  <c r="J209"/>
  <c r="BK199"/>
  <c r="J193"/>
  <c r="J178"/>
  <c r="BK158"/>
  <c r="J143"/>
  <c r="BK239"/>
  <c r="BK229"/>
  <c r="BK224"/>
  <c r="J218"/>
  <c r="J210"/>
  <c r="J201"/>
  <c r="J194"/>
  <c r="J182"/>
  <c r="BK175"/>
  <c r="J171"/>
  <c r="BK166"/>
  <c r="J159"/>
  <c r="J150"/>
  <c r="BK146"/>
  <c i="19" r="J259"/>
  <c r="BK250"/>
  <c r="J244"/>
  <c r="J232"/>
  <c r="BK225"/>
  <c r="J219"/>
  <c r="BK207"/>
  <c r="BK202"/>
  <c r="BK192"/>
  <c r="BK189"/>
  <c r="J183"/>
  <c r="BK169"/>
  <c r="BK161"/>
  <c r="BK154"/>
  <c r="J147"/>
  <c r="BK138"/>
  <c r="BK258"/>
  <c r="J246"/>
  <c r="BK235"/>
  <c r="BK228"/>
  <c r="BK222"/>
  <c r="J205"/>
  <c r="BK201"/>
  <c r="BK197"/>
  <c r="BK193"/>
  <c r="J185"/>
  <c r="J175"/>
  <c r="BK167"/>
  <c r="J159"/>
  <c r="BK153"/>
  <c r="J143"/>
  <c r="J254"/>
  <c r="BK248"/>
  <c r="BK240"/>
  <c r="BK231"/>
  <c r="BK219"/>
  <c r="BK215"/>
  <c r="BK208"/>
  <c r="BK194"/>
  <c r="BK187"/>
  <c r="BK181"/>
  <c r="BK171"/>
  <c r="J160"/>
  <c r="J144"/>
  <c r="BK140"/>
  <c r="BK259"/>
  <c r="J250"/>
  <c r="BK242"/>
  <c r="J234"/>
  <c r="J225"/>
  <c r="J212"/>
  <c r="J207"/>
  <c r="J197"/>
  <c r="J182"/>
  <c r="J178"/>
  <c r="J174"/>
  <c r="J161"/>
  <c r="J153"/>
  <c r="J148"/>
  <c r="BK144"/>
  <c r="J136"/>
  <c i="20" r="J159"/>
  <c r="BK145"/>
  <c r="J149"/>
  <c r="BK143"/>
  <c r="J136"/>
  <c r="BK165"/>
  <c r="BK155"/>
  <c r="J145"/>
  <c i="21" r="J184"/>
  <c r="BK178"/>
  <c r="J171"/>
  <c r="J165"/>
  <c r="BK154"/>
  <c r="J147"/>
  <c r="J142"/>
  <c r="J134"/>
  <c r="J181"/>
  <c r="BK177"/>
  <c r="BK171"/>
  <c r="BK162"/>
  <c r="BK157"/>
  <c r="J152"/>
  <c r="BK147"/>
  <c r="J140"/>
  <c r="J187"/>
  <c r="BK174"/>
  <c r="BK169"/>
  <c r="BK161"/>
  <c r="BK153"/>
  <c r="BK143"/>
  <c r="BK136"/>
  <c i="22" r="BK188"/>
  <c r="BK177"/>
  <c r="BK148"/>
  <c r="J192"/>
  <c r="BK182"/>
  <c r="J161"/>
  <c r="J193"/>
  <c r="J183"/>
  <c r="J175"/>
  <c r="BK161"/>
  <c r="BK154"/>
  <c r="BK136"/>
  <c r="BK190"/>
  <c r="BK184"/>
  <c r="BK169"/>
  <c r="BK141"/>
  <c i="23" r="BK161"/>
  <c r="J148"/>
  <c r="BK162"/>
  <c r="J143"/>
  <c r="J162"/>
  <c r="J150"/>
  <c r="J144"/>
  <c r="J136"/>
  <c r="BK154"/>
  <c r="BK143"/>
  <c i="24" r="BK210"/>
  <c r="BK196"/>
  <c r="BK182"/>
  <c r="J171"/>
  <c r="BK152"/>
  <c r="BK140"/>
  <c r="J197"/>
  <c r="J188"/>
  <c r="J178"/>
  <c r="J148"/>
  <c r="J202"/>
  <c r="J184"/>
  <c r="J165"/>
  <c r="BK148"/>
  <c r="J207"/>
  <c r="BK188"/>
  <c r="J183"/>
  <c r="BK165"/>
  <c r="J152"/>
  <c i="25" r="BK133"/>
  <c r="J135"/>
  <c r="J142"/>
  <c r="BK130"/>
  <c r="J133"/>
  <c i="26" r="J268"/>
  <c r="BK250"/>
  <c r="J207"/>
  <c r="J186"/>
  <c r="BK165"/>
  <c r="BK146"/>
  <c r="J131"/>
  <c r="BK253"/>
  <c r="BK230"/>
  <c r="BK207"/>
  <c r="BK183"/>
  <c r="BK171"/>
  <c r="BK143"/>
  <c r="BK128"/>
  <c r="J256"/>
  <c r="BK201"/>
  <c r="BK134"/>
  <c r="J250"/>
  <c r="BK237"/>
  <c r="J211"/>
  <c r="J189"/>
  <c r="J165"/>
  <c r="J146"/>
  <c i="27" r="BK180"/>
  <c r="J162"/>
  <c r="J186"/>
  <c r="BK176"/>
  <c r="BK165"/>
  <c r="J139"/>
  <c r="BK182"/>
  <c r="J166"/>
  <c r="J129"/>
  <c r="BK162"/>
  <c r="BK139"/>
  <c i="28" r="BK176"/>
  <c r="BK164"/>
  <c r="J147"/>
  <c r="J140"/>
  <c r="J168"/>
  <c r="BK144"/>
  <c r="BK184"/>
  <c r="BK174"/>
  <c r="BK162"/>
  <c r="J155"/>
  <c r="J144"/>
  <c i="2" r="J254"/>
  <c r="BK244"/>
  <c r="BK236"/>
  <c r="BK215"/>
  <c r="BK185"/>
  <c r="BK156"/>
  <c r="BK142"/>
  <c r="J129"/>
  <c i="1" r="AS104"/>
  <c i="2" r="BK248"/>
  <c r="J241"/>
  <c r="J234"/>
  <c r="J226"/>
  <c r="J221"/>
  <c r="J211"/>
  <c r="BK199"/>
  <c r="BK189"/>
  <c r="BK177"/>
  <c r="BK152"/>
  <c r="BK129"/>
  <c r="J220"/>
  <c r="J199"/>
  <c r="J173"/>
  <c r="BK162"/>
  <c r="J134"/>
  <c r="BK232"/>
  <c r="BK211"/>
  <c r="BK196"/>
  <c r="BK191"/>
  <c r="J185"/>
  <c r="J171"/>
  <c r="BK158"/>
  <c r="J144"/>
  <c r="J128"/>
  <c i="3" r="BK2096"/>
  <c r="J2095"/>
  <c r="J2083"/>
  <c r="BK2079"/>
  <c r="BK2075"/>
  <c r="J2069"/>
  <c r="J2059"/>
  <c r="BK1966"/>
  <c r="J1952"/>
  <c r="J1917"/>
  <c r="BK1871"/>
  <c r="J1847"/>
  <c r="J1821"/>
  <c r="BK1800"/>
  <c r="J1780"/>
  <c r="J1760"/>
  <c r="BK1720"/>
  <c r="BK1690"/>
  <c r="J1680"/>
  <c r="BK1626"/>
  <c r="J1604"/>
  <c r="J1593"/>
  <c r="J1533"/>
  <c r="J1499"/>
  <c r="BK1482"/>
  <c r="BK1435"/>
  <c r="J1427"/>
  <c r="BK1416"/>
  <c r="BK1387"/>
  <c r="J1371"/>
  <c r="J1285"/>
  <c r="J1269"/>
  <c r="J1249"/>
  <c r="BK1219"/>
  <c r="BK1198"/>
  <c r="J1175"/>
  <c r="BK1126"/>
  <c r="J1116"/>
  <c r="J1095"/>
  <c r="J1082"/>
  <c r="BK1064"/>
  <c r="BK1054"/>
  <c r="BK1024"/>
  <c r="J1012"/>
  <c r="J1005"/>
  <c r="J945"/>
  <c r="BK866"/>
  <c r="BK831"/>
  <c r="BK772"/>
  <c r="J710"/>
  <c r="J592"/>
  <c r="J529"/>
  <c r="BK452"/>
  <c r="BK404"/>
  <c r="BK386"/>
  <c r="J366"/>
  <c r="J342"/>
  <c r="BK316"/>
  <c r="J302"/>
  <c r="J262"/>
  <c r="J229"/>
  <c r="BK219"/>
  <c r="BK208"/>
  <c r="BK182"/>
  <c r="J2067"/>
  <c r="BK2046"/>
  <c r="BK2035"/>
  <c r="J1978"/>
  <c r="J1961"/>
  <c r="J1943"/>
  <c r="BK1911"/>
  <c r="J1877"/>
  <c r="BK1834"/>
  <c r="J1772"/>
  <c r="J1738"/>
  <c r="J1720"/>
  <c r="BK1713"/>
  <c r="BK1707"/>
  <c r="J1687"/>
  <c r="BK1680"/>
  <c r="J1666"/>
  <c r="BK1639"/>
  <c r="BK1624"/>
  <c r="BK1595"/>
  <c r="J1585"/>
  <c r="J1573"/>
  <c r="J1560"/>
  <c r="J1484"/>
  <c r="J1454"/>
  <c r="J1443"/>
  <c r="BK1433"/>
  <c r="J1420"/>
  <c r="BK1390"/>
  <c r="BK1322"/>
  <c r="BK1291"/>
  <c r="J1284"/>
  <c r="J1273"/>
  <c r="BK1247"/>
  <c r="J1231"/>
  <c r="J1207"/>
  <c r="BK1173"/>
  <c r="BK1120"/>
  <c r="BK1100"/>
  <c r="BK1090"/>
  <c r="J1071"/>
  <c r="BK1050"/>
  <c r="BK1027"/>
  <c r="BK1014"/>
  <c r="J997"/>
  <c r="J931"/>
  <c r="BK902"/>
  <c r="J838"/>
  <c r="BK820"/>
  <c r="BK761"/>
  <c r="BK687"/>
  <c r="J610"/>
  <c r="BK534"/>
  <c r="BK510"/>
  <c r="J455"/>
  <c r="J413"/>
  <c r="J398"/>
  <c r="BK376"/>
  <c r="BK334"/>
  <c r="BK302"/>
  <c r="J273"/>
  <c r="BK252"/>
  <c r="BK225"/>
  <c r="BK214"/>
  <c r="BK185"/>
  <c r="J2073"/>
  <c r="J2063"/>
  <c r="BK2024"/>
  <c r="BK1968"/>
  <c r="BK1959"/>
  <c r="J1882"/>
  <c r="J1870"/>
  <c r="BK1811"/>
  <c r="J1778"/>
  <c r="J1749"/>
  <c r="BK1729"/>
  <c r="J1718"/>
  <c r="BK1705"/>
  <c r="J1688"/>
  <c r="J1681"/>
  <c r="BK1643"/>
  <c r="J1630"/>
  <c r="BK1619"/>
  <c r="J1607"/>
  <c r="BK1585"/>
  <c r="BK1571"/>
  <c r="BK1488"/>
  <c r="BK1467"/>
  <c r="BK1437"/>
  <c r="J1416"/>
  <c r="J1398"/>
  <c r="BK1381"/>
  <c r="BK1319"/>
  <c r="BK1279"/>
  <c r="BK1255"/>
  <c r="J1210"/>
  <c r="BK1175"/>
  <c r="J1145"/>
  <c r="J1109"/>
  <c r="BK1094"/>
  <c r="BK1072"/>
  <c r="J1027"/>
  <c r="BK1020"/>
  <c r="BK945"/>
  <c r="BK916"/>
  <c r="BK883"/>
  <c r="J841"/>
  <c r="BK811"/>
  <c r="J772"/>
  <c r="BK669"/>
  <c r="BK610"/>
  <c r="J535"/>
  <c r="J514"/>
  <c r="J452"/>
  <c r="BK410"/>
  <c r="BK366"/>
  <c r="J354"/>
  <c r="BK326"/>
  <c r="BK315"/>
  <c r="BK279"/>
  <c r="BK264"/>
  <c r="J238"/>
  <c r="J219"/>
  <c r="J191"/>
  <c r="J180"/>
  <c r="J2057"/>
  <c r="J2042"/>
  <c r="J1975"/>
  <c r="BK1915"/>
  <c r="J1881"/>
  <c r="BK1821"/>
  <c r="J1763"/>
  <c r="J1740"/>
  <c r="BK1718"/>
  <c r="J1709"/>
  <c r="BK1689"/>
  <c r="BK1684"/>
  <c r="BK1677"/>
  <c r="J1662"/>
  <c r="BK1630"/>
  <c r="J1614"/>
  <c r="J1600"/>
  <c r="BK1574"/>
  <c r="BK1560"/>
  <c r="J1553"/>
  <c r="BK1517"/>
  <c r="BK1472"/>
  <c r="J1425"/>
  <c r="BK1414"/>
  <c r="J1379"/>
  <c r="J1322"/>
  <c r="BK1296"/>
  <c r="BK1284"/>
  <c r="J1267"/>
  <c r="BK1224"/>
  <c r="J1187"/>
  <c r="BK1161"/>
  <c r="J1126"/>
  <c r="J1098"/>
  <c r="J1078"/>
  <c r="BK1070"/>
  <c r="J1050"/>
  <c r="J1033"/>
  <c r="J1020"/>
  <c r="BK1005"/>
  <c r="BK984"/>
  <c r="BK939"/>
  <c r="J912"/>
  <c r="BK847"/>
  <c r="J815"/>
  <c r="BK750"/>
  <c r="J617"/>
  <c r="J534"/>
  <c r="BK524"/>
  <c r="BK503"/>
  <c r="J410"/>
  <c r="BK388"/>
  <c r="BK374"/>
  <c r="J348"/>
  <c r="BK318"/>
  <c r="BK283"/>
  <c r="J281"/>
  <c r="BK266"/>
  <c r="J235"/>
  <c r="J202"/>
  <c r="BK167"/>
  <c i="4" r="J252"/>
  <c r="J244"/>
  <c r="BK240"/>
  <c r="BK233"/>
  <c r="BK229"/>
  <c r="BK221"/>
  <c r="BK205"/>
  <c r="BK199"/>
  <c r="J190"/>
  <c r="BK184"/>
  <c r="J178"/>
  <c r="BK161"/>
  <c r="J152"/>
  <c r="J143"/>
  <c r="BK132"/>
  <c r="BK258"/>
  <c r="BK255"/>
  <c r="J236"/>
  <c r="J225"/>
  <c r="BK216"/>
  <c r="J208"/>
  <c r="BK195"/>
  <c r="J192"/>
  <c r="J189"/>
  <c r="BK181"/>
  <c r="J174"/>
  <c r="BK169"/>
  <c r="J159"/>
  <c r="J153"/>
  <c r="BK148"/>
  <c r="BK141"/>
  <c r="BK261"/>
  <c r="BK251"/>
  <c r="BK248"/>
  <c r="BK239"/>
  <c r="J230"/>
  <c r="BK219"/>
  <c r="BK215"/>
  <c r="J211"/>
  <c r="BK203"/>
  <c r="J194"/>
  <c r="BK187"/>
  <c r="BK177"/>
  <c r="J170"/>
  <c r="BK160"/>
  <c r="J157"/>
  <c r="BK152"/>
  <c r="J144"/>
  <c r="BK135"/>
  <c r="BK131"/>
  <c r="J262"/>
  <c r="J258"/>
  <c r="BK252"/>
  <c r="BK247"/>
  <c r="J242"/>
  <c r="J237"/>
  <c r="J229"/>
  <c r="BK224"/>
  <c r="J220"/>
  <c r="BK214"/>
  <c r="J207"/>
  <c r="J203"/>
  <c r="BK200"/>
  <c r="J193"/>
  <c r="J184"/>
  <c r="BK176"/>
  <c r="BK170"/>
  <c r="BK168"/>
  <c r="J163"/>
  <c r="BK156"/>
  <c r="J149"/>
  <c r="BK144"/>
  <c r="J139"/>
  <c r="J132"/>
  <c i="5" r="BK213"/>
  <c r="BK200"/>
  <c r="BK196"/>
  <c r="BK188"/>
  <c r="BK181"/>
  <c r="J178"/>
  <c r="J171"/>
  <c r="BK164"/>
  <c r="BK157"/>
  <c r="BK148"/>
  <c r="BK140"/>
  <c r="BK131"/>
  <c r="J211"/>
  <c r="BK204"/>
  <c r="BK195"/>
  <c r="BK190"/>
  <c r="BK186"/>
  <c r="J181"/>
  <c r="BK174"/>
  <c r="J170"/>
  <c r="J161"/>
  <c r="J157"/>
  <c r="BK153"/>
  <c r="J150"/>
  <c r="BK144"/>
  <c r="J139"/>
  <c r="J137"/>
  <c r="J135"/>
  <c r="BK183"/>
  <c r="BK172"/>
  <c r="BK166"/>
  <c r="J164"/>
  <c r="J159"/>
  <c r="J155"/>
  <c r="BK142"/>
  <c r="BK139"/>
  <c r="BK133"/>
  <c r="J210"/>
  <c r="BK206"/>
  <c r="BK197"/>
  <c r="BK185"/>
  <c r="J179"/>
  <c r="J175"/>
  <c r="BK167"/>
  <c r="J160"/>
  <c r="BK147"/>
  <c r="BK145"/>
  <c r="J141"/>
  <c i="6" r="BK163"/>
  <c r="J160"/>
  <c r="BK152"/>
  <c r="BK141"/>
  <c r="J137"/>
  <c r="BK133"/>
  <c r="BK161"/>
  <c r="BK149"/>
  <c r="BK144"/>
  <c r="J139"/>
  <c r="J132"/>
  <c r="BK159"/>
  <c r="BK154"/>
  <c r="BK151"/>
  <c r="J148"/>
  <c r="J144"/>
  <c r="BK140"/>
  <c r="J130"/>
  <c r="J159"/>
  <c r="BK150"/>
  <c r="J138"/>
  <c r="BK134"/>
  <c r="J129"/>
  <c i="7" r="J193"/>
  <c r="BK191"/>
  <c r="BK183"/>
  <c r="J176"/>
  <c r="J165"/>
  <c r="BK161"/>
  <c r="BK158"/>
  <c r="BK156"/>
  <c r="J153"/>
  <c r="J147"/>
  <c r="J139"/>
  <c r="J132"/>
  <c r="J187"/>
  <c r="BK182"/>
  <c r="J179"/>
  <c r="J171"/>
  <c r="BK166"/>
  <c r="J158"/>
  <c r="BK151"/>
  <c r="BK146"/>
  <c r="J141"/>
  <c r="BK132"/>
  <c r="BK193"/>
  <c r="J189"/>
  <c r="BK180"/>
  <c r="BK175"/>
  <c r="BK170"/>
  <c r="J164"/>
  <c r="J161"/>
  <c r="J152"/>
  <c r="BK148"/>
  <c r="BK143"/>
  <c r="J137"/>
  <c r="J191"/>
  <c r="J178"/>
  <c r="J173"/>
  <c r="J166"/>
  <c r="BK160"/>
  <c r="J151"/>
  <c r="BK141"/>
  <c r="BK136"/>
  <c i="8" r="BK225"/>
  <c r="BK217"/>
  <c r="J210"/>
  <c r="BK201"/>
  <c r="J197"/>
  <c r="J192"/>
  <c r="BK188"/>
  <c r="J180"/>
  <c r="BK169"/>
  <c r="J143"/>
  <c r="BK224"/>
  <c r="BK221"/>
  <c r="J217"/>
  <c r="BK213"/>
  <c r="BK208"/>
  <c r="J206"/>
  <c r="BK195"/>
  <c r="BK190"/>
  <c r="BK186"/>
  <c r="BK180"/>
  <c r="J176"/>
  <c r="J171"/>
  <c r="BK167"/>
  <c r="BK164"/>
  <c r="J151"/>
  <c r="BK141"/>
  <c r="BK226"/>
  <c r="J221"/>
  <c r="BK212"/>
  <c r="BK206"/>
  <c r="J200"/>
  <c r="BK197"/>
  <c r="BK194"/>
  <c r="J177"/>
  <c r="J169"/>
  <c r="J166"/>
  <c r="J157"/>
  <c r="BK139"/>
  <c r="J214"/>
  <c r="BK211"/>
  <c r="J203"/>
  <c r="J195"/>
  <c r="J186"/>
  <c r="J182"/>
  <c r="BK173"/>
  <c r="BK165"/>
  <c r="BK157"/>
  <c r="BK151"/>
  <c r="J137"/>
  <c i="9" r="J167"/>
  <c r="J158"/>
  <c r="J131"/>
  <c r="BK166"/>
  <c r="J157"/>
  <c r="BK154"/>
  <c r="BK145"/>
  <c r="BK139"/>
  <c r="BK167"/>
  <c r="BK159"/>
  <c r="BK155"/>
  <c r="BK135"/>
  <c r="BK161"/>
  <c r="J151"/>
  <c r="BK143"/>
  <c r="J133"/>
  <c i="10" r="J385"/>
  <c r="J379"/>
  <c r="J374"/>
  <c r="J362"/>
  <c r="J355"/>
  <c r="BK351"/>
  <c r="BK338"/>
  <c r="J328"/>
  <c r="J325"/>
  <c r="BK318"/>
  <c r="BK311"/>
  <c r="J307"/>
  <c r="J301"/>
  <c r="BK290"/>
  <c r="BK284"/>
  <c r="BK276"/>
  <c r="BK273"/>
  <c r="BK263"/>
  <c r="J258"/>
  <c r="BK245"/>
  <c r="BK237"/>
  <c r="BK232"/>
  <c r="BK228"/>
  <c r="BK220"/>
  <c r="J209"/>
  <c r="BK205"/>
  <c r="J198"/>
  <c r="J194"/>
  <c r="BK190"/>
  <c r="J182"/>
  <c r="BK169"/>
  <c r="J155"/>
  <c r="BK381"/>
  <c r="BK376"/>
  <c r="J373"/>
  <c r="BK368"/>
  <c r="BK365"/>
  <c r="J360"/>
  <c r="J351"/>
  <c r="J346"/>
  <c r="J338"/>
  <c r="BK330"/>
  <c r="J326"/>
  <c r="J317"/>
  <c r="BK309"/>
  <c r="J295"/>
  <c r="J291"/>
  <c r="J285"/>
  <c r="J279"/>
  <c r="J276"/>
  <c r="J256"/>
  <c r="BK249"/>
  <c r="BK242"/>
  <c r="J239"/>
  <c r="BK231"/>
  <c r="BK224"/>
  <c r="BK218"/>
  <c r="J211"/>
  <c r="J205"/>
  <c r="J201"/>
  <c r="BK193"/>
  <c r="J187"/>
  <c r="J183"/>
  <c r="BK167"/>
  <c r="J157"/>
  <c r="BK383"/>
  <c r="BK377"/>
  <c r="J372"/>
  <c r="BK360"/>
  <c r="BK352"/>
  <c r="BK346"/>
  <c r="J342"/>
  <c r="J337"/>
  <c r="BK325"/>
  <c r="BK322"/>
  <c r="BK316"/>
  <c r="J308"/>
  <c r="J304"/>
  <c r="J298"/>
  <c r="BK289"/>
  <c r="J282"/>
  <c r="BK275"/>
  <c r="BK271"/>
  <c r="BK266"/>
  <c r="J263"/>
  <c r="BK255"/>
  <c r="BK251"/>
  <c r="BK239"/>
  <c r="J228"/>
  <c r="BK221"/>
  <c r="BK209"/>
  <c r="BK201"/>
  <c r="J195"/>
  <c r="J189"/>
  <c r="J184"/>
  <c r="J169"/>
  <c r="J159"/>
  <c r="BK387"/>
  <c r="BK382"/>
  <c r="J370"/>
  <c r="BK364"/>
  <c r="BK350"/>
  <c r="J341"/>
  <c r="BK335"/>
  <c r="BK332"/>
  <c r="BK323"/>
  <c r="J314"/>
  <c r="BK308"/>
  <c r="BK294"/>
  <c r="J284"/>
  <c r="J278"/>
  <c r="BK269"/>
  <c r="J266"/>
  <c r="BK262"/>
  <c r="BK259"/>
  <c r="J253"/>
  <c r="J249"/>
  <c r="BK246"/>
  <c r="BK243"/>
  <c r="J241"/>
  <c r="J236"/>
  <c r="BK233"/>
  <c r="BK229"/>
  <c r="J223"/>
  <c r="J219"/>
  <c r="J216"/>
  <c r="BK211"/>
  <c r="J207"/>
  <c r="J197"/>
  <c r="J192"/>
  <c r="BK186"/>
  <c r="J181"/>
  <c r="J171"/>
  <c r="BK159"/>
  <c i="11" r="BK2035"/>
  <c r="BK2009"/>
  <c r="BK2001"/>
  <c r="BK1982"/>
  <c r="BK1978"/>
  <c r="BK1934"/>
  <c r="BK1896"/>
  <c r="BK1889"/>
  <c r="BK1869"/>
  <c r="J1842"/>
  <c r="BK1818"/>
  <c r="BK1788"/>
  <c r="BK1781"/>
  <c r="J1717"/>
  <c r="BK1700"/>
  <c r="BK1604"/>
  <c r="J1573"/>
  <c r="BK1554"/>
  <c r="BK1548"/>
  <c r="BK1543"/>
  <c r="J1535"/>
  <c r="J1531"/>
  <c r="J1522"/>
  <c r="J1510"/>
  <c r="BK1503"/>
  <c r="J1464"/>
  <c r="BK1442"/>
  <c r="BK1433"/>
  <c r="BK1423"/>
  <c r="J1399"/>
  <c r="BK1369"/>
  <c r="BK1360"/>
  <c r="BK1332"/>
  <c r="BK1298"/>
  <c r="BK1228"/>
  <c r="BK1214"/>
  <c r="BK1198"/>
  <c r="J1170"/>
  <c r="BK1161"/>
  <c r="BK1136"/>
  <c r="BK1104"/>
  <c r="J1086"/>
  <c r="BK1067"/>
  <c r="J1052"/>
  <c r="BK1029"/>
  <c r="BK998"/>
  <c r="BK990"/>
  <c r="J977"/>
  <c r="J956"/>
  <c r="J939"/>
  <c r="J934"/>
  <c r="J930"/>
  <c r="BK900"/>
  <c r="BK829"/>
  <c r="BK817"/>
  <c r="J785"/>
  <c r="J762"/>
  <c r="J751"/>
  <c r="BK721"/>
  <c r="BK693"/>
  <c r="BK673"/>
  <c r="J665"/>
  <c r="BK574"/>
  <c r="BK533"/>
  <c r="J489"/>
  <c r="BK470"/>
  <c r="J437"/>
  <c r="J407"/>
  <c r="BK384"/>
  <c r="BK366"/>
  <c r="BK321"/>
  <c r="BK302"/>
  <c r="J283"/>
  <c r="BK248"/>
  <c r="J229"/>
  <c r="J217"/>
  <c r="J204"/>
  <c r="J179"/>
  <c r="J158"/>
  <c r="J2126"/>
  <c r="J2117"/>
  <c r="BK2056"/>
  <c r="J2035"/>
  <c r="BK2024"/>
  <c r="BK1997"/>
  <c r="BK1980"/>
  <c r="BK1964"/>
  <c r="J1893"/>
  <c r="BK1886"/>
  <c r="J1847"/>
  <c r="BK1831"/>
  <c r="BK1820"/>
  <c r="J1807"/>
  <c r="BK1796"/>
  <c r="BK1741"/>
  <c r="BK1717"/>
  <c r="BK1611"/>
  <c r="J1582"/>
  <c r="BK1557"/>
  <c r="J1546"/>
  <c r="BK1539"/>
  <c r="BK1528"/>
  <c r="J1520"/>
  <c r="J1506"/>
  <c r="J1503"/>
  <c r="J1496"/>
  <c r="J1476"/>
  <c r="BK1446"/>
  <c r="BK1436"/>
  <c r="J1424"/>
  <c r="BK1418"/>
  <c r="BK1413"/>
  <c r="BK1385"/>
  <c r="BK1376"/>
  <c r="BK1371"/>
  <c r="BK1351"/>
  <c r="BK1340"/>
  <c r="J1248"/>
  <c r="J1220"/>
  <c r="J1210"/>
  <c r="J1195"/>
  <c r="J1184"/>
  <c r="BK1176"/>
  <c r="BK1175"/>
  <c r="J1153"/>
  <c r="J1138"/>
  <c r="J1102"/>
  <c r="BK1098"/>
  <c r="J1084"/>
  <c r="BK1073"/>
  <c r="BK1052"/>
  <c r="BK1040"/>
  <c r="J1032"/>
  <c r="BK986"/>
  <c r="BK966"/>
  <c r="J944"/>
  <c r="BK932"/>
  <c r="BK925"/>
  <c r="J909"/>
  <c r="BK843"/>
  <c r="J800"/>
  <c r="BK751"/>
  <c r="J741"/>
  <c r="BK700"/>
  <c r="BK685"/>
  <c r="BK665"/>
  <c r="BK572"/>
  <c r="J553"/>
  <c r="BK498"/>
  <c r="BK491"/>
  <c r="J482"/>
  <c r="BK425"/>
  <c r="J393"/>
  <c r="BK379"/>
  <c r="BK314"/>
  <c r="BK309"/>
  <c r="J288"/>
  <c r="J248"/>
  <c r="J231"/>
  <c r="BK214"/>
  <c r="BK171"/>
  <c r="BK2117"/>
  <c r="BK2094"/>
  <c r="J2018"/>
  <c r="BK1990"/>
  <c r="BK1893"/>
  <c r="J1880"/>
  <c r="J1869"/>
  <c r="BK1847"/>
  <c r="BK1842"/>
  <c r="BK1813"/>
  <c r="J1802"/>
  <c r="J1796"/>
  <c r="BK1786"/>
  <c r="BK1778"/>
  <c r="BK1753"/>
  <c r="J1741"/>
  <c r="J1704"/>
  <c r="J1651"/>
  <c r="J1604"/>
  <c r="BK1596"/>
  <c r="BK1563"/>
  <c r="BK1551"/>
  <c r="J1542"/>
  <c r="BK1534"/>
  <c r="J1530"/>
  <c r="J1505"/>
  <c r="J1490"/>
  <c r="BK1437"/>
  <c r="BK1434"/>
  <c r="BK1412"/>
  <c r="BK1392"/>
  <c r="J1380"/>
  <c r="BK1368"/>
  <c r="BK1349"/>
  <c r="BK1266"/>
  <c r="J1224"/>
  <c r="BK1216"/>
  <c r="BK1210"/>
  <c r="BK1204"/>
  <c r="J1193"/>
  <c r="J1188"/>
  <c r="BK1174"/>
  <c r="BK1168"/>
  <c r="J1157"/>
  <c r="J1136"/>
  <c r="BK1088"/>
  <c r="J1062"/>
  <c r="BK1049"/>
  <c r="J1034"/>
  <c r="J1029"/>
  <c r="BK1020"/>
  <c r="J1005"/>
  <c r="J993"/>
  <c r="J985"/>
  <c r="J952"/>
  <c r="J937"/>
  <c r="J928"/>
  <c r="BK915"/>
  <c r="BK854"/>
  <c r="BK823"/>
  <c r="BK798"/>
  <c r="BK762"/>
  <c r="J691"/>
  <c r="BK677"/>
  <c r="J673"/>
  <c r="J663"/>
  <c r="BK647"/>
  <c r="BK570"/>
  <c r="BK530"/>
  <c r="J493"/>
  <c r="BK464"/>
  <c r="J441"/>
  <c r="BK393"/>
  <c r="J384"/>
  <c r="BK368"/>
  <c r="J321"/>
  <c r="J314"/>
  <c r="J302"/>
  <c r="BK290"/>
  <c r="BK286"/>
  <c r="J270"/>
  <c r="J238"/>
  <c r="J221"/>
  <c r="J212"/>
  <c r="J167"/>
  <c r="BK2168"/>
  <c r="J2165"/>
  <c r="BK2162"/>
  <c r="J2160"/>
  <c r="BK2151"/>
  <c r="BK2130"/>
  <c r="J2121"/>
  <c r="J2100"/>
  <c r="BK2046"/>
  <c r="J2005"/>
  <c r="BK1993"/>
  <c r="J1962"/>
  <c r="J1934"/>
  <c r="BK1892"/>
  <c r="J1884"/>
  <c r="J1838"/>
  <c r="BK1811"/>
  <c r="J1778"/>
  <c r="J1743"/>
  <c r="BK1653"/>
  <c r="J1607"/>
  <c r="J1596"/>
  <c r="J1563"/>
  <c r="BK1553"/>
  <c r="J1550"/>
  <c r="J1540"/>
  <c r="J1534"/>
  <c r="J1514"/>
  <c r="J1486"/>
  <c r="BK1476"/>
  <c r="J1467"/>
  <c r="J1446"/>
  <c r="J1418"/>
  <c r="J1416"/>
  <c r="J1412"/>
  <c r="J1385"/>
  <c r="BK1380"/>
  <c r="J1371"/>
  <c r="J1351"/>
  <c r="J1332"/>
  <c r="J1264"/>
  <c r="J1228"/>
  <c r="J1204"/>
  <c r="BK1193"/>
  <c r="BK1182"/>
  <c r="J1172"/>
  <c r="BK1153"/>
  <c r="J1147"/>
  <c r="BK1140"/>
  <c r="BK1123"/>
  <c r="J1088"/>
  <c r="BK1075"/>
  <c r="J1059"/>
  <c r="J1013"/>
  <c r="J1003"/>
  <c r="BK982"/>
  <c r="BK977"/>
  <c r="BK939"/>
  <c r="J929"/>
  <c r="J919"/>
  <c r="BK858"/>
  <c r="J823"/>
  <c r="BK794"/>
  <c r="J760"/>
  <c r="J681"/>
  <c r="BK663"/>
  <c r="J584"/>
  <c r="BK568"/>
  <c r="BK553"/>
  <c r="BK532"/>
  <c r="J502"/>
  <c r="J464"/>
  <c r="J414"/>
  <c r="J389"/>
  <c r="BK374"/>
  <c r="J366"/>
  <c r="BK298"/>
  <c r="J246"/>
  <c r="BK212"/>
  <c r="BK186"/>
  <c r="BK167"/>
  <c i="12" r="BK261"/>
  <c r="BK257"/>
  <c r="BK251"/>
  <c r="BK246"/>
  <c r="BK241"/>
  <c r="BK231"/>
  <c r="J223"/>
  <c r="J211"/>
  <c r="J205"/>
  <c r="J202"/>
  <c r="BK198"/>
  <c r="BK187"/>
  <c r="J174"/>
  <c r="J163"/>
  <c r="BK159"/>
  <c r="BK154"/>
  <c r="J147"/>
  <c r="BK265"/>
  <c r="BK250"/>
  <c r="J240"/>
  <c r="BK229"/>
  <c r="BK225"/>
  <c r="BK220"/>
  <c r="J208"/>
  <c r="BK205"/>
  <c r="BK189"/>
  <c r="BK183"/>
  <c r="BK177"/>
  <c r="J171"/>
  <c r="J167"/>
  <c r="J161"/>
  <c r="J145"/>
  <c r="J139"/>
  <c r="J131"/>
  <c r="BK262"/>
  <c r="J252"/>
  <c r="J241"/>
  <c r="BK230"/>
  <c r="BK223"/>
  <c r="J217"/>
  <c r="BK214"/>
  <c r="J207"/>
  <c r="J200"/>
  <c r="BK192"/>
  <c r="J185"/>
  <c r="J178"/>
  <c r="BK165"/>
  <c r="J153"/>
  <c r="BK143"/>
  <c r="J138"/>
  <c r="BK133"/>
  <c r="BK263"/>
  <c r="BK260"/>
  <c r="J251"/>
  <c r="J246"/>
  <c r="BK236"/>
  <c r="J232"/>
  <c r="J215"/>
  <c r="BK199"/>
  <c r="BK194"/>
  <c r="J186"/>
  <c r="BK178"/>
  <c r="J175"/>
  <c r="J166"/>
  <c r="J156"/>
  <c r="BK150"/>
  <c r="J143"/>
  <c r="J133"/>
  <c i="13" r="J207"/>
  <c r="BK198"/>
  <c r="J187"/>
  <c r="BK175"/>
  <c r="J168"/>
  <c r="J160"/>
  <c r="BK148"/>
  <c r="BK145"/>
  <c r="BK134"/>
  <c r="BK202"/>
  <c r="J196"/>
  <c r="BK191"/>
  <c r="J177"/>
  <c r="BK173"/>
  <c r="BK167"/>
  <c r="BK161"/>
  <c r="J149"/>
  <c r="BK144"/>
  <c r="J135"/>
  <c r="J205"/>
  <c r="BK201"/>
  <c r="J191"/>
  <c r="J188"/>
  <c r="J183"/>
  <c r="BK177"/>
  <c r="BK164"/>
  <c r="BK160"/>
  <c r="J153"/>
  <c r="J145"/>
  <c r="BK137"/>
  <c r="BK131"/>
  <c r="J199"/>
  <c r="BK183"/>
  <c r="BK171"/>
  <c r="J164"/>
  <c r="J152"/>
  <c r="J143"/>
  <c r="J137"/>
  <c r="J132"/>
  <c i="14" r="BK165"/>
  <c r="J154"/>
  <c r="J143"/>
  <c r="BK137"/>
  <c r="BK129"/>
  <c r="J167"/>
  <c r="J158"/>
  <c r="J149"/>
  <c r="BK140"/>
  <c r="J135"/>
  <c r="J129"/>
  <c r="BK167"/>
  <c r="J161"/>
  <c r="BK149"/>
  <c r="J144"/>
  <c r="BK131"/>
  <c r="BK170"/>
  <c r="BK162"/>
  <c r="BK156"/>
  <c r="BK148"/>
  <c r="BK139"/>
  <c i="15" r="BK293"/>
  <c r="BK288"/>
  <c r="BK283"/>
  <c r="BK271"/>
  <c r="BK250"/>
  <c r="J243"/>
  <c r="J231"/>
  <c r="J227"/>
  <c r="J222"/>
  <c r="BK204"/>
  <c r="J200"/>
  <c r="J188"/>
  <c r="J175"/>
  <c r="BK163"/>
  <c r="BK156"/>
  <c r="J143"/>
  <c r="BK290"/>
  <c r="J279"/>
  <c r="J272"/>
  <c r="J267"/>
  <c r="J257"/>
  <c r="J250"/>
  <c r="BK240"/>
  <c r="J232"/>
  <c r="BK222"/>
  <c r="J207"/>
  <c r="BK195"/>
  <c r="J189"/>
  <c r="BK179"/>
  <c r="J169"/>
  <c r="BK162"/>
  <c r="BK152"/>
  <c r="J145"/>
  <c r="J137"/>
  <c r="J288"/>
  <c r="BK278"/>
  <c r="J266"/>
  <c r="BK260"/>
  <c r="J255"/>
  <c r="J248"/>
  <c r="J239"/>
  <c r="BK232"/>
  <c r="BK224"/>
  <c r="BK217"/>
  <c r="J211"/>
  <c r="J203"/>
  <c r="J195"/>
  <c r="BK189"/>
  <c r="J183"/>
  <c r="J176"/>
  <c r="BK161"/>
  <c r="J158"/>
  <c r="BK147"/>
  <c r="BK135"/>
  <c r="BK274"/>
  <c r="J268"/>
  <c r="J261"/>
  <c r="BK255"/>
  <c r="BK248"/>
  <c r="J236"/>
  <c r="J229"/>
  <c r="J217"/>
  <c r="BK214"/>
  <c r="BK209"/>
  <c r="J206"/>
  <c r="J197"/>
  <c r="J185"/>
  <c r="BK180"/>
  <c r="J174"/>
  <c r="BK170"/>
  <c r="BK166"/>
  <c r="J160"/>
  <c r="BK153"/>
  <c r="J149"/>
  <c r="BK143"/>
  <c r="BK137"/>
  <c i="16" r="BK224"/>
  <c r="BK212"/>
  <c r="J202"/>
  <c r="BK197"/>
  <c r="BK183"/>
  <c r="BK174"/>
  <c r="BK163"/>
  <c r="J151"/>
  <c r="J146"/>
  <c r="BK220"/>
  <c r="BK207"/>
  <c r="BK196"/>
  <c r="BK190"/>
  <c r="BK182"/>
  <c r="BK177"/>
  <c r="J168"/>
  <c r="J162"/>
  <c r="BK157"/>
  <c r="J141"/>
  <c r="BK226"/>
  <c r="J215"/>
  <c r="BK208"/>
  <c r="BK202"/>
  <c r="J196"/>
  <c r="J190"/>
  <c r="J186"/>
  <c r="BK175"/>
  <c r="J166"/>
  <c r="J154"/>
  <c r="BK145"/>
  <c r="J228"/>
  <c r="J214"/>
  <c r="J206"/>
  <c r="J192"/>
  <c r="BK181"/>
  <c r="J174"/>
  <c r="J163"/>
  <c r="BK155"/>
  <c r="J145"/>
  <c r="BK140"/>
  <c i="17" r="J163"/>
  <c r="BK161"/>
  <c r="BK141"/>
  <c r="BK167"/>
  <c r="J151"/>
  <c r="BK143"/>
  <c r="BK165"/>
  <c r="BK156"/>
  <c r="J141"/>
  <c r="J164"/>
  <c r="J137"/>
  <c i="18" r="BK236"/>
  <c r="J224"/>
  <c r="BK214"/>
  <c r="BK206"/>
  <c r="J191"/>
  <c r="J183"/>
  <c r="J163"/>
  <c r="J156"/>
  <c r="J146"/>
  <c r="BK234"/>
  <c r="BK230"/>
  <c r="BK210"/>
  <c r="BK201"/>
  <c r="BK193"/>
  <c r="BK182"/>
  <c r="J176"/>
  <c r="J160"/>
  <c r="BK153"/>
  <c r="BK144"/>
  <c r="J229"/>
  <c r="J222"/>
  <c r="BK213"/>
  <c r="J205"/>
  <c r="BK196"/>
  <c r="BK180"/>
  <c r="J169"/>
  <c r="BK167"/>
  <c r="BK163"/>
  <c r="BK159"/>
  <c r="J151"/>
  <c r="BK240"/>
  <c r="J234"/>
  <c r="BK226"/>
  <c r="J221"/>
  <c r="BK212"/>
  <c r="BK205"/>
  <c r="J199"/>
  <c r="BK187"/>
  <c r="J177"/>
  <c r="BK173"/>
  <c r="BK168"/>
  <c r="BK160"/>
  <c r="J153"/>
  <c r="BK148"/>
  <c r="BK143"/>
  <c i="19" r="BK254"/>
  <c r="BK247"/>
  <c r="BK238"/>
  <c r="BK229"/>
  <c r="J223"/>
  <c r="J215"/>
  <c r="BK210"/>
  <c r="BK203"/>
  <c r="BK195"/>
  <c r="J188"/>
  <c r="BK179"/>
  <c r="J167"/>
  <c r="BK158"/>
  <c r="J152"/>
  <c r="J146"/>
  <c r="J135"/>
  <c r="J251"/>
  <c r="J241"/>
  <c r="J233"/>
  <c r="BK227"/>
  <c r="J214"/>
  <c r="J203"/>
  <c r="J198"/>
  <c r="J195"/>
  <c r="BK186"/>
  <c r="BK176"/>
  <c r="J169"/>
  <c r="J165"/>
  <c r="BK156"/>
  <c r="J149"/>
  <c r="J261"/>
  <c r="BK249"/>
  <c r="J243"/>
  <c r="J238"/>
  <c r="BK233"/>
  <c r="BK223"/>
  <c r="J216"/>
  <c r="J211"/>
  <c r="BK205"/>
  <c r="J191"/>
  <c r="BK184"/>
  <c r="J173"/>
  <c r="BK165"/>
  <c r="BK159"/>
  <c r="BK142"/>
  <c r="J137"/>
  <c r="J253"/>
  <c r="J248"/>
  <c r="J240"/>
  <c r="J231"/>
  <c r="BK226"/>
  <c r="BK216"/>
  <c r="BK206"/>
  <c r="BK190"/>
  <c r="J181"/>
  <c r="BK177"/>
  <c r="J172"/>
  <c r="BK160"/>
  <c r="J151"/>
  <c r="BK147"/>
  <c r="J142"/>
  <c r="BK135"/>
  <c i="20" r="BK152"/>
  <c r="BK144"/>
  <c r="BK136"/>
  <c r="BK159"/>
  <c r="BK157"/>
  <c r="BK146"/>
  <c r="BK138"/>
  <c r="J161"/>
  <c r="BK151"/>
  <c r="J147"/>
  <c r="J142"/>
  <c r="J135"/>
  <c r="BK164"/>
  <c r="J151"/>
  <c r="BK135"/>
  <c i="21" r="BK185"/>
  <c r="J179"/>
  <c r="J172"/>
  <c r="BK168"/>
  <c r="J158"/>
  <c r="BK149"/>
  <c r="J143"/>
  <c r="J136"/>
  <c r="BK184"/>
  <c r="J178"/>
  <c r="BK173"/>
  <c r="BK165"/>
  <c r="BK158"/>
  <c r="J153"/>
  <c r="J148"/>
  <c r="J141"/>
  <c r="BK135"/>
  <c r="BK181"/>
  <c r="J170"/>
  <c r="J157"/>
  <c r="J150"/>
  <c r="BK146"/>
  <c r="BK137"/>
  <c i="22" r="BK193"/>
  <c r="BK183"/>
  <c r="J151"/>
  <c r="J136"/>
  <c r="J186"/>
  <c r="BK175"/>
  <c r="J145"/>
  <c r="J190"/>
  <c r="J181"/>
  <c r="BK173"/>
  <c r="J148"/>
  <c r="BK158"/>
  <c r="J137"/>
  <c i="23" r="BK150"/>
  <c r="J164"/>
  <c r="BK144"/>
  <c r="BK164"/>
  <c r="J156"/>
  <c r="J147"/>
  <c r="BK140"/>
  <c r="BK156"/>
  <c r="BK141"/>
  <c i="24" r="BK207"/>
  <c r="BK193"/>
  <c r="J181"/>
  <c r="J169"/>
  <c r="J143"/>
  <c r="BK204"/>
  <c r="BK189"/>
  <c r="BK179"/>
  <c r="J172"/>
  <c r="J204"/>
  <c r="J198"/>
  <c r="J185"/>
  <c r="BK172"/>
  <c r="J158"/>
  <c r="BK139"/>
  <c r="J189"/>
  <c r="BK185"/>
  <c r="BK171"/>
  <c r="BK155"/>
  <c r="J140"/>
  <c i="25" r="BK140"/>
  <c r="J130"/>
  <c r="J136"/>
  <c r="BK136"/>
  <c r="BK131"/>
  <c i="26" r="BK256"/>
  <c r="J230"/>
  <c r="J204"/>
  <c r="BK189"/>
  <c r="J168"/>
  <c r="BK152"/>
  <c r="J134"/>
  <c r="BK262"/>
  <c r="J233"/>
  <c r="J224"/>
  <c r="J192"/>
  <c r="J180"/>
  <c r="BK156"/>
  <c r="BK131"/>
  <c r="BK259"/>
  <c r="J227"/>
  <c r="BK192"/>
  <c r="BK265"/>
  <c r="J244"/>
  <c r="J221"/>
  <c r="BK198"/>
  <c r="J177"/>
  <c r="J152"/>
  <c r="J137"/>
  <c i="27" r="BK172"/>
  <c r="J189"/>
  <c r="J178"/>
  <c r="BK166"/>
  <c r="BK145"/>
  <c r="BK129"/>
  <c r="BK175"/>
  <c r="J165"/>
  <c r="J180"/>
  <c r="J159"/>
  <c r="J145"/>
  <c i="28" r="BK182"/>
  <c r="BK166"/>
  <c r="J133"/>
  <c r="BK180"/>
  <c r="J170"/>
  <c r="BK155"/>
  <c r="BK186"/>
  <c r="J181"/>
  <c r="BK161"/>
  <c r="BK140"/>
  <c r="BK181"/>
  <c r="J172"/>
  <c r="J161"/>
  <c r="BK154"/>
  <c i="2" l="1" r="T127"/>
  <c r="BK229"/>
  <c r="J229"/>
  <c r="J101"/>
  <c r="P243"/>
  <c i="3" r="P157"/>
  <c r="T216"/>
  <c r="BK278"/>
  <c r="J278"/>
  <c r="J104"/>
  <c r="BK378"/>
  <c r="J378"/>
  <c r="J105"/>
  <c r="BK509"/>
  <c r="J509"/>
  <c r="J106"/>
  <c r="P526"/>
  <c r="BK1019"/>
  <c r="J1019"/>
  <c r="J108"/>
  <c r="BK1089"/>
  <c r="J1089"/>
  <c r="J109"/>
  <c r="R1102"/>
  <c r="P1150"/>
  <c r="P1286"/>
  <c r="BK1436"/>
  <c r="J1436"/>
  <c r="J117"/>
  <c r="R1436"/>
  <c r="P1487"/>
  <c r="BK1575"/>
  <c r="J1575"/>
  <c r="J119"/>
  <c r="R1575"/>
  <c r="BK1603"/>
  <c r="J1603"/>
  <c r="J120"/>
  <c r="R1603"/>
  <c r="P1616"/>
  <c r="BK1706"/>
  <c r="J1706"/>
  <c r="J122"/>
  <c r="BK1739"/>
  <c r="J1739"/>
  <c r="J123"/>
  <c r="R1739"/>
  <c r="R1801"/>
  <c r="BK1872"/>
  <c r="J1872"/>
  <c r="J125"/>
  <c r="R1872"/>
  <c r="R1883"/>
  <c r="P1960"/>
  <c r="BK1977"/>
  <c r="J1977"/>
  <c r="J128"/>
  <c r="T1977"/>
  <c r="T2026"/>
  <c i="4" r="BK130"/>
  <c r="J130"/>
  <c r="J101"/>
  <c r="R130"/>
  <c r="P138"/>
  <c r="P166"/>
  <c r="BK210"/>
  <c r="J210"/>
  <c r="J104"/>
  <c r="R210"/>
  <c r="P253"/>
  <c i="5" r="BK130"/>
  <c r="R130"/>
  <c r="P154"/>
  <c r="T154"/>
  <c r="R169"/>
  <c r="P192"/>
  <c r="BK201"/>
  <c r="J201"/>
  <c r="J105"/>
  <c r="T201"/>
  <c i="6" r="P128"/>
  <c r="BK147"/>
  <c r="J147"/>
  <c r="J102"/>
  <c r="R147"/>
  <c r="P156"/>
  <c i="7" r="BK131"/>
  <c r="J131"/>
  <c r="J102"/>
  <c r="P135"/>
  <c r="BK185"/>
  <c r="J185"/>
  <c r="J104"/>
  <c r="T185"/>
  <c r="T188"/>
  <c i="8" r="BK136"/>
  <c r="J136"/>
  <c r="J102"/>
  <c r="T136"/>
  <c r="T135"/>
  <c r="T159"/>
  <c r="P163"/>
  <c r="BK174"/>
  <c r="J174"/>
  <c r="J106"/>
  <c r="T174"/>
  <c r="R183"/>
  <c r="P189"/>
  <c r="BK204"/>
  <c r="J204"/>
  <c r="J109"/>
  <c r="T204"/>
  <c r="R218"/>
  <c i="9" r="P130"/>
  <c r="BK153"/>
  <c r="J153"/>
  <c r="J103"/>
  <c r="T153"/>
  <c r="P164"/>
  <c i="10" r="BK154"/>
  <c r="J154"/>
  <c r="J102"/>
  <c r="T154"/>
  <c r="T153"/>
  <c r="R179"/>
  <c r="R178"/>
  <c r="P204"/>
  <c r="R204"/>
  <c r="P214"/>
  <c r="BK250"/>
  <c r="J250"/>
  <c r="J109"/>
  <c r="T250"/>
  <c r="R270"/>
  <c r="P288"/>
  <c r="R293"/>
  <c r="P296"/>
  <c r="BK299"/>
  <c r="J299"/>
  <c r="J115"/>
  <c r="T299"/>
  <c r="R302"/>
  <c r="P306"/>
  <c r="BK313"/>
  <c r="J313"/>
  <c r="J118"/>
  <c r="T313"/>
  <c r="R321"/>
  <c r="P329"/>
  <c r="BK336"/>
  <c r="J336"/>
  <c r="J121"/>
  <c r="T336"/>
  <c r="R343"/>
  <c r="P349"/>
  <c r="BK353"/>
  <c r="J353"/>
  <c r="J124"/>
  <c r="T353"/>
  <c r="R358"/>
  <c r="P361"/>
  <c r="T361"/>
  <c r="P371"/>
  <c i="11" r="R157"/>
  <c r="BK223"/>
  <c r="J223"/>
  <c r="J104"/>
  <c r="BK320"/>
  <c r="J320"/>
  <c r="J107"/>
  <c r="R320"/>
  <c r="R656"/>
  <c r="P927"/>
  <c r="BK943"/>
  <c r="J943"/>
  <c r="J112"/>
  <c r="BK989"/>
  <c r="J989"/>
  <c r="J113"/>
  <c r="R989"/>
  <c r="R1103"/>
  <c r="P1177"/>
  <c r="BK1192"/>
  <c r="J1192"/>
  <c r="J117"/>
  <c r="BK1219"/>
  <c r="J1219"/>
  <c r="J119"/>
  <c r="T1219"/>
  <c r="P1370"/>
  <c r="T1370"/>
  <c r="T1384"/>
  <c r="P1538"/>
  <c r="T1538"/>
  <c r="R1584"/>
  <c r="P1780"/>
  <c r="BK1895"/>
  <c r="J1895"/>
  <c r="J126"/>
  <c r="T1895"/>
  <c r="R1992"/>
  <c r="P2050"/>
  <c r="P2093"/>
  <c i="15" r="P134"/>
  <c r="BK196"/>
  <c r="J196"/>
  <c r="J102"/>
  <c r="T196"/>
  <c r="T219"/>
  <c r="P234"/>
  <c r="T234"/>
  <c r="R247"/>
  <c r="T264"/>
  <c r="R277"/>
  <c r="T277"/>
  <c r="R280"/>
  <c r="P285"/>
  <c i="16" r="P138"/>
  <c r="BK149"/>
  <c r="J149"/>
  <c r="J103"/>
  <c r="BK152"/>
  <c r="J152"/>
  <c r="J104"/>
  <c r="R152"/>
  <c r="P156"/>
  <c r="T156"/>
  <c r="T173"/>
  <c r="P199"/>
  <c r="BK222"/>
  <c r="J222"/>
  <c r="J111"/>
  <c r="T222"/>
  <c r="R227"/>
  <c i="17" r="R130"/>
  <c r="P153"/>
  <c r="BK162"/>
  <c r="J162"/>
  <c r="J104"/>
  <c r="T162"/>
  <c i="18" r="BK142"/>
  <c r="J142"/>
  <c r="J102"/>
  <c r="R142"/>
  <c r="P165"/>
  <c r="BK179"/>
  <c r="J179"/>
  <c r="J105"/>
  <c r="T179"/>
  <c r="BK186"/>
  <c r="J186"/>
  <c r="J107"/>
  <c r="T186"/>
  <c r="R189"/>
  <c r="P192"/>
  <c r="T192"/>
  <c r="R195"/>
  <c r="P203"/>
  <c r="BK211"/>
  <c r="J211"/>
  <c r="J112"/>
  <c r="T211"/>
  <c r="R219"/>
  <c r="R223"/>
  <c r="BK231"/>
  <c r="J231"/>
  <c r="J116"/>
  <c r="T231"/>
  <c i="19" r="BK133"/>
  <c r="J133"/>
  <c r="J102"/>
  <c r="R133"/>
  <c r="P168"/>
  <c r="BK221"/>
  <c r="J221"/>
  <c r="J104"/>
  <c r="T221"/>
  <c r="R257"/>
  <c i="20" r="BK132"/>
  <c r="J132"/>
  <c r="J102"/>
  <c r="T132"/>
  <c r="BK140"/>
  <c r="J140"/>
  <c r="J104"/>
  <c r="T140"/>
  <c r="T156"/>
  <c r="R163"/>
  <c i="21" r="BK133"/>
  <c r="J133"/>
  <c r="J102"/>
  <c r="T133"/>
  <c r="BK144"/>
  <c r="J144"/>
  <c r="J104"/>
  <c r="P144"/>
  <c r="BK159"/>
  <c r="J159"/>
  <c r="J105"/>
  <c r="R159"/>
  <c r="R166"/>
  <c i="22" r="BK135"/>
  <c r="J135"/>
  <c r="J100"/>
  <c r="T135"/>
  <c r="BK144"/>
  <c r="J144"/>
  <c r="J102"/>
  <c r="T144"/>
  <c r="R157"/>
  <c r="P167"/>
  <c r="P180"/>
  <c r="BK187"/>
  <c r="J187"/>
  <c r="J110"/>
  <c r="P187"/>
  <c i="23" r="P134"/>
  <c r="R139"/>
  <c r="P142"/>
  <c r="BK146"/>
  <c r="J146"/>
  <c r="J104"/>
  <c r="T146"/>
  <c r="P153"/>
  <c r="BK157"/>
  <c r="J157"/>
  <c r="J108"/>
  <c r="R157"/>
  <c r="BK160"/>
  <c r="J160"/>
  <c r="J109"/>
  <c r="T160"/>
  <c i="24" r="BK137"/>
  <c r="J137"/>
  <c r="J100"/>
  <c r="T137"/>
  <c r="R141"/>
  <c r="P144"/>
  <c r="T144"/>
  <c r="T151"/>
  <c r="R161"/>
  <c r="P170"/>
  <c r="BK177"/>
  <c r="J177"/>
  <c r="J109"/>
  <c r="BK186"/>
  <c r="J186"/>
  <c r="J110"/>
  <c r="T186"/>
  <c r="P203"/>
  <c i="25" r="P128"/>
  <c r="P127"/>
  <c r="P126"/>
  <c i="1" r="AU125"/>
  <c i="25" r="BK134"/>
  <c r="J134"/>
  <c r="J101"/>
  <c r="P134"/>
  <c i="26" r="BK127"/>
  <c r="R127"/>
  <c r="T127"/>
  <c r="R155"/>
  <c r="BK214"/>
  <c r="J214"/>
  <c r="J102"/>
  <c r="P214"/>
  <c r="BK243"/>
  <c r="J243"/>
  <c r="J104"/>
  <c r="R243"/>
  <c i="27" r="R128"/>
  <c r="R151"/>
  <c i="2" r="BK127"/>
  <c r="P229"/>
  <c r="T243"/>
  <c i="3" r="R157"/>
  <c r="P216"/>
  <c r="R278"/>
  <c r="R378"/>
  <c r="R509"/>
  <c r="T509"/>
  <c r="R526"/>
  <c r="T1019"/>
  <c r="P1089"/>
  <c r="P1102"/>
  <c r="R1150"/>
  <c r="R1286"/>
  <c r="P1422"/>
  <c r="BK1432"/>
  <c r="J1432"/>
  <c r="J116"/>
  <c r="P1432"/>
  <c r="P1436"/>
  <c r="T1436"/>
  <c r="R1487"/>
  <c r="P1575"/>
  <c r="T1575"/>
  <c r="P1603"/>
  <c r="T1603"/>
  <c r="R1616"/>
  <c r="P1706"/>
  <c r="P1739"/>
  <c r="BK1801"/>
  <c r="J1801"/>
  <c r="J124"/>
  <c r="T1801"/>
  <c r="P1872"/>
  <c r="T1872"/>
  <c r="T1883"/>
  <c r="R1960"/>
  <c r="P1977"/>
  <c r="R1977"/>
  <c r="R2026"/>
  <c i="4" r="P130"/>
  <c r="T130"/>
  <c r="R138"/>
  <c r="T138"/>
  <c r="T166"/>
  <c r="T210"/>
  <c r="R253"/>
  <c i="5" r="T130"/>
  <c r="R154"/>
  <c r="BK169"/>
  <c r="J169"/>
  <c r="J103"/>
  <c r="T169"/>
  <c r="T192"/>
  <c r="R201"/>
  <c i="6" r="R128"/>
  <c r="P147"/>
  <c r="BK156"/>
  <c r="J156"/>
  <c r="J103"/>
  <c r="T156"/>
  <c i="7" r="BK135"/>
  <c r="J135"/>
  <c r="J103"/>
  <c r="R135"/>
  <c r="P185"/>
  <c r="R185"/>
  <c r="P188"/>
  <c i="11" r="BK157"/>
  <c r="J157"/>
  <c r="J102"/>
  <c r="T157"/>
  <c r="P203"/>
  <c r="P223"/>
  <c r="T223"/>
  <c r="P285"/>
  <c r="R285"/>
  <c r="T285"/>
  <c r="BK301"/>
  <c r="J301"/>
  <c r="J106"/>
  <c r="P301"/>
  <c r="R301"/>
  <c r="T301"/>
  <c r="T320"/>
  <c r="T656"/>
  <c r="T927"/>
  <c r="P943"/>
  <c r="T943"/>
  <c r="T989"/>
  <c r="P1103"/>
  <c r="BK1177"/>
  <c r="J1177"/>
  <c r="J115"/>
  <c r="T1177"/>
  <c r="P1192"/>
  <c r="R1192"/>
  <c r="T1192"/>
  <c r="R1197"/>
  <c r="P1219"/>
  <c r="BK1384"/>
  <c r="J1384"/>
  <c r="J121"/>
  <c r="R1384"/>
  <c r="BK1538"/>
  <c r="J1538"/>
  <c r="J122"/>
  <c r="R1538"/>
  <c r="P1584"/>
  <c r="BK1780"/>
  <c r="J1780"/>
  <c r="J124"/>
  <c r="R1780"/>
  <c r="BK1888"/>
  <c r="J1888"/>
  <c r="J125"/>
  <c r="R1888"/>
  <c r="T1888"/>
  <c r="R1895"/>
  <c r="P1992"/>
  <c r="BK2050"/>
  <c r="J2050"/>
  <c r="J128"/>
  <c r="BK2093"/>
  <c r="J2093"/>
  <c r="J129"/>
  <c r="T2093"/>
  <c r="BK2167"/>
  <c r="J2167"/>
  <c r="J131"/>
  <c r="R2167"/>
  <c r="R2166"/>
  <c i="27" r="BK128"/>
  <c r="P151"/>
  <c i="2" r="P127"/>
  <c r="P126"/>
  <c r="P125"/>
  <c i="1" r="AU96"/>
  <c i="2" r="T229"/>
  <c r="BK243"/>
  <c r="J243"/>
  <c r="J102"/>
  <c i="3" r="T157"/>
  <c r="BK216"/>
  <c r="J216"/>
  <c r="J103"/>
  <c r="T278"/>
  <c r="T378"/>
  <c r="T526"/>
  <c r="P1019"/>
  <c r="T1089"/>
  <c r="T1102"/>
  <c r="T1150"/>
  <c r="T1286"/>
  <c r="R1422"/>
  <c r="T1422"/>
  <c r="R1432"/>
  <c r="T1432"/>
  <c r="BK1487"/>
  <c r="J1487"/>
  <c r="J118"/>
  <c r="T1487"/>
  <c r="BK1616"/>
  <c r="J1616"/>
  <c r="J121"/>
  <c r="T1616"/>
  <c r="R1706"/>
  <c r="T1706"/>
  <c r="T1739"/>
  <c r="P1801"/>
  <c r="BK1883"/>
  <c r="J1883"/>
  <c r="J126"/>
  <c r="P1883"/>
  <c r="BK1960"/>
  <c r="J1960"/>
  <c r="J127"/>
  <c r="T1960"/>
  <c r="BK2026"/>
  <c r="J2026"/>
  <c r="J129"/>
  <c r="P2026"/>
  <c i="4" r="BK138"/>
  <c r="J138"/>
  <c r="J102"/>
  <c r="BK166"/>
  <c r="J166"/>
  <c r="J103"/>
  <c r="R166"/>
  <c r="P210"/>
  <c r="BK253"/>
  <c r="J253"/>
  <c r="J105"/>
  <c r="T253"/>
  <c i="5" r="P130"/>
  <c r="BK154"/>
  <c r="J154"/>
  <c r="J102"/>
  <c r="P169"/>
  <c r="BK192"/>
  <c r="J192"/>
  <c r="J104"/>
  <c r="R192"/>
  <c r="P201"/>
  <c i="6" r="BK128"/>
  <c r="J128"/>
  <c r="J101"/>
  <c r="T128"/>
  <c r="T127"/>
  <c r="T147"/>
  <c r="R156"/>
  <c i="7" r="P131"/>
  <c r="P130"/>
  <c r="P129"/>
  <c i="1" r="AU102"/>
  <c i="7" r="R131"/>
  <c r="T131"/>
  <c r="T135"/>
  <c r="BK188"/>
  <c r="J188"/>
  <c r="J105"/>
  <c r="R188"/>
  <c i="8" r="R136"/>
  <c r="P159"/>
  <c r="BK163"/>
  <c r="J163"/>
  <c r="J105"/>
  <c r="R163"/>
  <c r="R174"/>
  <c r="P183"/>
  <c r="BK189"/>
  <c r="J189"/>
  <c r="J108"/>
  <c r="T189"/>
  <c r="R204"/>
  <c r="P218"/>
  <c i="9" r="R130"/>
  <c r="P153"/>
  <c r="BK164"/>
  <c r="J164"/>
  <c r="J104"/>
  <c r="T164"/>
  <c i="10" r="P154"/>
  <c r="P153"/>
  <c r="BK179"/>
  <c r="J179"/>
  <c r="J105"/>
  <c r="T179"/>
  <c r="BK214"/>
  <c r="J214"/>
  <c r="J108"/>
  <c r="T214"/>
  <c r="R250"/>
  <c r="P270"/>
  <c r="BK288"/>
  <c r="J288"/>
  <c r="J111"/>
  <c r="T288"/>
  <c r="P293"/>
  <c r="BK296"/>
  <c r="J296"/>
  <c r="J114"/>
  <c r="T296"/>
  <c r="R299"/>
  <c r="P302"/>
  <c r="T302"/>
  <c r="R306"/>
  <c r="P313"/>
  <c r="BK321"/>
  <c r="J321"/>
  <c r="J119"/>
  <c r="T321"/>
  <c r="R329"/>
  <c r="R336"/>
  <c r="P343"/>
  <c r="BK349"/>
  <c r="J349"/>
  <c r="J123"/>
  <c r="T349"/>
  <c r="R353"/>
  <c r="P358"/>
  <c r="BK361"/>
  <c r="J361"/>
  <c r="J126"/>
  <c r="R361"/>
  <c r="T371"/>
  <c i="12" r="BK130"/>
  <c r="R130"/>
  <c r="BK144"/>
  <c r="J144"/>
  <c r="J102"/>
  <c r="R144"/>
  <c r="BK168"/>
  <c r="J168"/>
  <c r="J103"/>
  <c r="T168"/>
  <c r="P212"/>
  <c r="R212"/>
  <c r="BK259"/>
  <c r="J259"/>
  <c r="J105"/>
  <c r="R259"/>
  <c i="13" r="BK130"/>
  <c r="J130"/>
  <c r="J101"/>
  <c r="R130"/>
  <c r="BK156"/>
  <c r="J156"/>
  <c r="J102"/>
  <c r="T156"/>
  <c r="P178"/>
  <c r="T178"/>
  <c r="P193"/>
  <c r="T193"/>
  <c r="P200"/>
  <c r="R200"/>
  <c i="14" r="BK128"/>
  <c r="R128"/>
  <c r="BK157"/>
  <c r="J157"/>
  <c r="J102"/>
  <c r="R157"/>
  <c r="BK166"/>
  <c r="J166"/>
  <c r="J103"/>
  <c r="R166"/>
  <c i="15" r="BK134"/>
  <c r="T134"/>
  <c r="R196"/>
  <c r="P219"/>
  <c r="BK234"/>
  <c r="J234"/>
  <c r="J104"/>
  <c r="BK247"/>
  <c r="J247"/>
  <c r="J105"/>
  <c r="T247"/>
  <c r="P264"/>
  <c r="BK277"/>
  <c r="J277"/>
  <c r="J107"/>
  <c r="BK280"/>
  <c r="J280"/>
  <c r="J108"/>
  <c r="BK285"/>
  <c r="J285"/>
  <c r="J109"/>
  <c r="T285"/>
  <c i="16" r="R138"/>
  <c r="P149"/>
  <c r="T149"/>
  <c r="BK156"/>
  <c r="J156"/>
  <c r="J105"/>
  <c r="BK173"/>
  <c r="J173"/>
  <c r="J106"/>
  <c r="R173"/>
  <c r="R199"/>
  <c r="P222"/>
  <c r="BK227"/>
  <c r="J227"/>
  <c r="J112"/>
  <c r="T227"/>
  <c i="17" r="P130"/>
  <c r="BK153"/>
  <c r="J153"/>
  <c r="J103"/>
  <c r="T153"/>
  <c r="R162"/>
  <c i="18" r="T142"/>
  <c r="T165"/>
  <c r="R179"/>
  <c r="P186"/>
  <c r="BK189"/>
  <c r="J189"/>
  <c r="J108"/>
  <c r="T189"/>
  <c r="R192"/>
  <c r="P195"/>
  <c r="BK203"/>
  <c r="J203"/>
  <c r="J111"/>
  <c r="R203"/>
  <c r="R211"/>
  <c r="BK219"/>
  <c r="J219"/>
  <c r="J113"/>
  <c r="T219"/>
  <c r="P223"/>
  <c r="BK228"/>
  <c r="J228"/>
  <c r="J115"/>
  <c r="R228"/>
  <c r="P231"/>
  <c i="19" r="BK168"/>
  <c r="J168"/>
  <c r="J103"/>
  <c r="T168"/>
  <c r="P221"/>
  <c r="BK257"/>
  <c r="J257"/>
  <c r="J106"/>
  <c r="P257"/>
  <c i="20" r="R132"/>
  <c r="P137"/>
  <c r="T137"/>
  <c r="R140"/>
  <c r="P156"/>
  <c r="BK163"/>
  <c r="J163"/>
  <c r="J106"/>
  <c r="T163"/>
  <c i="21" r="P133"/>
  <c r="BK138"/>
  <c r="J138"/>
  <c r="J103"/>
  <c r="R138"/>
  <c r="T144"/>
  <c r="P159"/>
  <c r="T159"/>
  <c r="P166"/>
  <c i="22" r="P135"/>
  <c r="P144"/>
  <c r="BK157"/>
  <c r="J157"/>
  <c r="J103"/>
  <c r="T157"/>
  <c r="R167"/>
  <c r="R180"/>
  <c r="T187"/>
  <c i="23" r="BK134"/>
  <c r="J134"/>
  <c r="J100"/>
  <c r="T134"/>
  <c r="BK139"/>
  <c r="J139"/>
  <c r="J102"/>
  <c r="T139"/>
  <c r="T142"/>
  <c r="R146"/>
  <c r="BK153"/>
  <c r="J153"/>
  <c r="J107"/>
  <c r="R153"/>
  <c r="P157"/>
  <c r="T157"/>
  <c r="P160"/>
  <c r="R160"/>
  <c i="24" r="P137"/>
  <c r="BK141"/>
  <c r="J141"/>
  <c r="J101"/>
  <c r="T141"/>
  <c r="R144"/>
  <c r="P151"/>
  <c r="BK161"/>
  <c r="J161"/>
  <c r="J104"/>
  <c r="T161"/>
  <c r="R170"/>
  <c r="P177"/>
  <c r="R177"/>
  <c r="R186"/>
  <c r="T203"/>
  <c i="25" r="R128"/>
  <c r="T134"/>
  <c i="26" r="P155"/>
  <c r="T214"/>
  <c r="P236"/>
  <c r="R236"/>
  <c r="T243"/>
  <c i="27" r="T128"/>
  <c r="BK151"/>
  <c r="J151"/>
  <c r="J101"/>
  <c i="28" r="BK132"/>
  <c r="J132"/>
  <c r="J101"/>
  <c r="R132"/>
  <c r="R128"/>
  <c r="R127"/>
  <c r="BK139"/>
  <c r="J139"/>
  <c r="J102"/>
  <c r="R139"/>
  <c r="BK171"/>
  <c r="J171"/>
  <c r="J103"/>
  <c r="T171"/>
  <c i="2" r="R127"/>
  <c r="R126"/>
  <c r="R125"/>
  <c r="R229"/>
  <c r="R243"/>
  <c i="3" r="BK157"/>
  <c r="J157"/>
  <c r="J102"/>
  <c r="R216"/>
  <c r="P278"/>
  <c r="P378"/>
  <c r="P509"/>
  <c r="BK526"/>
  <c r="J526"/>
  <c r="J107"/>
  <c r="R1019"/>
  <c r="R1089"/>
  <c r="BK1102"/>
  <c r="J1102"/>
  <c r="J112"/>
  <c r="BK1150"/>
  <c r="J1150"/>
  <c r="J113"/>
  <c r="BK1286"/>
  <c r="J1286"/>
  <c r="J114"/>
  <c r="BK1422"/>
  <c r="J1422"/>
  <c r="J115"/>
  <c i="8" r="P136"/>
  <c r="P135"/>
  <c r="BK159"/>
  <c r="J159"/>
  <c r="J103"/>
  <c r="R159"/>
  <c r="T163"/>
  <c r="P174"/>
  <c r="BK183"/>
  <c r="J183"/>
  <c r="J107"/>
  <c r="T183"/>
  <c r="R189"/>
  <c r="P204"/>
  <c r="BK218"/>
  <c r="J218"/>
  <c r="J110"/>
  <c r="T218"/>
  <c i="9" r="BK130"/>
  <c r="J130"/>
  <c r="J102"/>
  <c r="T130"/>
  <c r="T129"/>
  <c r="T128"/>
  <c r="R153"/>
  <c r="R164"/>
  <c i="10" r="R154"/>
  <c r="R153"/>
  <c r="P179"/>
  <c r="P178"/>
  <c r="BK204"/>
  <c r="J204"/>
  <c r="J106"/>
  <c r="T204"/>
  <c r="R214"/>
  <c r="R213"/>
  <c r="P250"/>
  <c r="BK270"/>
  <c r="J270"/>
  <c r="J110"/>
  <c r="T270"/>
  <c r="R288"/>
  <c r="BK293"/>
  <c r="J293"/>
  <c r="J113"/>
  <c r="T293"/>
  <c r="R296"/>
  <c r="P299"/>
  <c r="BK302"/>
  <c r="J302"/>
  <c r="J116"/>
  <c r="BK306"/>
  <c r="J306"/>
  <c r="J117"/>
  <c r="T306"/>
  <c r="R313"/>
  <c r="P321"/>
  <c r="BK329"/>
  <c r="J329"/>
  <c r="J120"/>
  <c r="T329"/>
  <c r="P336"/>
  <c r="BK343"/>
  <c r="J343"/>
  <c r="J122"/>
  <c r="T343"/>
  <c r="R349"/>
  <c r="P353"/>
  <c r="BK358"/>
  <c r="J358"/>
  <c r="J125"/>
  <c r="T358"/>
  <c r="BK371"/>
  <c r="J371"/>
  <c r="J128"/>
  <c r="R371"/>
  <c i="11" r="P157"/>
  <c r="BK203"/>
  <c r="J203"/>
  <c r="J103"/>
  <c r="R203"/>
  <c r="T203"/>
  <c r="R223"/>
  <c r="BK285"/>
  <c r="J285"/>
  <c r="J105"/>
  <c r="P320"/>
  <c r="BK656"/>
  <c r="J656"/>
  <c r="J108"/>
  <c r="P656"/>
  <c r="BK927"/>
  <c r="J927"/>
  <c r="J109"/>
  <c r="R927"/>
  <c r="R943"/>
  <c r="P989"/>
  <c r="BK1103"/>
  <c r="J1103"/>
  <c r="J114"/>
  <c r="T1103"/>
  <c r="R1177"/>
  <c r="BK1197"/>
  <c r="J1197"/>
  <c r="J118"/>
  <c r="P1197"/>
  <c r="T1197"/>
  <c r="R1219"/>
  <c r="BK1370"/>
  <c r="J1370"/>
  <c r="J120"/>
  <c r="R1370"/>
  <c r="P1384"/>
  <c r="BK1584"/>
  <c r="J1584"/>
  <c r="J123"/>
  <c r="T1584"/>
  <c r="T1780"/>
  <c r="P1888"/>
  <c r="P1895"/>
  <c r="BK1992"/>
  <c r="J1992"/>
  <c r="J127"/>
  <c r="T1992"/>
  <c r="R2050"/>
  <c r="T2050"/>
  <c r="R2093"/>
  <c r="P2167"/>
  <c r="P2166"/>
  <c r="T2167"/>
  <c r="T2166"/>
  <c i="12" r="P130"/>
  <c r="T130"/>
  <c r="P144"/>
  <c r="T144"/>
  <c r="P168"/>
  <c r="R168"/>
  <c r="BK212"/>
  <c r="J212"/>
  <c r="J104"/>
  <c r="T212"/>
  <c r="P259"/>
  <c r="T259"/>
  <c i="13" r="P130"/>
  <c r="T130"/>
  <c r="P156"/>
  <c r="R156"/>
  <c r="BK178"/>
  <c r="J178"/>
  <c r="J103"/>
  <c r="R178"/>
  <c r="BK193"/>
  <c r="J193"/>
  <c r="J104"/>
  <c r="R193"/>
  <c r="BK200"/>
  <c r="J200"/>
  <c r="J105"/>
  <c r="T200"/>
  <c i="14" r="P128"/>
  <c r="P127"/>
  <c i="1" r="AU111"/>
  <c i="14" r="T128"/>
  <c r="T127"/>
  <c r="P157"/>
  <c r="T157"/>
  <c r="P166"/>
  <c r="T166"/>
  <c i="15" r="R134"/>
  <c r="R133"/>
  <c r="P196"/>
  <c r="BK219"/>
  <c r="J219"/>
  <c r="J103"/>
  <c r="R219"/>
  <c r="R234"/>
  <c r="P247"/>
  <c r="BK264"/>
  <c r="J264"/>
  <c r="J106"/>
  <c r="R264"/>
  <c r="P277"/>
  <c r="P280"/>
  <c r="T280"/>
  <c r="R285"/>
  <c i="16" r="BK138"/>
  <c r="J138"/>
  <c r="J102"/>
  <c r="T138"/>
  <c r="R149"/>
  <c r="P152"/>
  <c r="T152"/>
  <c r="R156"/>
  <c r="P173"/>
  <c r="BK199"/>
  <c r="J199"/>
  <c r="J107"/>
  <c r="T199"/>
  <c r="R222"/>
  <c r="R221"/>
  <c r="P227"/>
  <c r="P221"/>
  <c i="17" r="BK130"/>
  <c r="J130"/>
  <c r="J102"/>
  <c r="T130"/>
  <c r="T129"/>
  <c r="T128"/>
  <c r="R153"/>
  <c r="P162"/>
  <c i="18" r="P142"/>
  <c r="BK165"/>
  <c r="J165"/>
  <c r="J104"/>
  <c r="R165"/>
  <c r="P179"/>
  <c r="R186"/>
  <c r="P189"/>
  <c r="BK192"/>
  <c r="J192"/>
  <c r="J109"/>
  <c r="BK195"/>
  <c r="J195"/>
  <c r="J110"/>
  <c r="T195"/>
  <c r="T203"/>
  <c r="P211"/>
  <c r="P219"/>
  <c r="BK223"/>
  <c r="J223"/>
  <c r="J114"/>
  <c r="T223"/>
  <c r="P228"/>
  <c r="T228"/>
  <c r="R231"/>
  <c i="19" r="P133"/>
  <c r="P132"/>
  <c r="P131"/>
  <c i="1" r="AU117"/>
  <c i="19" r="T133"/>
  <c r="R168"/>
  <c r="R221"/>
  <c r="T257"/>
  <c i="20" r="P132"/>
  <c r="BK137"/>
  <c r="J137"/>
  <c r="J103"/>
  <c r="R137"/>
  <c r="P140"/>
  <c r="BK156"/>
  <c r="J156"/>
  <c r="J105"/>
  <c r="R156"/>
  <c r="P163"/>
  <c i="21" r="R133"/>
  <c r="P138"/>
  <c r="T138"/>
  <c r="R144"/>
  <c r="BK166"/>
  <c r="J166"/>
  <c r="J106"/>
  <c r="T166"/>
  <c i="22" r="R135"/>
  <c r="R144"/>
  <c r="P157"/>
  <c r="BK167"/>
  <c r="J167"/>
  <c r="J104"/>
  <c r="T167"/>
  <c r="BK180"/>
  <c r="J180"/>
  <c r="J109"/>
  <c r="T180"/>
  <c r="R187"/>
  <c i="23" r="R134"/>
  <c r="P139"/>
  <c r="BK142"/>
  <c r="J142"/>
  <c r="J103"/>
  <c r="R142"/>
  <c r="P146"/>
  <c r="T153"/>
  <c i="24" r="R137"/>
  <c r="P141"/>
  <c r="BK144"/>
  <c r="J144"/>
  <c r="J102"/>
  <c r="BK151"/>
  <c r="J151"/>
  <c r="J103"/>
  <c r="R151"/>
  <c r="P161"/>
  <c r="BK170"/>
  <c r="J170"/>
  <c r="J106"/>
  <c r="T170"/>
  <c r="T177"/>
  <c r="P186"/>
  <c r="BK203"/>
  <c r="J203"/>
  <c r="J113"/>
  <c r="R203"/>
  <c i="25" r="BK128"/>
  <c r="J128"/>
  <c r="J100"/>
  <c r="T128"/>
  <c r="T127"/>
  <c r="T126"/>
  <c r="R134"/>
  <c i="26" r="P127"/>
  <c r="BK155"/>
  <c r="J155"/>
  <c r="J100"/>
  <c r="T155"/>
  <c r="R214"/>
  <c r="BK236"/>
  <c r="J236"/>
  <c r="J103"/>
  <c r="T236"/>
  <c r="P243"/>
  <c i="27" r="P128"/>
  <c r="P127"/>
  <c r="P126"/>
  <c i="1" r="AU127"/>
  <c i="27" r="T151"/>
  <c i="28" r="P132"/>
  <c r="P128"/>
  <c r="P127"/>
  <c i="1" r="AU128"/>
  <c i="28" r="T132"/>
  <c r="T128"/>
  <c r="T127"/>
  <c r="P139"/>
  <c r="T139"/>
  <c r="P171"/>
  <c r="R171"/>
  <c r="BK179"/>
  <c r="J179"/>
  <c r="J104"/>
  <c r="P179"/>
  <c r="R179"/>
  <c r="T179"/>
  <c i="3" r="BK1099"/>
  <c r="J1099"/>
  <c r="J110"/>
  <c r="BK2098"/>
  <c r="J2098"/>
  <c r="J131"/>
  <c i="21" r="BK186"/>
  <c r="J186"/>
  <c r="J107"/>
  <c i="22" r="BK172"/>
  <c r="J172"/>
  <c r="J105"/>
  <c r="BK178"/>
  <c r="J178"/>
  <c r="J108"/>
  <c r="BK194"/>
  <c r="J194"/>
  <c r="J111"/>
  <c i="23" r="BK137"/>
  <c r="J137"/>
  <c r="J101"/>
  <c r="BK151"/>
  <c r="J151"/>
  <c r="J106"/>
  <c i="24" r="BK168"/>
  <c r="J168"/>
  <c r="J105"/>
  <c r="BK173"/>
  <c r="J173"/>
  <c r="J107"/>
  <c r="BK201"/>
  <c r="J201"/>
  <c r="J112"/>
  <c i="25" r="BK137"/>
  <c r="J137"/>
  <c r="J102"/>
  <c r="BK141"/>
  <c r="J141"/>
  <c r="J104"/>
  <c i="27" r="BK188"/>
  <c r="J188"/>
  <c r="J104"/>
  <c i="2" r="BK260"/>
  <c r="J260"/>
  <c r="J103"/>
  <c i="10" r="BK369"/>
  <c r="J369"/>
  <c r="J127"/>
  <c i="16" r="BK217"/>
  <c r="J217"/>
  <c r="J108"/>
  <c r="BK219"/>
  <c r="J219"/>
  <c r="J109"/>
  <c i="19" r="BK260"/>
  <c r="J260"/>
  <c r="J107"/>
  <c i="22" r="BK140"/>
  <c r="J140"/>
  <c r="J101"/>
  <c r="BK174"/>
  <c r="J174"/>
  <c r="J106"/>
  <c i="23" r="BK163"/>
  <c r="J163"/>
  <c r="J110"/>
  <c i="25" r="BK139"/>
  <c r="J139"/>
  <c r="J103"/>
  <c i="26" r="BK210"/>
  <c r="J210"/>
  <c r="J101"/>
  <c i="27" r="BK185"/>
  <c r="J185"/>
  <c r="J102"/>
  <c i="28" r="BK129"/>
  <c r="J129"/>
  <c r="J100"/>
  <c i="11" r="BK940"/>
  <c r="J940"/>
  <c r="J110"/>
  <c r="BK1190"/>
  <c r="J1190"/>
  <c r="J116"/>
  <c i="19" r="BK255"/>
  <c r="J255"/>
  <c r="J105"/>
  <c i="22" r="BK176"/>
  <c r="J176"/>
  <c r="J107"/>
  <c i="23" r="BK149"/>
  <c r="J149"/>
  <c r="J105"/>
  <c i="24" r="BK175"/>
  <c r="J175"/>
  <c r="J108"/>
  <c r="BK199"/>
  <c r="J199"/>
  <c r="J111"/>
  <c i="28" r="BK185"/>
  <c r="J185"/>
  <c r="J105"/>
  <c r="E115"/>
  <c r="BE138"/>
  <c r="BE155"/>
  <c r="BE166"/>
  <c r="BE168"/>
  <c r="BE186"/>
  <c i="27" r="J128"/>
  <c r="J100"/>
  <c i="28" r="BE150"/>
  <c r="BE154"/>
  <c r="BE164"/>
  <c r="BE172"/>
  <c r="BE177"/>
  <c r="BE184"/>
  <c r="BE130"/>
  <c r="BE133"/>
  <c r="BE144"/>
  <c r="BE147"/>
  <c r="BE156"/>
  <c r="BE159"/>
  <c r="BE162"/>
  <c r="BE174"/>
  <c r="BE176"/>
  <c r="BE181"/>
  <c r="BE182"/>
  <c r="J91"/>
  <c r="F94"/>
  <c r="BE140"/>
  <c r="BE153"/>
  <c r="BE161"/>
  <c r="BE170"/>
  <c r="BE180"/>
  <c i="26" r="J127"/>
  <c r="J99"/>
  <c i="27" r="F94"/>
  <c r="BE165"/>
  <c r="BE166"/>
  <c r="BE169"/>
  <c r="BE172"/>
  <c r="BE175"/>
  <c r="BE180"/>
  <c r="BE189"/>
  <c r="J91"/>
  <c r="E114"/>
  <c r="BE129"/>
  <c r="BE130"/>
  <c r="BE143"/>
  <c r="BE152"/>
  <c r="BE156"/>
  <c r="BE159"/>
  <c r="BE162"/>
  <c r="BE174"/>
  <c r="BE176"/>
  <c r="BE184"/>
  <c r="BE147"/>
  <c r="BE178"/>
  <c r="BE182"/>
  <c r="BE139"/>
  <c r="BE145"/>
  <c r="BE186"/>
  <c i="26" r="J93"/>
  <c r="E114"/>
  <c r="F123"/>
  <c r="BE131"/>
  <c r="BE152"/>
  <c r="BE156"/>
  <c r="BE168"/>
  <c r="BE177"/>
  <c r="BE204"/>
  <c r="BE227"/>
  <c r="BE230"/>
  <c r="BE247"/>
  <c r="BE253"/>
  <c r="BE262"/>
  <c r="F93"/>
  <c r="J120"/>
  <c r="J123"/>
  <c r="BE128"/>
  <c r="BE137"/>
  <c r="BE140"/>
  <c r="BE143"/>
  <c r="BE146"/>
  <c r="BE149"/>
  <c r="BE159"/>
  <c r="BE162"/>
  <c r="BE171"/>
  <c r="BE183"/>
  <c r="BE186"/>
  <c r="BE195"/>
  <c r="BE207"/>
  <c r="BE221"/>
  <c r="BE240"/>
  <c r="BE250"/>
  <c r="BE134"/>
  <c r="BE165"/>
  <c r="BE180"/>
  <c r="BE189"/>
  <c r="BE192"/>
  <c r="BE198"/>
  <c r="BE211"/>
  <c r="BE218"/>
  <c r="BE256"/>
  <c r="BE265"/>
  <c r="BE268"/>
  <c r="BE174"/>
  <c r="BE201"/>
  <c r="BE215"/>
  <c r="BE224"/>
  <c r="BE233"/>
  <c r="BE237"/>
  <c r="BE244"/>
  <c r="BE259"/>
  <c r="BE271"/>
  <c i="25" r="E85"/>
  <c r="J91"/>
  <c r="BE129"/>
  <c r="BE133"/>
  <c r="F123"/>
  <c r="BE130"/>
  <c r="BE131"/>
  <c r="BE132"/>
  <c r="BE135"/>
  <c r="BE136"/>
  <c r="BE138"/>
  <c r="BE140"/>
  <c r="BE142"/>
  <c i="24" r="E85"/>
  <c r="F93"/>
  <c r="F94"/>
  <c r="J129"/>
  <c r="J132"/>
  <c r="BE138"/>
  <c r="BE139"/>
  <c r="BE142"/>
  <c r="BE145"/>
  <c r="BE171"/>
  <c r="BE178"/>
  <c r="BE180"/>
  <c r="BE192"/>
  <c r="BE197"/>
  <c r="BE198"/>
  <c r="BE204"/>
  <c r="J93"/>
  <c r="BE152"/>
  <c r="BE176"/>
  <c r="BE179"/>
  <c r="BE181"/>
  <c r="BE182"/>
  <c r="BE187"/>
  <c r="BE188"/>
  <c r="BE193"/>
  <c r="BE210"/>
  <c r="BE140"/>
  <c r="BE143"/>
  <c r="BE148"/>
  <c r="BE155"/>
  <c r="BE158"/>
  <c r="BE165"/>
  <c r="BE169"/>
  <c r="BE183"/>
  <c r="BE185"/>
  <c r="BE200"/>
  <c r="BE207"/>
  <c r="BE162"/>
  <c r="BE172"/>
  <c r="BE174"/>
  <c r="BE184"/>
  <c r="BE189"/>
  <c r="BE196"/>
  <c r="BE202"/>
  <c i="23" r="J91"/>
  <c r="J94"/>
  <c r="F129"/>
  <c r="BE138"/>
  <c r="BE144"/>
  <c r="BE161"/>
  <c r="BE162"/>
  <c r="F93"/>
  <c r="E120"/>
  <c r="BE141"/>
  <c r="BE158"/>
  <c r="BE159"/>
  <c r="J93"/>
  <c r="BE136"/>
  <c r="BE145"/>
  <c r="BE148"/>
  <c r="BE150"/>
  <c r="BE152"/>
  <c r="BE135"/>
  <c r="BE140"/>
  <c r="BE143"/>
  <c r="BE147"/>
  <c r="BE154"/>
  <c r="BE155"/>
  <c r="BE156"/>
  <c r="BE164"/>
  <c i="22" r="J93"/>
  <c r="BE148"/>
  <c r="BE151"/>
  <c r="BE161"/>
  <c r="BE168"/>
  <c r="BE173"/>
  <c r="BE175"/>
  <c r="BE177"/>
  <c r="BE186"/>
  <c r="BE193"/>
  <c r="BE195"/>
  <c r="E85"/>
  <c r="J91"/>
  <c r="J94"/>
  <c r="F130"/>
  <c r="BE164"/>
  <c r="BE182"/>
  <c r="BE185"/>
  <c r="BE188"/>
  <c r="BE192"/>
  <c r="F93"/>
  <c r="BE136"/>
  <c r="BE137"/>
  <c r="BE138"/>
  <c r="BE141"/>
  <c r="BE145"/>
  <c r="BE169"/>
  <c r="BE183"/>
  <c r="BE190"/>
  <c r="BE139"/>
  <c r="BE154"/>
  <c r="BE158"/>
  <c r="BE179"/>
  <c r="BE181"/>
  <c r="BE184"/>
  <c r="BE189"/>
  <c r="BE191"/>
  <c i="21" r="J95"/>
  <c r="BE135"/>
  <c r="BE136"/>
  <c r="BE139"/>
  <c r="BE142"/>
  <c r="BE147"/>
  <c r="BE150"/>
  <c r="BE152"/>
  <c r="BE154"/>
  <c r="BE160"/>
  <c r="BE162"/>
  <c r="BE165"/>
  <c r="BE168"/>
  <c r="BE171"/>
  <c r="BE173"/>
  <c r="BE180"/>
  <c r="BE187"/>
  <c r="E85"/>
  <c r="J93"/>
  <c r="F96"/>
  <c r="F127"/>
  <c r="BE134"/>
  <c r="BE137"/>
  <c r="BE141"/>
  <c r="BE143"/>
  <c r="BE146"/>
  <c r="BE151"/>
  <c r="BE158"/>
  <c r="BE161"/>
  <c r="BE164"/>
  <c r="BE170"/>
  <c r="BE172"/>
  <c r="BE176"/>
  <c r="BE178"/>
  <c r="BE179"/>
  <c r="BE182"/>
  <c r="BE185"/>
  <c r="BE140"/>
  <c r="BE145"/>
  <c r="BE148"/>
  <c r="BE149"/>
  <c r="BE153"/>
  <c r="BE155"/>
  <c r="BE157"/>
  <c r="BE167"/>
  <c r="BE169"/>
  <c r="BE174"/>
  <c r="BE177"/>
  <c r="BE181"/>
  <c r="BE184"/>
  <c i="20" r="J93"/>
  <c r="J126"/>
  <c r="BE133"/>
  <c r="BE136"/>
  <c r="BE139"/>
  <c r="BE143"/>
  <c r="BE145"/>
  <c r="BE148"/>
  <c r="BE149"/>
  <c r="BE150"/>
  <c r="BE151"/>
  <c r="BE159"/>
  <c r="E85"/>
  <c r="F95"/>
  <c r="F127"/>
  <c r="BE147"/>
  <c r="BE152"/>
  <c r="BE155"/>
  <c r="BE157"/>
  <c r="BE164"/>
  <c r="BE135"/>
  <c r="BE142"/>
  <c r="BE144"/>
  <c r="BE161"/>
  <c r="BE134"/>
  <c r="BE138"/>
  <c r="BE141"/>
  <c r="BE146"/>
  <c r="BE154"/>
  <c r="BE158"/>
  <c r="BE162"/>
  <c r="BE165"/>
  <c i="19" r="E85"/>
  <c r="F96"/>
  <c r="J125"/>
  <c r="BE135"/>
  <c r="BE139"/>
  <c r="BE156"/>
  <c r="BE165"/>
  <c r="BE167"/>
  <c r="BE169"/>
  <c r="BE170"/>
  <c r="BE184"/>
  <c r="BE185"/>
  <c r="BE187"/>
  <c r="BE191"/>
  <c r="BE194"/>
  <c r="BE195"/>
  <c r="BE198"/>
  <c r="BE201"/>
  <c r="BE203"/>
  <c r="BE204"/>
  <c r="BE207"/>
  <c r="BE213"/>
  <c r="BE218"/>
  <c r="BE222"/>
  <c r="BE223"/>
  <c r="BE230"/>
  <c r="BE231"/>
  <c r="BE237"/>
  <c r="BE246"/>
  <c r="BE249"/>
  <c r="BE254"/>
  <c r="BE134"/>
  <c r="BE137"/>
  <c r="BE142"/>
  <c r="BE148"/>
  <c r="BE150"/>
  <c r="BE151"/>
  <c r="BE152"/>
  <c r="BE153"/>
  <c r="BE154"/>
  <c r="BE155"/>
  <c r="BE157"/>
  <c r="BE160"/>
  <c r="BE162"/>
  <c r="BE166"/>
  <c r="BE173"/>
  <c r="BE175"/>
  <c r="BE176"/>
  <c r="BE179"/>
  <c r="BE192"/>
  <c r="BE197"/>
  <c r="BE200"/>
  <c r="BE202"/>
  <c r="BE206"/>
  <c r="BE211"/>
  <c r="BE220"/>
  <c r="BE224"/>
  <c r="BE227"/>
  <c r="BE228"/>
  <c r="BE229"/>
  <c r="BE244"/>
  <c r="BE250"/>
  <c r="BE251"/>
  <c r="BE256"/>
  <c r="BE259"/>
  <c r="BE261"/>
  <c r="BE138"/>
  <c r="BE143"/>
  <c r="BE145"/>
  <c r="BE146"/>
  <c r="BE147"/>
  <c r="BE161"/>
  <c r="BE171"/>
  <c r="BE178"/>
  <c r="BE183"/>
  <c r="BE188"/>
  <c r="BE189"/>
  <c r="BE190"/>
  <c r="BE205"/>
  <c r="BE209"/>
  <c r="BE210"/>
  <c r="BE212"/>
  <c r="BE216"/>
  <c r="BE219"/>
  <c r="BE225"/>
  <c r="BE233"/>
  <c r="BE236"/>
  <c r="BE238"/>
  <c r="BE240"/>
  <c r="BE241"/>
  <c r="BE242"/>
  <c r="BE243"/>
  <c r="BE245"/>
  <c r="BE247"/>
  <c r="BE248"/>
  <c r="BE252"/>
  <c r="BE253"/>
  <c r="BE136"/>
  <c r="BE140"/>
  <c r="BE141"/>
  <c r="BE144"/>
  <c r="BE149"/>
  <c r="BE158"/>
  <c r="BE159"/>
  <c r="BE163"/>
  <c r="BE164"/>
  <c r="BE172"/>
  <c r="BE174"/>
  <c r="BE177"/>
  <c r="BE180"/>
  <c r="BE181"/>
  <c r="BE182"/>
  <c r="BE186"/>
  <c r="BE193"/>
  <c r="BE196"/>
  <c r="BE199"/>
  <c r="BE208"/>
  <c r="BE214"/>
  <c r="BE215"/>
  <c r="BE217"/>
  <c r="BE226"/>
  <c r="BE232"/>
  <c r="BE234"/>
  <c r="BE235"/>
  <c r="BE239"/>
  <c r="BE258"/>
  <c i="18" r="J93"/>
  <c r="J95"/>
  <c r="BE144"/>
  <c r="BE150"/>
  <c r="BE151"/>
  <c r="BE156"/>
  <c r="BE157"/>
  <c r="BE158"/>
  <c r="BE162"/>
  <c r="BE170"/>
  <c r="BE178"/>
  <c r="BE180"/>
  <c r="BE182"/>
  <c r="BE188"/>
  <c r="BE193"/>
  <c r="BE196"/>
  <c r="BE202"/>
  <c r="BE206"/>
  <c r="BE213"/>
  <c r="BE216"/>
  <c r="BE230"/>
  <c r="BE232"/>
  <c r="BE236"/>
  <c r="BE240"/>
  <c i="17" r="BK129"/>
  <c r="J129"/>
  <c r="J101"/>
  <c i="18" r="E85"/>
  <c r="F95"/>
  <c r="F96"/>
  <c r="BE149"/>
  <c r="BE154"/>
  <c r="BE160"/>
  <c r="BE173"/>
  <c r="BE174"/>
  <c r="BE175"/>
  <c r="BE176"/>
  <c r="BE181"/>
  <c r="BE184"/>
  <c r="BE190"/>
  <c r="BE191"/>
  <c r="BE194"/>
  <c r="BE200"/>
  <c r="BE201"/>
  <c r="BE205"/>
  <c r="BE207"/>
  <c r="BE209"/>
  <c r="BE214"/>
  <c r="BE215"/>
  <c r="BE220"/>
  <c r="BE224"/>
  <c r="BE233"/>
  <c r="BE234"/>
  <c r="BE235"/>
  <c r="BE238"/>
  <c r="BE145"/>
  <c r="BE146"/>
  <c r="BE155"/>
  <c r="BE161"/>
  <c r="BE163"/>
  <c r="BE167"/>
  <c r="BE171"/>
  <c r="BE183"/>
  <c r="BE187"/>
  <c r="BE198"/>
  <c r="BE204"/>
  <c r="BE208"/>
  <c r="BE212"/>
  <c r="BE218"/>
  <c r="BE221"/>
  <c r="BE222"/>
  <c r="BE225"/>
  <c r="BE227"/>
  <c r="BE229"/>
  <c r="BE237"/>
  <c r="BE143"/>
  <c r="BE147"/>
  <c r="BE148"/>
  <c r="BE152"/>
  <c r="BE153"/>
  <c r="BE159"/>
  <c r="BE166"/>
  <c r="BE168"/>
  <c r="BE169"/>
  <c r="BE172"/>
  <c r="BE177"/>
  <c r="BE197"/>
  <c r="BE199"/>
  <c r="BE210"/>
  <c r="BE217"/>
  <c r="BE226"/>
  <c r="BE239"/>
  <c i="17" r="J93"/>
  <c r="F124"/>
  <c r="BE131"/>
  <c r="BE141"/>
  <c r="BE143"/>
  <c r="BE145"/>
  <c r="BE156"/>
  <c r="BE157"/>
  <c r="BE159"/>
  <c r="BE165"/>
  <c i="16" r="BK221"/>
  <c r="J221"/>
  <c r="J110"/>
  <c i="17" r="F96"/>
  <c r="BE133"/>
  <c r="BE147"/>
  <c r="BE149"/>
  <c r="BE163"/>
  <c r="J95"/>
  <c r="BE135"/>
  <c r="BE137"/>
  <c r="BE139"/>
  <c r="BE154"/>
  <c r="BE161"/>
  <c r="BE167"/>
  <c r="E85"/>
  <c r="BE151"/>
  <c r="BE155"/>
  <c r="BE164"/>
  <c r="BE166"/>
  <c i="16" r="BE148"/>
  <c r="BE150"/>
  <c r="BE158"/>
  <c r="BE159"/>
  <c r="BE162"/>
  <c r="BE163"/>
  <c r="BE165"/>
  <c r="BE169"/>
  <c r="BE178"/>
  <c r="BE179"/>
  <c r="BE189"/>
  <c r="BE190"/>
  <c r="BE193"/>
  <c r="BE195"/>
  <c r="BE196"/>
  <c r="BE200"/>
  <c r="BE201"/>
  <c r="BE204"/>
  <c r="BE210"/>
  <c r="BE211"/>
  <c r="BE216"/>
  <c r="BE223"/>
  <c r="E85"/>
  <c r="J130"/>
  <c r="BE139"/>
  <c r="BE143"/>
  <c r="BE151"/>
  <c r="BE155"/>
  <c r="BE160"/>
  <c r="BE164"/>
  <c r="BE172"/>
  <c r="BE176"/>
  <c r="BE177"/>
  <c r="BE180"/>
  <c r="BE181"/>
  <c r="BE182"/>
  <c r="BE183"/>
  <c r="BE186"/>
  <c r="BE191"/>
  <c r="BE203"/>
  <c r="BE209"/>
  <c r="BE212"/>
  <c r="BE218"/>
  <c r="BE220"/>
  <c r="BE228"/>
  <c i="15" r="J134"/>
  <c r="J101"/>
  <c i="16" r="F96"/>
  <c r="BE140"/>
  <c r="BE141"/>
  <c r="BE146"/>
  <c r="BE147"/>
  <c r="BE153"/>
  <c r="BE170"/>
  <c r="BE174"/>
  <c r="BE187"/>
  <c r="BE192"/>
  <c r="BE197"/>
  <c r="BE198"/>
  <c r="BE202"/>
  <c r="BE205"/>
  <c r="BE208"/>
  <c r="BE213"/>
  <c r="BE214"/>
  <c r="BE215"/>
  <c r="BE224"/>
  <c r="BE225"/>
  <c r="BE226"/>
  <c r="BE229"/>
  <c r="BE142"/>
  <c r="BE144"/>
  <c r="BE145"/>
  <c r="BE154"/>
  <c r="BE157"/>
  <c r="BE161"/>
  <c r="BE166"/>
  <c r="BE167"/>
  <c r="BE168"/>
  <c r="BE171"/>
  <c r="BE175"/>
  <c r="BE184"/>
  <c r="BE185"/>
  <c r="BE188"/>
  <c r="BE194"/>
  <c r="BE206"/>
  <c r="BE207"/>
  <c i="14" r="J128"/>
  <c r="J101"/>
  <c i="15" r="E85"/>
  <c r="J93"/>
  <c r="J129"/>
  <c r="BE135"/>
  <c r="BE142"/>
  <c r="BE143"/>
  <c r="BE146"/>
  <c r="BE148"/>
  <c r="BE154"/>
  <c r="BE155"/>
  <c r="BE160"/>
  <c r="BE161"/>
  <c r="BE174"/>
  <c r="BE177"/>
  <c r="BE187"/>
  <c r="BE188"/>
  <c r="BE191"/>
  <c r="BE194"/>
  <c r="BE199"/>
  <c r="BE202"/>
  <c r="BE205"/>
  <c r="BE222"/>
  <c r="BE225"/>
  <c r="BE231"/>
  <c r="BE237"/>
  <c r="BE238"/>
  <c r="BE245"/>
  <c r="BE249"/>
  <c r="BE253"/>
  <c r="BE261"/>
  <c r="BE265"/>
  <c r="BE270"/>
  <c r="BE276"/>
  <c r="BE278"/>
  <c r="BE279"/>
  <c r="BE282"/>
  <c r="BE288"/>
  <c r="F96"/>
  <c r="BE138"/>
  <c r="BE144"/>
  <c r="BE145"/>
  <c r="BE152"/>
  <c r="BE153"/>
  <c r="BE156"/>
  <c r="BE157"/>
  <c r="BE162"/>
  <c r="BE167"/>
  <c r="BE168"/>
  <c r="BE171"/>
  <c r="BE178"/>
  <c r="BE181"/>
  <c r="BE186"/>
  <c r="BE193"/>
  <c r="BE200"/>
  <c r="BE201"/>
  <c r="BE204"/>
  <c r="BE209"/>
  <c r="BE221"/>
  <c r="BE226"/>
  <c r="BE230"/>
  <c r="BE235"/>
  <c r="BE236"/>
  <c r="BE240"/>
  <c r="BE242"/>
  <c r="BE250"/>
  <c r="BE257"/>
  <c r="BE267"/>
  <c r="BE269"/>
  <c r="BE284"/>
  <c r="BE289"/>
  <c r="BE291"/>
  <c r="F129"/>
  <c r="BE136"/>
  <c r="BE139"/>
  <c r="BE140"/>
  <c r="BE159"/>
  <c r="BE163"/>
  <c r="BE172"/>
  <c r="BE173"/>
  <c r="BE176"/>
  <c r="BE180"/>
  <c r="BE183"/>
  <c r="BE190"/>
  <c r="BE197"/>
  <c r="BE198"/>
  <c r="BE203"/>
  <c r="BE206"/>
  <c r="BE207"/>
  <c r="BE211"/>
  <c r="BE217"/>
  <c r="BE218"/>
  <c r="BE223"/>
  <c r="BE224"/>
  <c r="BE228"/>
  <c r="BE229"/>
  <c r="BE233"/>
  <c r="BE243"/>
  <c r="BE244"/>
  <c r="BE246"/>
  <c r="BE248"/>
  <c r="BE255"/>
  <c r="BE259"/>
  <c r="BE260"/>
  <c r="BE263"/>
  <c r="BE271"/>
  <c r="BE281"/>
  <c r="BE283"/>
  <c r="BE286"/>
  <c r="BE287"/>
  <c r="J96"/>
  <c r="BE137"/>
  <c r="BE141"/>
  <c r="BE147"/>
  <c r="BE149"/>
  <c r="BE150"/>
  <c r="BE151"/>
  <c r="BE158"/>
  <c r="BE164"/>
  <c r="BE165"/>
  <c r="BE166"/>
  <c r="BE169"/>
  <c r="BE170"/>
  <c r="BE175"/>
  <c r="BE179"/>
  <c r="BE182"/>
  <c r="BE184"/>
  <c r="BE185"/>
  <c r="BE189"/>
  <c r="BE192"/>
  <c r="BE195"/>
  <c r="BE208"/>
  <c r="BE210"/>
  <c r="BE212"/>
  <c r="BE213"/>
  <c r="BE214"/>
  <c r="BE215"/>
  <c r="BE216"/>
  <c r="BE220"/>
  <c r="BE227"/>
  <c r="BE232"/>
  <c r="BE239"/>
  <c r="BE241"/>
  <c r="BE251"/>
  <c r="BE252"/>
  <c r="BE254"/>
  <c r="BE256"/>
  <c r="BE258"/>
  <c r="BE262"/>
  <c r="BE266"/>
  <c r="BE268"/>
  <c r="BE272"/>
  <c r="BE273"/>
  <c r="BE274"/>
  <c r="BE275"/>
  <c r="BE290"/>
  <c r="BE292"/>
  <c r="BE293"/>
  <c i="13" r="BK129"/>
  <c r="J129"/>
  <c r="J100"/>
  <c i="14" r="J95"/>
  <c r="F123"/>
  <c r="J124"/>
  <c r="BE131"/>
  <c r="BE132"/>
  <c r="BE133"/>
  <c r="BE136"/>
  <c r="BE138"/>
  <c r="BE143"/>
  <c r="BE145"/>
  <c r="BE149"/>
  <c r="BE150"/>
  <c r="BE164"/>
  <c r="BE165"/>
  <c r="BE172"/>
  <c r="J93"/>
  <c r="F124"/>
  <c r="BE135"/>
  <c r="BE137"/>
  <c r="BE140"/>
  <c r="BE141"/>
  <c r="BE147"/>
  <c r="BE154"/>
  <c r="BE155"/>
  <c r="BE156"/>
  <c r="BE158"/>
  <c r="BE162"/>
  <c r="BE170"/>
  <c r="BE171"/>
  <c r="BE129"/>
  <c r="BE142"/>
  <c r="BE146"/>
  <c r="BE159"/>
  <c r="BE161"/>
  <c r="BE168"/>
  <c r="BE173"/>
  <c r="E85"/>
  <c r="BE130"/>
  <c r="BE134"/>
  <c r="BE139"/>
  <c r="BE144"/>
  <c r="BE148"/>
  <c r="BE151"/>
  <c r="BE152"/>
  <c r="BE153"/>
  <c r="BE160"/>
  <c r="BE163"/>
  <c r="BE167"/>
  <c r="BE169"/>
  <c i="13" r="E85"/>
  <c r="J95"/>
  <c r="F125"/>
  <c r="BE138"/>
  <c r="BE139"/>
  <c r="BE144"/>
  <c r="BE145"/>
  <c r="BE147"/>
  <c r="BE148"/>
  <c r="BE149"/>
  <c r="BE155"/>
  <c r="BE157"/>
  <c r="BE160"/>
  <c r="BE161"/>
  <c r="BE162"/>
  <c r="BE166"/>
  <c r="BE179"/>
  <c r="BE181"/>
  <c r="BE184"/>
  <c r="BE191"/>
  <c r="BE192"/>
  <c r="BE197"/>
  <c r="BE201"/>
  <c r="BE202"/>
  <c r="BE203"/>
  <c r="F96"/>
  <c r="BE134"/>
  <c r="BE141"/>
  <c r="BE146"/>
  <c r="BE150"/>
  <c r="BE153"/>
  <c r="BE167"/>
  <c r="BE169"/>
  <c r="BE170"/>
  <c r="BE172"/>
  <c r="BE173"/>
  <c r="BE174"/>
  <c r="BE175"/>
  <c r="BE196"/>
  <c r="BE198"/>
  <c r="BE206"/>
  <c r="BE207"/>
  <c i="12" r="J130"/>
  <c r="J101"/>
  <c i="13" r="J96"/>
  <c r="BE132"/>
  <c r="BE133"/>
  <c r="BE137"/>
  <c r="BE140"/>
  <c r="BE142"/>
  <c r="BE152"/>
  <c r="BE158"/>
  <c r="BE159"/>
  <c r="BE163"/>
  <c r="BE168"/>
  <c r="BE180"/>
  <c r="BE183"/>
  <c r="BE187"/>
  <c r="BE199"/>
  <c r="J93"/>
  <c r="BE131"/>
  <c r="BE135"/>
  <c r="BE136"/>
  <c r="BE143"/>
  <c r="BE151"/>
  <c r="BE154"/>
  <c r="BE164"/>
  <c r="BE165"/>
  <c r="BE171"/>
  <c r="BE176"/>
  <c r="BE177"/>
  <c r="BE182"/>
  <c r="BE185"/>
  <c r="BE186"/>
  <c r="BE188"/>
  <c r="BE189"/>
  <c r="BE190"/>
  <c r="BE194"/>
  <c r="BE195"/>
  <c r="BE204"/>
  <c r="BE205"/>
  <c r="BE208"/>
  <c r="BE209"/>
  <c i="12" r="J95"/>
  <c r="BE136"/>
  <c r="BE137"/>
  <c r="BE141"/>
  <c r="BE148"/>
  <c r="BE151"/>
  <c r="BE160"/>
  <c r="BE164"/>
  <c r="BE170"/>
  <c r="BE175"/>
  <c r="BE180"/>
  <c r="BE183"/>
  <c r="BE184"/>
  <c r="BE188"/>
  <c r="BE191"/>
  <c r="BE192"/>
  <c r="BE200"/>
  <c r="BE203"/>
  <c r="BE204"/>
  <c r="BE205"/>
  <c r="BE206"/>
  <c r="BE207"/>
  <c r="BE211"/>
  <c r="BE222"/>
  <c r="BE223"/>
  <c r="BE224"/>
  <c r="BE228"/>
  <c r="BE230"/>
  <c r="BE242"/>
  <c r="BE250"/>
  <c r="BE256"/>
  <c r="BE257"/>
  <c r="BE261"/>
  <c r="BE265"/>
  <c r="E85"/>
  <c r="F95"/>
  <c r="J123"/>
  <c r="F126"/>
  <c r="BE140"/>
  <c r="BE149"/>
  <c r="BE153"/>
  <c r="BE155"/>
  <c r="BE159"/>
  <c r="BE163"/>
  <c r="BE171"/>
  <c r="BE173"/>
  <c r="BE187"/>
  <c r="BE189"/>
  <c r="BE195"/>
  <c r="BE196"/>
  <c r="BE197"/>
  <c r="BE199"/>
  <c r="BE201"/>
  <c r="BE208"/>
  <c r="BE218"/>
  <c r="BE232"/>
  <c r="BE234"/>
  <c r="BE235"/>
  <c r="BE236"/>
  <c r="BE237"/>
  <c r="BE243"/>
  <c r="BE244"/>
  <c r="BE251"/>
  <c r="BE260"/>
  <c r="BE264"/>
  <c r="J96"/>
  <c r="BE133"/>
  <c r="BE134"/>
  <c r="BE145"/>
  <c r="BE146"/>
  <c r="BE147"/>
  <c r="BE150"/>
  <c r="BE154"/>
  <c r="BE156"/>
  <c r="BE157"/>
  <c r="BE158"/>
  <c r="BE161"/>
  <c r="BE174"/>
  <c r="BE177"/>
  <c r="BE181"/>
  <c r="BE186"/>
  <c r="BE193"/>
  <c r="BE194"/>
  <c r="BE198"/>
  <c r="BE202"/>
  <c r="BE209"/>
  <c r="BE210"/>
  <c r="BE214"/>
  <c r="BE217"/>
  <c r="BE229"/>
  <c r="BE231"/>
  <c r="BE238"/>
  <c r="BE240"/>
  <c r="BE241"/>
  <c r="BE245"/>
  <c r="BE246"/>
  <c r="BE247"/>
  <c r="BE254"/>
  <c r="BE258"/>
  <c r="BE131"/>
  <c r="BE132"/>
  <c r="BE135"/>
  <c r="BE138"/>
  <c r="BE139"/>
  <c r="BE142"/>
  <c r="BE143"/>
  <c r="BE152"/>
  <c r="BE162"/>
  <c r="BE165"/>
  <c r="BE166"/>
  <c r="BE167"/>
  <c r="BE169"/>
  <c r="BE172"/>
  <c r="BE176"/>
  <c r="BE178"/>
  <c r="BE179"/>
  <c r="BE182"/>
  <c r="BE185"/>
  <c r="BE190"/>
  <c r="BE213"/>
  <c r="BE215"/>
  <c r="BE216"/>
  <c r="BE219"/>
  <c r="BE220"/>
  <c r="BE221"/>
  <c r="BE225"/>
  <c r="BE226"/>
  <c r="BE227"/>
  <c r="BE233"/>
  <c r="BE239"/>
  <c r="BE248"/>
  <c r="BE249"/>
  <c r="BE252"/>
  <c r="BE253"/>
  <c r="BE255"/>
  <c r="BE262"/>
  <c r="BE263"/>
  <c i="10" r="BK178"/>
  <c r="BK213"/>
  <c r="J213"/>
  <c r="J107"/>
  <c i="11" r="E141"/>
  <c r="BE158"/>
  <c r="BE167"/>
  <c r="BE214"/>
  <c r="BE217"/>
  <c r="BE221"/>
  <c r="BE224"/>
  <c r="BE227"/>
  <c r="BE236"/>
  <c r="BE248"/>
  <c r="BE270"/>
  <c r="BE283"/>
  <c r="BE286"/>
  <c r="BE299"/>
  <c r="BE302"/>
  <c r="BE307"/>
  <c r="BE312"/>
  <c r="BE314"/>
  <c r="BE321"/>
  <c r="BE376"/>
  <c r="BE383"/>
  <c r="BE404"/>
  <c r="BE425"/>
  <c r="BE441"/>
  <c r="BE464"/>
  <c r="BE470"/>
  <c r="BE484"/>
  <c r="BE493"/>
  <c r="BE570"/>
  <c r="BE665"/>
  <c r="BE667"/>
  <c r="BE671"/>
  <c r="BE691"/>
  <c r="BE692"/>
  <c r="BE697"/>
  <c r="BE721"/>
  <c r="BE741"/>
  <c r="BE749"/>
  <c r="BE766"/>
  <c r="BE798"/>
  <c r="BE819"/>
  <c r="BE829"/>
  <c r="BE838"/>
  <c r="BE914"/>
  <c r="BE925"/>
  <c r="BE929"/>
  <c r="BE930"/>
  <c r="BE932"/>
  <c r="BE934"/>
  <c r="BE937"/>
  <c r="BE941"/>
  <c r="BE956"/>
  <c r="BE966"/>
  <c r="BE986"/>
  <c r="BE990"/>
  <c r="BE1013"/>
  <c r="BE1027"/>
  <c r="BE1029"/>
  <c r="BE1031"/>
  <c r="BE1037"/>
  <c r="BE1040"/>
  <c r="BE1049"/>
  <c r="BE1054"/>
  <c r="BE1065"/>
  <c r="BE1067"/>
  <c r="BE1081"/>
  <c r="BE1098"/>
  <c r="BE1102"/>
  <c r="BE1161"/>
  <c r="BE1164"/>
  <c r="BE1168"/>
  <c r="BE1175"/>
  <c r="BE1182"/>
  <c r="BE1184"/>
  <c r="BE1198"/>
  <c r="BE1210"/>
  <c r="BE1212"/>
  <c r="BE1214"/>
  <c r="BE1216"/>
  <c r="BE1224"/>
  <c r="BE1264"/>
  <c r="BE1298"/>
  <c r="BE1360"/>
  <c r="BE1368"/>
  <c r="BE1376"/>
  <c r="BE1390"/>
  <c r="BE1399"/>
  <c r="BE1412"/>
  <c r="BE1424"/>
  <c r="BE1433"/>
  <c r="BE1435"/>
  <c r="BE1452"/>
  <c r="BE1502"/>
  <c r="BE1504"/>
  <c r="BE1505"/>
  <c r="BE1510"/>
  <c r="BE1516"/>
  <c r="BE1518"/>
  <c r="BE1520"/>
  <c r="BE1522"/>
  <c r="BE1524"/>
  <c r="BE1528"/>
  <c r="BE1531"/>
  <c r="BE1534"/>
  <c r="BE1540"/>
  <c r="BE1543"/>
  <c r="BE1544"/>
  <c r="BE1557"/>
  <c r="BE1568"/>
  <c r="BE1573"/>
  <c r="BE1602"/>
  <c r="BE1665"/>
  <c r="BE1700"/>
  <c r="BE1707"/>
  <c r="BE1709"/>
  <c r="BE1733"/>
  <c r="BE1753"/>
  <c r="BE1779"/>
  <c r="BE1781"/>
  <c r="BE1786"/>
  <c r="BE1796"/>
  <c r="BE1807"/>
  <c r="BE1813"/>
  <c r="BE1822"/>
  <c r="BE1847"/>
  <c r="BE1851"/>
  <c r="BE1878"/>
  <c r="BE1887"/>
  <c r="BE1893"/>
  <c r="BE1924"/>
  <c r="BE1980"/>
  <c r="BE1988"/>
  <c r="BE2001"/>
  <c r="BE2007"/>
  <c r="BE2012"/>
  <c r="BE2018"/>
  <c r="BE2051"/>
  <c r="BE2121"/>
  <c r="BE2126"/>
  <c r="BE2130"/>
  <c r="BE2132"/>
  <c r="BE2140"/>
  <c r="BE2147"/>
  <c r="BE2151"/>
  <c r="BE2155"/>
  <c r="BE2160"/>
  <c r="BE2162"/>
  <c r="BE2164"/>
  <c r="BE2165"/>
  <c r="BE2168"/>
  <c r="BE2169"/>
  <c r="F152"/>
  <c r="BE171"/>
  <c r="BE184"/>
  <c r="BE186"/>
  <c r="BE201"/>
  <c r="BE231"/>
  <c r="BE246"/>
  <c r="BE298"/>
  <c r="BE311"/>
  <c r="BE336"/>
  <c r="BE374"/>
  <c r="BE397"/>
  <c r="BE407"/>
  <c r="BE430"/>
  <c r="BE480"/>
  <c r="BE489"/>
  <c r="BE498"/>
  <c r="BE532"/>
  <c r="BE543"/>
  <c r="BE562"/>
  <c r="BE572"/>
  <c r="BE612"/>
  <c r="BE663"/>
  <c r="BE685"/>
  <c r="BE693"/>
  <c r="BE696"/>
  <c r="BE700"/>
  <c r="BE736"/>
  <c r="BE751"/>
  <c r="BE785"/>
  <c r="BE800"/>
  <c r="BE817"/>
  <c r="BE900"/>
  <c r="BE920"/>
  <c r="BE933"/>
  <c r="BE954"/>
  <c r="BE958"/>
  <c r="BE977"/>
  <c r="BE979"/>
  <c r="BE1052"/>
  <c r="BE1084"/>
  <c r="BE1101"/>
  <c r="BE1104"/>
  <c r="BE1114"/>
  <c r="BE1131"/>
  <c r="BE1136"/>
  <c r="BE1142"/>
  <c r="BE1149"/>
  <c r="BE1153"/>
  <c r="BE1176"/>
  <c r="BE1178"/>
  <c r="BE1195"/>
  <c r="BE1226"/>
  <c r="BE1228"/>
  <c r="BE1280"/>
  <c r="BE1332"/>
  <c r="BE1340"/>
  <c r="BE1351"/>
  <c r="BE1362"/>
  <c r="BE1369"/>
  <c r="BE1372"/>
  <c r="BE1383"/>
  <c r="BE1397"/>
  <c r="BE1414"/>
  <c r="BE1415"/>
  <c r="BE1418"/>
  <c r="BE1423"/>
  <c r="BE1438"/>
  <c r="BE1442"/>
  <c r="BE1458"/>
  <c r="BE1476"/>
  <c r="BE1499"/>
  <c r="BE1503"/>
  <c r="BE1506"/>
  <c r="BE1535"/>
  <c r="BE1537"/>
  <c r="BE1546"/>
  <c r="BE1548"/>
  <c r="BE1552"/>
  <c r="BE1554"/>
  <c r="BE1558"/>
  <c r="BE1583"/>
  <c r="BE1607"/>
  <c r="BE1704"/>
  <c r="BE1717"/>
  <c r="BE1818"/>
  <c r="BE1838"/>
  <c r="BE1884"/>
  <c r="BE1886"/>
  <c r="BE1889"/>
  <c r="BE1932"/>
  <c r="BE1934"/>
  <c r="BE1936"/>
  <c r="BE1964"/>
  <c r="BE1978"/>
  <c r="BE1982"/>
  <c r="BE1984"/>
  <c r="BE1991"/>
  <c r="BE1997"/>
  <c r="BE2005"/>
  <c r="BE2028"/>
  <c r="BE2035"/>
  <c r="BE2044"/>
  <c r="BE2056"/>
  <c r="BE2100"/>
  <c r="J93"/>
  <c r="BE159"/>
  <c r="BE175"/>
  <c r="BE198"/>
  <c r="BE204"/>
  <c r="BE208"/>
  <c r="BE216"/>
  <c r="BE229"/>
  <c r="BE238"/>
  <c r="BE258"/>
  <c r="BE279"/>
  <c r="BE318"/>
  <c r="BE326"/>
  <c r="BE366"/>
  <c r="BE372"/>
  <c r="BE384"/>
  <c r="BE393"/>
  <c r="BE414"/>
  <c r="BE437"/>
  <c r="BE456"/>
  <c r="BE459"/>
  <c r="BE476"/>
  <c r="BE491"/>
  <c r="BE502"/>
  <c r="BE533"/>
  <c r="BE564"/>
  <c r="BE574"/>
  <c r="BE584"/>
  <c r="BE647"/>
  <c r="BE657"/>
  <c r="BE670"/>
  <c r="BE673"/>
  <c r="BE675"/>
  <c r="BE690"/>
  <c r="BE760"/>
  <c r="BE762"/>
  <c r="BE776"/>
  <c r="BE790"/>
  <c r="BE810"/>
  <c r="BE815"/>
  <c r="BE823"/>
  <c r="BE827"/>
  <c r="BE854"/>
  <c r="BE862"/>
  <c r="BE898"/>
  <c r="BE909"/>
  <c r="BE915"/>
  <c r="BE936"/>
  <c r="BE938"/>
  <c r="BE939"/>
  <c r="BE944"/>
  <c r="BE974"/>
  <c r="BE976"/>
  <c r="BE988"/>
  <c r="BE993"/>
  <c r="BE997"/>
  <c r="BE998"/>
  <c r="BE1003"/>
  <c r="BE1010"/>
  <c r="BE1020"/>
  <c r="BE1030"/>
  <c r="BE1059"/>
  <c r="BE1062"/>
  <c r="BE1075"/>
  <c r="BE1086"/>
  <c r="BE1134"/>
  <c r="BE1140"/>
  <c r="BE1159"/>
  <c r="BE1170"/>
  <c r="BE1172"/>
  <c r="BE1189"/>
  <c r="BE1200"/>
  <c r="BE1220"/>
  <c r="BE1266"/>
  <c r="BE1319"/>
  <c r="BE1330"/>
  <c r="BE1358"/>
  <c r="BE1363"/>
  <c r="BE1378"/>
  <c r="BE1392"/>
  <c r="BE1404"/>
  <c r="BE1416"/>
  <c r="BE1425"/>
  <c r="BE1426"/>
  <c r="BE1434"/>
  <c r="BE1437"/>
  <c r="BE1464"/>
  <c r="BE1467"/>
  <c r="BE1530"/>
  <c r="BE1532"/>
  <c r="BE1533"/>
  <c r="BE1542"/>
  <c r="BE1545"/>
  <c r="BE1551"/>
  <c r="BE1553"/>
  <c r="BE1563"/>
  <c r="BE1585"/>
  <c r="BE1600"/>
  <c r="BE1604"/>
  <c r="BE1606"/>
  <c r="BE1653"/>
  <c r="BE1743"/>
  <c r="BE1747"/>
  <c r="BE1757"/>
  <c r="BE1788"/>
  <c r="BE1798"/>
  <c r="BE1809"/>
  <c r="BE1836"/>
  <c r="BE1840"/>
  <c r="BE1842"/>
  <c r="BE1867"/>
  <c r="BE1869"/>
  <c r="BE1880"/>
  <c r="BE1891"/>
  <c r="BE1894"/>
  <c r="BE1896"/>
  <c r="BE2009"/>
  <c r="BE2057"/>
  <c r="BE2091"/>
  <c r="BE2102"/>
  <c r="BE2125"/>
  <c r="BE179"/>
  <c r="BE212"/>
  <c r="BE242"/>
  <c r="BE260"/>
  <c r="BE288"/>
  <c r="BE290"/>
  <c r="BE294"/>
  <c r="BE309"/>
  <c r="BE316"/>
  <c r="BE331"/>
  <c r="BE368"/>
  <c r="BE379"/>
  <c r="BE381"/>
  <c r="BE387"/>
  <c r="BE389"/>
  <c r="BE410"/>
  <c r="BE416"/>
  <c r="BE482"/>
  <c r="BE495"/>
  <c r="BE505"/>
  <c r="BE517"/>
  <c r="BE530"/>
  <c r="BE553"/>
  <c r="BE555"/>
  <c r="BE568"/>
  <c r="BE576"/>
  <c r="BE621"/>
  <c r="BE660"/>
  <c r="BE668"/>
  <c r="BE677"/>
  <c r="BE681"/>
  <c r="BE698"/>
  <c r="BE767"/>
  <c r="BE794"/>
  <c r="BE821"/>
  <c r="BE843"/>
  <c r="BE848"/>
  <c r="BE858"/>
  <c r="BE919"/>
  <c r="BE922"/>
  <c r="BE928"/>
  <c r="BE952"/>
  <c r="BE982"/>
  <c r="BE985"/>
  <c r="BE1005"/>
  <c r="BE1025"/>
  <c r="BE1032"/>
  <c r="BE1034"/>
  <c r="BE1044"/>
  <c r="BE1056"/>
  <c r="BE1073"/>
  <c r="BE1088"/>
  <c r="BE1094"/>
  <c r="BE1096"/>
  <c r="BE1123"/>
  <c r="BE1138"/>
  <c r="BE1144"/>
  <c r="BE1147"/>
  <c r="BE1151"/>
  <c r="BE1155"/>
  <c r="BE1157"/>
  <c r="BE1174"/>
  <c r="BE1186"/>
  <c r="BE1188"/>
  <c r="BE1191"/>
  <c r="BE1193"/>
  <c r="BE1202"/>
  <c r="BE1204"/>
  <c r="BE1206"/>
  <c r="BE1208"/>
  <c r="BE1218"/>
  <c r="BE1222"/>
  <c r="BE1234"/>
  <c r="BE1246"/>
  <c r="BE1248"/>
  <c r="BE1334"/>
  <c r="BE1347"/>
  <c r="BE1349"/>
  <c r="BE1371"/>
  <c r="BE1374"/>
  <c r="BE1380"/>
  <c r="BE1382"/>
  <c r="BE1385"/>
  <c r="BE1400"/>
  <c r="BE1413"/>
  <c r="BE1417"/>
  <c r="BE1436"/>
  <c r="BE1446"/>
  <c r="BE1470"/>
  <c r="BE1482"/>
  <c r="BE1486"/>
  <c r="BE1490"/>
  <c r="BE1496"/>
  <c r="BE1514"/>
  <c r="BE1536"/>
  <c r="BE1539"/>
  <c r="BE1550"/>
  <c r="BE1555"/>
  <c r="BE1559"/>
  <c r="BE1582"/>
  <c r="BE1596"/>
  <c r="BE1609"/>
  <c r="BE1611"/>
  <c r="BE1651"/>
  <c r="BE1726"/>
  <c r="BE1741"/>
  <c r="BE1749"/>
  <c r="BE1778"/>
  <c r="BE1792"/>
  <c r="BE1802"/>
  <c r="BE1811"/>
  <c r="BE1820"/>
  <c r="BE1829"/>
  <c r="BE1831"/>
  <c r="BE1844"/>
  <c r="BE1872"/>
  <c r="BE1882"/>
  <c r="BE1892"/>
  <c r="BE1962"/>
  <c r="BE1990"/>
  <c r="BE1993"/>
  <c r="BE2024"/>
  <c r="BE2046"/>
  <c r="BE2094"/>
  <c r="BE2110"/>
  <c r="BE2117"/>
  <c i="10" r="F96"/>
  <c r="F148"/>
  <c r="BE161"/>
  <c r="BE175"/>
  <c r="BE190"/>
  <c r="BE198"/>
  <c r="BE203"/>
  <c r="BE205"/>
  <c r="BE209"/>
  <c r="BE215"/>
  <c r="BE230"/>
  <c r="BE238"/>
  <c r="BE252"/>
  <c r="BE254"/>
  <c r="BE271"/>
  <c r="BE272"/>
  <c r="BE280"/>
  <c r="BE285"/>
  <c r="BE286"/>
  <c r="BE287"/>
  <c r="BE289"/>
  <c r="BE297"/>
  <c r="BE305"/>
  <c r="BE316"/>
  <c r="BE317"/>
  <c r="BE320"/>
  <c r="BE327"/>
  <c r="BE345"/>
  <c r="BE352"/>
  <c r="BE359"/>
  <c r="BE360"/>
  <c r="BE362"/>
  <c r="BE363"/>
  <c r="BE373"/>
  <c r="BE374"/>
  <c r="BE376"/>
  <c r="BE384"/>
  <c r="BE387"/>
  <c r="BE388"/>
  <c r="J95"/>
  <c r="BE155"/>
  <c r="BE167"/>
  <c r="BE169"/>
  <c r="BE181"/>
  <c r="BE182"/>
  <c r="BE187"/>
  <c r="BE189"/>
  <c r="BE192"/>
  <c r="BE193"/>
  <c r="BE195"/>
  <c r="BE196"/>
  <c r="BE197"/>
  <c r="BE202"/>
  <c r="BE210"/>
  <c r="BE211"/>
  <c r="BE217"/>
  <c r="BE223"/>
  <c r="BE224"/>
  <c r="BE227"/>
  <c r="BE228"/>
  <c r="BE231"/>
  <c r="BE232"/>
  <c r="BE235"/>
  <c r="BE236"/>
  <c r="BE245"/>
  <c r="BE248"/>
  <c r="BE249"/>
  <c r="BE253"/>
  <c r="BE256"/>
  <c r="BE261"/>
  <c r="BE273"/>
  <c r="BE276"/>
  <c r="BE277"/>
  <c r="BE278"/>
  <c r="BE282"/>
  <c r="BE284"/>
  <c r="BE294"/>
  <c r="BE308"/>
  <c r="BE309"/>
  <c r="BE311"/>
  <c r="BE312"/>
  <c r="BE318"/>
  <c r="BE326"/>
  <c r="BE328"/>
  <c r="BE333"/>
  <c r="BE337"/>
  <c r="BE341"/>
  <c r="BE357"/>
  <c r="BE366"/>
  <c r="BE367"/>
  <c r="BE380"/>
  <c r="BE385"/>
  <c r="E85"/>
  <c r="J93"/>
  <c r="BE157"/>
  <c r="BE159"/>
  <c r="BE171"/>
  <c r="BE173"/>
  <c r="BE183"/>
  <c r="BE186"/>
  <c r="BE191"/>
  <c r="BE194"/>
  <c r="BE199"/>
  <c r="BE201"/>
  <c r="BE206"/>
  <c r="BE207"/>
  <c r="BE212"/>
  <c r="BE219"/>
  <c r="BE220"/>
  <c r="BE226"/>
  <c r="BE229"/>
  <c r="BE233"/>
  <c r="BE234"/>
  <c r="BE237"/>
  <c r="BE243"/>
  <c r="BE244"/>
  <c r="BE246"/>
  <c r="BE251"/>
  <c r="BE257"/>
  <c r="BE258"/>
  <c r="BE259"/>
  <c r="BE262"/>
  <c r="BE263"/>
  <c r="BE265"/>
  <c r="BE267"/>
  <c r="BE275"/>
  <c r="BE279"/>
  <c r="BE283"/>
  <c r="BE290"/>
  <c r="BE298"/>
  <c r="BE300"/>
  <c r="BE301"/>
  <c r="BE307"/>
  <c r="BE310"/>
  <c r="BE315"/>
  <c r="BE322"/>
  <c r="BE323"/>
  <c r="BE324"/>
  <c r="BE325"/>
  <c r="BE331"/>
  <c r="BE335"/>
  <c r="BE338"/>
  <c r="BE344"/>
  <c r="BE348"/>
  <c r="BE350"/>
  <c r="BE351"/>
  <c r="BE354"/>
  <c r="BE355"/>
  <c r="BE377"/>
  <c r="BE378"/>
  <c r="BE382"/>
  <c r="BE383"/>
  <c r="BE163"/>
  <c r="BE165"/>
  <c r="BE180"/>
  <c r="BE184"/>
  <c r="BE185"/>
  <c r="BE188"/>
  <c r="BE200"/>
  <c r="BE208"/>
  <c r="BE216"/>
  <c r="BE218"/>
  <c r="BE221"/>
  <c r="BE222"/>
  <c r="BE225"/>
  <c r="BE239"/>
  <c r="BE240"/>
  <c r="BE241"/>
  <c r="BE242"/>
  <c r="BE247"/>
  <c r="BE255"/>
  <c r="BE260"/>
  <c r="BE264"/>
  <c r="BE266"/>
  <c r="BE268"/>
  <c r="BE269"/>
  <c r="BE274"/>
  <c r="BE281"/>
  <c r="BE291"/>
  <c r="BE295"/>
  <c r="BE303"/>
  <c r="BE304"/>
  <c r="BE314"/>
  <c r="BE319"/>
  <c r="BE330"/>
  <c r="BE332"/>
  <c r="BE334"/>
  <c r="BE339"/>
  <c r="BE340"/>
  <c r="BE342"/>
  <c r="BE346"/>
  <c r="BE347"/>
  <c r="BE356"/>
  <c r="BE364"/>
  <c r="BE365"/>
  <c r="BE368"/>
  <c r="BE370"/>
  <c r="BE372"/>
  <c r="BE375"/>
  <c r="BE379"/>
  <c r="BE381"/>
  <c r="BE386"/>
  <c i="8" r="BK135"/>
  <c r="BK162"/>
  <c r="J162"/>
  <c r="J104"/>
  <c i="9" r="F96"/>
  <c r="J124"/>
  <c r="BE135"/>
  <c r="BE137"/>
  <c r="BE156"/>
  <c r="BE158"/>
  <c r="BE165"/>
  <c r="BE166"/>
  <c r="BE168"/>
  <c r="BE139"/>
  <c r="BE163"/>
  <c r="BE169"/>
  <c r="F95"/>
  <c r="J122"/>
  <c r="BE131"/>
  <c r="BE133"/>
  <c r="BE155"/>
  <c r="BE157"/>
  <c r="BE159"/>
  <c r="BE161"/>
  <c r="BE167"/>
  <c r="E85"/>
  <c r="BE141"/>
  <c r="BE143"/>
  <c r="BE145"/>
  <c r="BE147"/>
  <c r="BE149"/>
  <c r="BE151"/>
  <c r="BE154"/>
  <c i="8" r="E85"/>
  <c r="F95"/>
  <c r="BE139"/>
  <c r="BE145"/>
  <c r="BE169"/>
  <c r="BE170"/>
  <c r="BE173"/>
  <c r="BE175"/>
  <c r="BE178"/>
  <c r="BE179"/>
  <c r="BE190"/>
  <c r="BE196"/>
  <c r="BE200"/>
  <c r="BE207"/>
  <c r="BE210"/>
  <c r="BE214"/>
  <c r="BE217"/>
  <c r="BE219"/>
  <c r="BE220"/>
  <c r="BE222"/>
  <c r="F96"/>
  <c r="J128"/>
  <c r="BE141"/>
  <c r="BE143"/>
  <c r="BE164"/>
  <c r="BE171"/>
  <c r="BE180"/>
  <c r="BE181"/>
  <c r="BE182"/>
  <c r="BE184"/>
  <c r="BE185"/>
  <c r="BE187"/>
  <c r="BE188"/>
  <c r="BE191"/>
  <c r="BE192"/>
  <c r="BE208"/>
  <c r="BE213"/>
  <c r="BE215"/>
  <c r="BE216"/>
  <c r="BE225"/>
  <c r="BE226"/>
  <c r="J130"/>
  <c r="BE149"/>
  <c r="BE153"/>
  <c r="BE157"/>
  <c r="BE168"/>
  <c r="BE177"/>
  <c r="BE193"/>
  <c r="BE197"/>
  <c r="BE199"/>
  <c r="BE201"/>
  <c r="BE202"/>
  <c r="BE203"/>
  <c r="BE223"/>
  <c r="BE224"/>
  <c r="BE227"/>
  <c r="BE137"/>
  <c r="BE147"/>
  <c r="BE151"/>
  <c r="BE155"/>
  <c r="BE160"/>
  <c r="BE161"/>
  <c r="BE165"/>
  <c r="BE166"/>
  <c r="BE167"/>
  <c r="BE172"/>
  <c r="BE176"/>
  <c r="BE186"/>
  <c r="BE194"/>
  <c r="BE195"/>
  <c r="BE198"/>
  <c r="BE205"/>
  <c r="BE206"/>
  <c r="BE209"/>
  <c r="BE211"/>
  <c r="BE212"/>
  <c r="BE221"/>
  <c i="7" r="J93"/>
  <c r="J96"/>
  <c r="J125"/>
  <c r="BE137"/>
  <c r="BE147"/>
  <c r="BE148"/>
  <c r="BE152"/>
  <c r="BE155"/>
  <c r="BE157"/>
  <c r="BE158"/>
  <c r="BE164"/>
  <c r="BE167"/>
  <c r="BE169"/>
  <c r="BE170"/>
  <c r="BE171"/>
  <c r="BE176"/>
  <c r="BE179"/>
  <c r="BE181"/>
  <c r="BE182"/>
  <c r="BE183"/>
  <c r="BE187"/>
  <c r="BE189"/>
  <c r="BE193"/>
  <c r="BE194"/>
  <c r="BE195"/>
  <c i="6" r="BK127"/>
  <c r="J127"/>
  <c i="7" r="E115"/>
  <c r="F125"/>
  <c r="F126"/>
  <c r="BE134"/>
  <c r="BE136"/>
  <c r="BE141"/>
  <c r="BE144"/>
  <c r="BE146"/>
  <c r="BE150"/>
  <c r="BE153"/>
  <c r="BE156"/>
  <c r="BE159"/>
  <c r="BE160"/>
  <c r="BE165"/>
  <c r="BE173"/>
  <c r="BE178"/>
  <c r="BE184"/>
  <c r="BE186"/>
  <c r="BE133"/>
  <c r="BE138"/>
  <c r="BE139"/>
  <c r="BE143"/>
  <c r="BE149"/>
  <c r="BE154"/>
  <c r="BE161"/>
  <c r="BE162"/>
  <c r="BE163"/>
  <c r="BE174"/>
  <c r="BE177"/>
  <c r="BE190"/>
  <c r="BE191"/>
  <c r="BE192"/>
  <c r="BE132"/>
  <c r="BE140"/>
  <c r="BE142"/>
  <c r="BE145"/>
  <c r="BE151"/>
  <c r="BE166"/>
  <c r="BE168"/>
  <c r="BE172"/>
  <c r="BE175"/>
  <c r="BE180"/>
  <c r="BE196"/>
  <c i="6" r="F96"/>
  <c r="F123"/>
  <c r="BE138"/>
  <c r="BE139"/>
  <c r="BE143"/>
  <c r="BE151"/>
  <c r="BE152"/>
  <c r="BE157"/>
  <c r="BE160"/>
  <c r="BE163"/>
  <c r="E113"/>
  <c r="BE130"/>
  <c r="BE131"/>
  <c r="BE132"/>
  <c r="BE136"/>
  <c r="BE161"/>
  <c r="BE162"/>
  <c i="5" r="J130"/>
  <c r="J101"/>
  <c i="6" r="J93"/>
  <c r="J95"/>
  <c r="BE129"/>
  <c r="BE133"/>
  <c r="BE140"/>
  <c r="BE141"/>
  <c r="BE142"/>
  <c r="BE145"/>
  <c r="BE150"/>
  <c r="BE155"/>
  <c r="BE158"/>
  <c r="BE159"/>
  <c r="J96"/>
  <c r="BE134"/>
  <c r="BE135"/>
  <c r="BE137"/>
  <c r="BE144"/>
  <c r="BE146"/>
  <c r="BE148"/>
  <c r="BE149"/>
  <c r="BE153"/>
  <c r="BE154"/>
  <c i="5" r="F96"/>
  <c r="J123"/>
  <c r="J126"/>
  <c r="BE134"/>
  <c r="BE135"/>
  <c r="BE139"/>
  <c r="BE148"/>
  <c r="BE156"/>
  <c r="BE158"/>
  <c r="BE159"/>
  <c r="BE160"/>
  <c r="BE163"/>
  <c r="BE170"/>
  <c r="BE171"/>
  <c r="BE173"/>
  <c r="BE180"/>
  <c r="BE186"/>
  <c r="BE187"/>
  <c r="BE188"/>
  <c r="BE189"/>
  <c r="BE190"/>
  <c r="BE193"/>
  <c r="BE198"/>
  <c r="BE202"/>
  <c r="BE203"/>
  <c r="BE207"/>
  <c r="E85"/>
  <c r="J95"/>
  <c r="BE131"/>
  <c r="BE137"/>
  <c r="BE143"/>
  <c r="BE146"/>
  <c r="BE147"/>
  <c r="BE149"/>
  <c r="BE151"/>
  <c r="BE152"/>
  <c r="BE157"/>
  <c r="BE167"/>
  <c r="BE168"/>
  <c r="BE174"/>
  <c r="BE175"/>
  <c r="BE176"/>
  <c r="BE177"/>
  <c r="BE179"/>
  <c r="BE181"/>
  <c r="BE204"/>
  <c r="BE209"/>
  <c r="BE211"/>
  <c r="BE212"/>
  <c r="F125"/>
  <c r="BE140"/>
  <c r="BE145"/>
  <c r="BE161"/>
  <c r="BE164"/>
  <c r="BE178"/>
  <c r="BE183"/>
  <c r="BE194"/>
  <c r="BE196"/>
  <c r="BE199"/>
  <c r="BE200"/>
  <c r="BE208"/>
  <c r="BE210"/>
  <c r="BE132"/>
  <c r="BE133"/>
  <c r="BE136"/>
  <c r="BE138"/>
  <c r="BE141"/>
  <c r="BE142"/>
  <c r="BE144"/>
  <c r="BE150"/>
  <c r="BE153"/>
  <c r="BE155"/>
  <c r="BE162"/>
  <c r="BE165"/>
  <c r="BE166"/>
  <c r="BE172"/>
  <c r="BE182"/>
  <c r="BE184"/>
  <c r="BE185"/>
  <c r="BE191"/>
  <c r="BE195"/>
  <c r="BE197"/>
  <c r="BE205"/>
  <c r="BE206"/>
  <c r="BE213"/>
  <c r="BE214"/>
  <c i="4" r="E85"/>
  <c r="J93"/>
  <c r="J96"/>
  <c r="F125"/>
  <c r="BE134"/>
  <c r="BE135"/>
  <c r="BE139"/>
  <c r="BE145"/>
  <c r="BE147"/>
  <c r="BE151"/>
  <c r="BE152"/>
  <c r="BE153"/>
  <c r="BE157"/>
  <c r="BE159"/>
  <c r="BE167"/>
  <c r="BE171"/>
  <c r="BE172"/>
  <c r="BE173"/>
  <c r="BE181"/>
  <c r="BE182"/>
  <c r="BE188"/>
  <c r="BE194"/>
  <c r="BE197"/>
  <c r="BE203"/>
  <c r="BE204"/>
  <c r="BE209"/>
  <c r="BE212"/>
  <c r="BE215"/>
  <c r="BE217"/>
  <c r="BE225"/>
  <c r="BE230"/>
  <c r="BE235"/>
  <c r="BE240"/>
  <c r="BE242"/>
  <c r="BE243"/>
  <c r="BE244"/>
  <c r="BE248"/>
  <c r="BE254"/>
  <c r="BE261"/>
  <c r="BE262"/>
  <c r="BE263"/>
  <c r="J95"/>
  <c r="BE136"/>
  <c r="BE141"/>
  <c r="BE142"/>
  <c r="BE148"/>
  <c r="BE149"/>
  <c r="BE150"/>
  <c r="BE155"/>
  <c r="BE161"/>
  <c r="BE164"/>
  <c r="BE168"/>
  <c r="BE175"/>
  <c r="BE180"/>
  <c r="BE183"/>
  <c r="BE187"/>
  <c r="BE190"/>
  <c r="BE191"/>
  <c r="BE192"/>
  <c r="BE198"/>
  <c r="BE201"/>
  <c r="BE207"/>
  <c r="BE216"/>
  <c r="BE220"/>
  <c r="BE227"/>
  <c r="BE228"/>
  <c r="BE231"/>
  <c r="BE232"/>
  <c r="BE233"/>
  <c r="BE246"/>
  <c r="BE251"/>
  <c r="BE255"/>
  <c r="BE257"/>
  <c r="BE258"/>
  <c r="F96"/>
  <c r="BE131"/>
  <c r="BE132"/>
  <c r="BE137"/>
  <c r="BE143"/>
  <c r="BE146"/>
  <c r="BE160"/>
  <c r="BE165"/>
  <c r="BE174"/>
  <c r="BE176"/>
  <c r="BE177"/>
  <c r="BE184"/>
  <c r="BE185"/>
  <c r="BE186"/>
  <c r="BE189"/>
  <c r="BE199"/>
  <c r="BE200"/>
  <c r="BE202"/>
  <c r="BE205"/>
  <c r="BE213"/>
  <c r="BE214"/>
  <c r="BE218"/>
  <c r="BE221"/>
  <c r="BE222"/>
  <c r="BE223"/>
  <c r="BE229"/>
  <c r="BE236"/>
  <c r="BE237"/>
  <c r="BE238"/>
  <c r="BE239"/>
  <c r="BE241"/>
  <c r="BE247"/>
  <c r="BE249"/>
  <c r="BE252"/>
  <c r="BE260"/>
  <c r="BE133"/>
  <c r="BE140"/>
  <c r="BE144"/>
  <c r="BE154"/>
  <c r="BE156"/>
  <c r="BE158"/>
  <c r="BE162"/>
  <c r="BE163"/>
  <c r="BE169"/>
  <c r="BE170"/>
  <c r="BE178"/>
  <c r="BE179"/>
  <c r="BE193"/>
  <c r="BE195"/>
  <c r="BE196"/>
  <c r="BE206"/>
  <c r="BE208"/>
  <c r="BE211"/>
  <c r="BE219"/>
  <c r="BE224"/>
  <c r="BE226"/>
  <c r="BE234"/>
  <c r="BE245"/>
  <c r="BE250"/>
  <c r="BE256"/>
  <c r="BE259"/>
  <c i="3" r="E141"/>
  <c r="BE158"/>
  <c r="BE160"/>
  <c r="BE182"/>
  <c r="BE183"/>
  <c r="BE189"/>
  <c r="BE191"/>
  <c r="BE198"/>
  <c r="BE212"/>
  <c r="BE214"/>
  <c r="BE217"/>
  <c r="BE219"/>
  <c r="BE221"/>
  <c r="BE225"/>
  <c r="BE271"/>
  <c r="BE279"/>
  <c r="BE281"/>
  <c r="BE283"/>
  <c r="BE289"/>
  <c r="BE298"/>
  <c r="BE300"/>
  <c r="BE303"/>
  <c r="BE305"/>
  <c r="BE320"/>
  <c r="BE381"/>
  <c r="BE386"/>
  <c r="BE445"/>
  <c r="BE449"/>
  <c r="BE455"/>
  <c r="BE510"/>
  <c r="BE535"/>
  <c r="BE537"/>
  <c r="BE592"/>
  <c r="BE610"/>
  <c r="BE623"/>
  <c r="BE707"/>
  <c r="BE710"/>
  <c r="BE713"/>
  <c r="BE716"/>
  <c r="BE774"/>
  <c r="BE801"/>
  <c r="BE815"/>
  <c r="BE827"/>
  <c r="BE831"/>
  <c r="BE838"/>
  <c r="BE843"/>
  <c r="BE866"/>
  <c r="BE872"/>
  <c r="BE925"/>
  <c r="BE929"/>
  <c r="BE1011"/>
  <c r="BE1012"/>
  <c r="BE1027"/>
  <c r="BE1044"/>
  <c r="BE1054"/>
  <c r="BE1059"/>
  <c r="BE1071"/>
  <c r="BE1078"/>
  <c r="BE1084"/>
  <c r="BE1094"/>
  <c r="BE1095"/>
  <c r="BE1103"/>
  <c r="BE1114"/>
  <c r="BE1120"/>
  <c r="BE1145"/>
  <c r="BE1173"/>
  <c r="BE1181"/>
  <c r="BE1193"/>
  <c r="BE1207"/>
  <c r="BE1210"/>
  <c r="BE1215"/>
  <c r="BE1226"/>
  <c r="BE1237"/>
  <c r="BE1261"/>
  <c r="BE1263"/>
  <c r="BE1265"/>
  <c r="BE1267"/>
  <c r="BE1275"/>
  <c r="BE1279"/>
  <c r="BE1280"/>
  <c r="BE1285"/>
  <c r="BE1329"/>
  <c r="BE1381"/>
  <c r="BE1385"/>
  <c r="BE1404"/>
  <c r="BE1409"/>
  <c r="BE1425"/>
  <c r="BE1430"/>
  <c r="BE1433"/>
  <c r="BE1437"/>
  <c r="BE1443"/>
  <c r="BE1445"/>
  <c r="BE1482"/>
  <c r="BE1488"/>
  <c r="BE1571"/>
  <c r="BE1591"/>
  <c r="BE1602"/>
  <c r="BE1607"/>
  <c r="BE1617"/>
  <c r="BE1619"/>
  <c r="BE1624"/>
  <c r="BE1637"/>
  <c r="BE1639"/>
  <c r="BE1641"/>
  <c r="BE1671"/>
  <c r="BE1679"/>
  <c r="BE1687"/>
  <c r="BE1690"/>
  <c r="BE1703"/>
  <c r="BE1705"/>
  <c r="BE1708"/>
  <c r="BE1713"/>
  <c r="BE1714"/>
  <c r="BE1719"/>
  <c r="BE1720"/>
  <c r="BE1729"/>
  <c r="BE1763"/>
  <c r="BE1774"/>
  <c r="BE1778"/>
  <c r="BE1781"/>
  <c r="BE1800"/>
  <c r="BE1827"/>
  <c r="BE1834"/>
  <c r="BE1870"/>
  <c r="BE1875"/>
  <c r="BE1877"/>
  <c r="BE1879"/>
  <c r="BE1881"/>
  <c r="BE1917"/>
  <c r="BE1966"/>
  <c r="BE2035"/>
  <c r="BE2059"/>
  <c i="2" r="J127"/>
  <c r="J100"/>
  <c i="3" r="J93"/>
  <c r="BE180"/>
  <c r="BE200"/>
  <c r="BE202"/>
  <c r="BE227"/>
  <c r="BE240"/>
  <c r="BE266"/>
  <c r="BE302"/>
  <c r="BE315"/>
  <c r="BE338"/>
  <c r="BE342"/>
  <c r="BE350"/>
  <c r="BE370"/>
  <c r="BE384"/>
  <c r="BE398"/>
  <c r="BE404"/>
  <c r="BE407"/>
  <c r="BE411"/>
  <c r="BE413"/>
  <c r="BE503"/>
  <c r="BE529"/>
  <c r="BE531"/>
  <c r="BE534"/>
  <c r="BE671"/>
  <c r="BE736"/>
  <c r="BE750"/>
  <c r="BE772"/>
  <c r="BE824"/>
  <c r="BE847"/>
  <c r="BE902"/>
  <c r="BE921"/>
  <c r="BE939"/>
  <c r="BE948"/>
  <c r="BE952"/>
  <c r="BE993"/>
  <c r="BE1003"/>
  <c r="BE1007"/>
  <c r="BE1009"/>
  <c r="BE1016"/>
  <c r="BE1017"/>
  <c r="BE1022"/>
  <c r="BE1024"/>
  <c r="BE1040"/>
  <c r="BE1048"/>
  <c r="BE1050"/>
  <c r="BE1063"/>
  <c r="BE1064"/>
  <c r="BE1070"/>
  <c r="BE1080"/>
  <c r="BE1090"/>
  <c r="BE1097"/>
  <c r="BE1100"/>
  <c r="BE1109"/>
  <c r="BE1118"/>
  <c r="BE1124"/>
  <c r="BE1161"/>
  <c r="BE1187"/>
  <c r="BE1201"/>
  <c r="BE1204"/>
  <c r="BE1224"/>
  <c r="BE1231"/>
  <c r="BE1247"/>
  <c r="BE1271"/>
  <c r="BE1284"/>
  <c r="BE1287"/>
  <c r="BE1289"/>
  <c r="BE1296"/>
  <c r="BE1371"/>
  <c r="BE1374"/>
  <c r="BE1387"/>
  <c r="BE1414"/>
  <c r="BE1416"/>
  <c r="BE1420"/>
  <c r="BE1427"/>
  <c r="BE1429"/>
  <c r="BE1477"/>
  <c r="BE1478"/>
  <c r="BE1517"/>
  <c r="BE1523"/>
  <c r="BE1533"/>
  <c r="BE1541"/>
  <c r="BE1562"/>
  <c r="BE1563"/>
  <c r="BE1593"/>
  <c r="BE1595"/>
  <c r="BE1600"/>
  <c r="BE1615"/>
  <c r="BE1626"/>
  <c r="BE1653"/>
  <c r="BE1680"/>
  <c r="BE1685"/>
  <c r="BE1686"/>
  <c r="BE1692"/>
  <c r="BE1701"/>
  <c r="BE1707"/>
  <c r="BE1709"/>
  <c r="BE1715"/>
  <c r="BE1736"/>
  <c r="BE1740"/>
  <c r="BE1753"/>
  <c r="BE1783"/>
  <c r="BE1802"/>
  <c r="BE1821"/>
  <c r="BE1867"/>
  <c r="BE1871"/>
  <c r="BE1873"/>
  <c r="BE1878"/>
  <c r="BE1882"/>
  <c r="BE1884"/>
  <c r="BE1943"/>
  <c r="BE1945"/>
  <c r="BE1949"/>
  <c r="BE1951"/>
  <c r="BE1952"/>
  <c r="BE1956"/>
  <c r="BE1961"/>
  <c r="BE1976"/>
  <c r="BE1987"/>
  <c r="BE2040"/>
  <c r="BE2042"/>
  <c r="BE2046"/>
  <c r="BE2055"/>
  <c r="BE2065"/>
  <c r="F152"/>
  <c r="BE167"/>
  <c r="BE178"/>
  <c r="BE196"/>
  <c r="BE208"/>
  <c r="BE210"/>
  <c r="BE233"/>
  <c r="BE235"/>
  <c r="BE263"/>
  <c r="BE264"/>
  <c r="BE268"/>
  <c r="BE311"/>
  <c r="BE316"/>
  <c r="BE322"/>
  <c r="BE326"/>
  <c r="BE344"/>
  <c r="BE348"/>
  <c r="BE354"/>
  <c r="BE358"/>
  <c r="BE364"/>
  <c r="BE366"/>
  <c r="BE388"/>
  <c r="BE397"/>
  <c r="BE403"/>
  <c r="BE410"/>
  <c r="BE429"/>
  <c r="BE444"/>
  <c r="BE452"/>
  <c r="BE514"/>
  <c r="BE524"/>
  <c r="BE527"/>
  <c r="BE617"/>
  <c r="BE687"/>
  <c r="BE794"/>
  <c r="BE804"/>
  <c r="BE811"/>
  <c r="BE841"/>
  <c r="BE941"/>
  <c r="BE945"/>
  <c r="BE984"/>
  <c r="BE1001"/>
  <c r="BE1005"/>
  <c r="BE1018"/>
  <c r="BE1052"/>
  <c r="BE1057"/>
  <c r="BE1076"/>
  <c r="BE1082"/>
  <c r="BE1092"/>
  <c r="BE1116"/>
  <c r="BE1126"/>
  <c r="BE1131"/>
  <c r="BE1139"/>
  <c r="BE1151"/>
  <c r="BE1175"/>
  <c r="BE1184"/>
  <c r="BE1198"/>
  <c r="BE1213"/>
  <c r="BE1219"/>
  <c r="BE1249"/>
  <c r="BE1255"/>
  <c r="BE1269"/>
  <c r="BE1348"/>
  <c r="BE1368"/>
  <c r="BE1379"/>
  <c r="BE1394"/>
  <c r="BE1400"/>
  <c r="BE1421"/>
  <c r="BE1423"/>
  <c r="BE1435"/>
  <c r="BE1439"/>
  <c r="BE1454"/>
  <c r="BE1467"/>
  <c r="BE1472"/>
  <c r="BE1480"/>
  <c r="BE1486"/>
  <c r="BE1499"/>
  <c r="BE1512"/>
  <c r="BE1553"/>
  <c r="BE1557"/>
  <c r="BE1601"/>
  <c r="BE1604"/>
  <c r="BE1658"/>
  <c r="BE1681"/>
  <c r="BE1688"/>
  <c r="BE1689"/>
  <c r="BE1704"/>
  <c r="BE1718"/>
  <c r="BE1731"/>
  <c r="BE1749"/>
  <c r="BE1768"/>
  <c r="BE1772"/>
  <c r="BE1780"/>
  <c r="BE1799"/>
  <c r="BE1803"/>
  <c r="BE1811"/>
  <c r="BE1813"/>
  <c r="BE1840"/>
  <c r="BE1847"/>
  <c r="BE1854"/>
  <c r="BE1915"/>
  <c r="BE1958"/>
  <c r="BE1959"/>
  <c r="BE1964"/>
  <c r="BE1978"/>
  <c r="BE2054"/>
  <c r="BE2061"/>
  <c r="BE2063"/>
  <c r="BE2067"/>
  <c r="BE162"/>
  <c r="BE185"/>
  <c r="BE223"/>
  <c r="BE229"/>
  <c r="BE237"/>
  <c r="BE238"/>
  <c r="BE252"/>
  <c r="BE254"/>
  <c r="BE262"/>
  <c r="BE270"/>
  <c r="BE273"/>
  <c r="BE307"/>
  <c r="BE318"/>
  <c r="BE330"/>
  <c r="BE334"/>
  <c r="BE362"/>
  <c r="BE374"/>
  <c r="BE376"/>
  <c r="BE379"/>
  <c r="BE408"/>
  <c r="BE428"/>
  <c r="BE484"/>
  <c r="BE502"/>
  <c r="BE517"/>
  <c r="BE520"/>
  <c r="BE522"/>
  <c r="BE532"/>
  <c r="BE593"/>
  <c r="BE606"/>
  <c r="BE608"/>
  <c r="BE615"/>
  <c r="BE647"/>
  <c r="BE649"/>
  <c r="BE669"/>
  <c r="BE761"/>
  <c r="BE775"/>
  <c r="BE820"/>
  <c r="BE836"/>
  <c r="BE845"/>
  <c r="BE868"/>
  <c r="BE883"/>
  <c r="BE912"/>
  <c r="BE914"/>
  <c r="BE916"/>
  <c r="BE931"/>
  <c r="BE935"/>
  <c r="BE954"/>
  <c r="BE997"/>
  <c r="BE1014"/>
  <c r="BE1020"/>
  <c r="BE1026"/>
  <c r="BE1033"/>
  <c r="BE1035"/>
  <c r="BE1036"/>
  <c r="BE1062"/>
  <c r="BE1072"/>
  <c r="BE1074"/>
  <c r="BE1091"/>
  <c r="BE1098"/>
  <c r="BE1107"/>
  <c r="BE1133"/>
  <c r="BE1149"/>
  <c r="BE1163"/>
  <c r="BE1190"/>
  <c r="BE1236"/>
  <c r="BE1273"/>
  <c r="BE1281"/>
  <c r="BE1291"/>
  <c r="BE1294"/>
  <c r="BE1298"/>
  <c r="BE1309"/>
  <c r="BE1316"/>
  <c r="BE1319"/>
  <c r="BE1322"/>
  <c r="BE1390"/>
  <c r="BE1396"/>
  <c r="BE1398"/>
  <c r="BE1418"/>
  <c r="BE1431"/>
  <c r="BE1447"/>
  <c r="BE1456"/>
  <c r="BE1464"/>
  <c r="BE1484"/>
  <c r="BE1558"/>
  <c r="BE1559"/>
  <c r="BE1560"/>
  <c r="BE1561"/>
  <c r="BE1573"/>
  <c r="BE1574"/>
  <c r="BE1576"/>
  <c r="BE1578"/>
  <c r="BE1585"/>
  <c r="BE1594"/>
  <c r="BE1608"/>
  <c r="BE1610"/>
  <c r="BE1612"/>
  <c r="BE1614"/>
  <c r="BE1628"/>
  <c r="BE1630"/>
  <c r="BE1635"/>
  <c r="BE1643"/>
  <c r="BE1651"/>
  <c r="BE1662"/>
  <c r="BE1666"/>
  <c r="BE1674"/>
  <c r="BE1677"/>
  <c r="BE1682"/>
  <c r="BE1683"/>
  <c r="BE1684"/>
  <c r="BE1710"/>
  <c r="BE1717"/>
  <c r="BE1727"/>
  <c r="BE1733"/>
  <c r="BE1737"/>
  <c r="BE1738"/>
  <c r="BE1744"/>
  <c r="BE1760"/>
  <c r="BE1911"/>
  <c r="BE1913"/>
  <c r="BE1968"/>
  <c r="BE1975"/>
  <c r="BE1979"/>
  <c r="BE1989"/>
  <c r="BE2024"/>
  <c r="BE2027"/>
  <c r="BE2050"/>
  <c r="BE2057"/>
  <c r="BE2069"/>
  <c r="BE2071"/>
  <c r="BE2073"/>
  <c r="BE2075"/>
  <c r="BE2077"/>
  <c r="BE2079"/>
  <c r="BE2081"/>
  <c r="BE2083"/>
  <c r="BE2085"/>
  <c r="BE2093"/>
  <c r="BE2095"/>
  <c r="BE2096"/>
  <c r="BE2099"/>
  <c i="2" r="F122"/>
  <c r="BE129"/>
  <c r="BE134"/>
  <c r="BE152"/>
  <c r="BE170"/>
  <c r="BE181"/>
  <c r="BE196"/>
  <c r="BE201"/>
  <c r="BE213"/>
  <c r="BE220"/>
  <c r="BE224"/>
  <c r="BE225"/>
  <c r="E85"/>
  <c r="J119"/>
  <c r="BE128"/>
  <c r="BE136"/>
  <c r="BE150"/>
  <c r="BE171"/>
  <c r="BE172"/>
  <c r="BE173"/>
  <c r="BE183"/>
  <c r="BE187"/>
  <c r="BE193"/>
  <c r="BE202"/>
  <c r="BE206"/>
  <c r="BE215"/>
  <c r="BE226"/>
  <c r="BE130"/>
  <c r="BE138"/>
  <c r="BE140"/>
  <c r="BE142"/>
  <c r="BE144"/>
  <c r="BE146"/>
  <c r="BE156"/>
  <c r="BE162"/>
  <c r="BE185"/>
  <c r="BE194"/>
  <c r="BE204"/>
  <c r="BE232"/>
  <c r="BE236"/>
  <c r="BE241"/>
  <c r="BE246"/>
  <c r="BE248"/>
  <c r="BE252"/>
  <c r="BE254"/>
  <c r="BE132"/>
  <c r="BE148"/>
  <c r="BE158"/>
  <c r="BE165"/>
  <c r="BE177"/>
  <c r="BE179"/>
  <c r="BE189"/>
  <c r="BE191"/>
  <c r="BE195"/>
  <c r="BE197"/>
  <c r="BE199"/>
  <c r="BE211"/>
  <c r="BE221"/>
  <c r="BE222"/>
  <c r="BE227"/>
  <c r="BE230"/>
  <c r="BE234"/>
  <c r="BE238"/>
  <c r="BE239"/>
  <c r="BE244"/>
  <c r="BE258"/>
  <c r="BE261"/>
  <c r="F37"/>
  <c i="1" r="BB96"/>
  <c r="AS97"/>
  <c i="3" r="F41"/>
  <c i="1" r="BD98"/>
  <c i="3" r="F40"/>
  <c i="1" r="BC98"/>
  <c i="8" r="F39"/>
  <c i="1" r="BB103"/>
  <c i="9" r="F41"/>
  <c i="1" r="BD105"/>
  <c i="10" r="F41"/>
  <c i="1" r="BD106"/>
  <c i="10" r="F40"/>
  <c i="1" r="BC106"/>
  <c i="11" r="F38"/>
  <c i="1" r="BA108"/>
  <c i="12" r="J38"/>
  <c i="1" r="AW109"/>
  <c i="12" r="F40"/>
  <c i="1" r="BC109"/>
  <c i="13" r="F38"/>
  <c i="1" r="BA110"/>
  <c i="13" r="F40"/>
  <c i="1" r="BC110"/>
  <c i="14" r="J38"/>
  <c i="1" r="AW111"/>
  <c i="14" r="F39"/>
  <c i="1" r="BB111"/>
  <c i="15" r="F40"/>
  <c i="1" r="BC112"/>
  <c i="15" r="J38"/>
  <c i="1" r="AW112"/>
  <c i="16" r="F39"/>
  <c i="1" r="BB113"/>
  <c i="16" r="F41"/>
  <c i="1" r="BD113"/>
  <c i="18" r="F40"/>
  <c i="1" r="BC116"/>
  <c i="19" r="F38"/>
  <c i="1" r="BA117"/>
  <c i="19" r="F40"/>
  <c i="1" r="BC117"/>
  <c i="21" r="F41"/>
  <c i="1" r="BD120"/>
  <c i="22" r="J36"/>
  <c i="1" r="AW121"/>
  <c i="23" r="F38"/>
  <c i="1" r="BC122"/>
  <c i="23" r="J36"/>
  <c i="1" r="AW122"/>
  <c i="24" r="F38"/>
  <c i="1" r="BC123"/>
  <c i="24" r="F39"/>
  <c i="1" r="BD123"/>
  <c i="26" r="F36"/>
  <c i="1" r="BA126"/>
  <c i="27" r="F36"/>
  <c i="1" r="BA127"/>
  <c i="28" r="F36"/>
  <c i="1" r="BA128"/>
  <c i="28" r="F37"/>
  <c i="1" r="BB128"/>
  <c i="2" r="F39"/>
  <c i="1" r="BD96"/>
  <c i="3" r="J38"/>
  <c i="1" r="AW98"/>
  <c i="4" r="F41"/>
  <c i="1" r="BD99"/>
  <c i="5" r="F39"/>
  <c i="1" r="BB100"/>
  <c i="5" r="F40"/>
  <c i="1" r="BC100"/>
  <c i="5" r="F41"/>
  <c i="1" r="BD100"/>
  <c i="7" r="J38"/>
  <c i="1" r="AW102"/>
  <c i="7" r="F39"/>
  <c i="1" r="BB102"/>
  <c i="8" r="J38"/>
  <c i="1" r="AW103"/>
  <c i="9" r="J38"/>
  <c i="1" r="AW105"/>
  <c i="10" r="F39"/>
  <c i="1" r="BB106"/>
  <c i="11" r="F39"/>
  <c i="1" r="BB108"/>
  <c i="15" r="F39"/>
  <c i="1" r="BB112"/>
  <c i="16" r="F38"/>
  <c i="1" r="BA113"/>
  <c i="16" r="J38"/>
  <c i="1" r="AW113"/>
  <c i="17" r="F38"/>
  <c i="1" r="BA115"/>
  <c i="17" r="J38"/>
  <c i="1" r="AW115"/>
  <c i="18" r="F41"/>
  <c i="1" r="BD116"/>
  <c i="19" r="J38"/>
  <c i="1" r="AW117"/>
  <c i="20" r="F39"/>
  <c i="1" r="BB119"/>
  <c i="20" r="J38"/>
  <c i="1" r="AW119"/>
  <c i="21" r="F40"/>
  <c i="1" r="BC120"/>
  <c i="22" r="F36"/>
  <c i="1" r="BA121"/>
  <c i="22" r="F39"/>
  <c i="1" r="BD121"/>
  <c i="23" r="F37"/>
  <c i="1" r="BB122"/>
  <c i="24" r="F37"/>
  <c i="1" r="BB123"/>
  <c i="25" r="J36"/>
  <c i="1" r="AW125"/>
  <c i="26" r="F37"/>
  <c i="1" r="BB126"/>
  <c i="26" r="F39"/>
  <c i="1" r="BD126"/>
  <c i="28" r="J36"/>
  <c i="1" r="AW128"/>
  <c r="AS107"/>
  <c i="2" r="F36"/>
  <c i="1" r="BA96"/>
  <c i="2" r="F38"/>
  <c i="1" r="BC96"/>
  <c i="3" r="F39"/>
  <c i="1" r="BB98"/>
  <c i="4" r="J38"/>
  <c i="1" r="AW99"/>
  <c i="4" r="F40"/>
  <c i="1" r="BC99"/>
  <c i="5" r="F38"/>
  <c i="1" r="BA100"/>
  <c i="6" r="J38"/>
  <c i="1" r="AW101"/>
  <c i="6" r="F40"/>
  <c i="1" r="BC101"/>
  <c i="7" r="F38"/>
  <c i="1" r="BA102"/>
  <c i="7" r="F40"/>
  <c i="1" r="BC102"/>
  <c i="8" r="F38"/>
  <c i="1" r="BA103"/>
  <c i="9" r="F39"/>
  <c i="1" r="BB105"/>
  <c i="9" r="F40"/>
  <c i="1" r="BC105"/>
  <c i="10" r="F38"/>
  <c i="1" r="BA106"/>
  <c i="11" r="J38"/>
  <c i="1" r="AW108"/>
  <c i="12" r="F39"/>
  <c i="1" r="BB109"/>
  <c i="12" r="F41"/>
  <c i="1" r="BD109"/>
  <c i="12" r="F38"/>
  <c i="1" r="BA109"/>
  <c i="13" r="F39"/>
  <c i="1" r="BB110"/>
  <c i="13" r="J38"/>
  <c i="1" r="AW110"/>
  <c i="13" r="F41"/>
  <c i="1" r="BD110"/>
  <c i="14" r="F41"/>
  <c i="1" r="BD111"/>
  <c i="14" r="F40"/>
  <c i="1" r="BC111"/>
  <c i="14" r="F38"/>
  <c i="1" r="BA111"/>
  <c i="15" r="F38"/>
  <c i="1" r="BA112"/>
  <c i="15" r="F41"/>
  <c i="1" r="BD112"/>
  <c i="17" r="F39"/>
  <c i="1" r="BB115"/>
  <c i="17" r="F40"/>
  <c i="1" r="BC115"/>
  <c i="18" r="J38"/>
  <c i="1" r="AW116"/>
  <c i="19" r="F39"/>
  <c i="1" r="BB117"/>
  <c i="20" r="F40"/>
  <c i="1" r="BC119"/>
  <c i="21" r="F38"/>
  <c i="1" r="BA120"/>
  <c i="21" r="J38"/>
  <c i="1" r="AW120"/>
  <c i="22" r="F38"/>
  <c i="1" r="BC121"/>
  <c i="23" r="F39"/>
  <c i="1" r="BD122"/>
  <c i="24" r="J36"/>
  <c i="1" r="AW123"/>
  <c i="25" r="F36"/>
  <c i="1" r="BA125"/>
  <c i="25" r="F37"/>
  <c i="1" r="BB125"/>
  <c i="26" r="F38"/>
  <c i="1" r="BC126"/>
  <c i="27" r="F37"/>
  <c i="1" r="BB127"/>
  <c i="27" r="F39"/>
  <c i="1" r="BD127"/>
  <c i="28" r="F38"/>
  <c i="1" r="BC128"/>
  <c i="2" r="J36"/>
  <c i="1" r="AW96"/>
  <c i="3" r="F38"/>
  <c i="1" r="BA98"/>
  <c i="4" r="F38"/>
  <c i="1" r="BA99"/>
  <c i="4" r="F39"/>
  <c i="1" r="BB99"/>
  <c i="5" r="J38"/>
  <c i="1" r="AW100"/>
  <c i="6" r="F41"/>
  <c i="1" r="BD101"/>
  <c i="6" r="F38"/>
  <c i="1" r="BA101"/>
  <c i="6" r="F39"/>
  <c i="1" r="BB101"/>
  <c i="7" r="F41"/>
  <c i="1" r="BD102"/>
  <c i="6" r="J34"/>
  <c i="8" r="F40"/>
  <c i="1" r="BC103"/>
  <c i="8" r="F41"/>
  <c i="1" r="BD103"/>
  <c i="9" r="F38"/>
  <c i="1" r="BA105"/>
  <c i="10" r="J38"/>
  <c i="1" r="AW106"/>
  <c i="11" r="F41"/>
  <c i="1" r="BD108"/>
  <c i="11" r="F40"/>
  <c i="1" r="BC108"/>
  <c i="16" r="F40"/>
  <c i="1" r="BC113"/>
  <c i="17" r="F41"/>
  <c i="1" r="BD115"/>
  <c i="18" r="F39"/>
  <c i="1" r="BB116"/>
  <c i="18" r="F38"/>
  <c i="1" r="BA116"/>
  <c i="19" r="F41"/>
  <c i="1" r="BD117"/>
  <c i="20" r="F38"/>
  <c i="1" r="BA119"/>
  <c i="20" r="F41"/>
  <c i="1" r="BD119"/>
  <c i="21" r="F39"/>
  <c i="1" r="BB120"/>
  <c i="22" r="F37"/>
  <c i="1" r="BB121"/>
  <c i="23" r="F36"/>
  <c i="1" r="BA122"/>
  <c i="24" r="F36"/>
  <c i="1" r="BA123"/>
  <c i="25" r="F38"/>
  <c i="1" r="BC125"/>
  <c i="25" r="F39"/>
  <c i="1" r="BD125"/>
  <c i="26" r="J36"/>
  <c i="1" r="AW126"/>
  <c i="27" r="F38"/>
  <c i="1" r="BC127"/>
  <c i="27" r="J36"/>
  <c i="1" r="AW127"/>
  <c i="28" r="F39"/>
  <c i="1" r="BD128"/>
  <c i="16" l="1" r="T137"/>
  <c i="11" r="P156"/>
  <c i="10" r="T292"/>
  <c i="24" r="P136"/>
  <c r="P135"/>
  <c i="1" r="AU123"/>
  <c i="20" r="R131"/>
  <c r="R130"/>
  <c i="15" r="BK133"/>
  <c r="J133"/>
  <c i="14" r="R127"/>
  <c i="12" r="R129"/>
  <c i="7" r="R130"/>
  <c r="R129"/>
  <c i="5" r="P129"/>
  <c i="1" r="AU100"/>
  <c i="3" r="T156"/>
  <c i="11" r="P942"/>
  <c i="2" r="BK126"/>
  <c r="J126"/>
  <c r="J99"/>
  <c i="26" r="BK126"/>
  <c r="J126"/>
  <c r="J98"/>
  <c i="22" r="T134"/>
  <c r="T133"/>
  <c i="20" r="T131"/>
  <c r="T130"/>
  <c i="10" r="P213"/>
  <c i="6" r="P127"/>
  <c i="1" r="AU101"/>
  <c i="4" r="R129"/>
  <c i="24" r="R136"/>
  <c r="R135"/>
  <c i="22" r="R134"/>
  <c r="R133"/>
  <c i="21" r="R132"/>
  <c r="R131"/>
  <c i="18" r="R185"/>
  <c i="13" r="P129"/>
  <c i="1" r="AU110"/>
  <c i="11" r="R942"/>
  <c i="9" r="R129"/>
  <c r="R128"/>
  <c i="7" r="T130"/>
  <c r="T129"/>
  <c i="3" r="R156"/>
  <c i="17" r="R129"/>
  <c r="R128"/>
  <c i="8" r="P162"/>
  <c i="5" r="BK129"/>
  <c r="J129"/>
  <c r="J100"/>
  <c i="3" r="R1101"/>
  <c r="P156"/>
  <c i="23" r="R133"/>
  <c r="R132"/>
  <c i="13" r="T129"/>
  <c i="12" r="P129"/>
  <c i="1" r="AU109"/>
  <c i="16" r="R137"/>
  <c r="R136"/>
  <c i="15" r="T133"/>
  <c i="14" r="BK127"/>
  <c r="J127"/>
  <c r="J100"/>
  <c i="10" r="T213"/>
  <c i="8" r="R135"/>
  <c i="3" r="T1101"/>
  <c i="27" r="BK127"/>
  <c i="11" r="T942"/>
  <c i="4" r="P129"/>
  <c i="1" r="AU99"/>
  <c i="26" r="R126"/>
  <c i="24" r="T136"/>
  <c r="T135"/>
  <c i="21" r="T132"/>
  <c r="T131"/>
  <c i="19" r="R132"/>
  <c r="R131"/>
  <c i="16" r="T221"/>
  <c r="P137"/>
  <c r="P136"/>
  <c i="1" r="AU113"/>
  <c i="15" r="P133"/>
  <c i="1" r="AU112"/>
  <c i="11" r="R156"/>
  <c r="R155"/>
  <c i="2" r="T126"/>
  <c r="T125"/>
  <c i="26" r="P126"/>
  <c i="1" r="AU126"/>
  <c i="20" r="P131"/>
  <c r="P130"/>
  <c i="1" r="AU119"/>
  <c i="19" r="T132"/>
  <c r="T131"/>
  <c i="18" r="R164"/>
  <c i="12" r="T129"/>
  <c i="8" r="T162"/>
  <c r="T134"/>
  <c r="P134"/>
  <c i="1" r="AU103"/>
  <c i="27" r="T127"/>
  <c r="T126"/>
  <c i="25" r="R127"/>
  <c r="R126"/>
  <c i="23" r="T133"/>
  <c r="T132"/>
  <c i="22" r="P134"/>
  <c r="P133"/>
  <c i="1" r="AU121"/>
  <c i="21" r="P132"/>
  <c r="P131"/>
  <c i="1" r="AU120"/>
  <c i="18" r="P185"/>
  <c r="P164"/>
  <c r="P141"/>
  <c r="P140"/>
  <c i="1" r="AU116"/>
  <c i="17" r="P129"/>
  <c r="P128"/>
  <c i="1" r="AU115"/>
  <c i="13" r="R129"/>
  <c i="12" r="BK129"/>
  <c r="J129"/>
  <c r="J100"/>
  <c i="10" r="P292"/>
  <c r="P177"/>
  <c r="P152"/>
  <c i="1" r="AU106"/>
  <c i="10" r="T178"/>
  <c r="T177"/>
  <c r="T152"/>
  <c i="8" r="R162"/>
  <c i="11" r="T156"/>
  <c r="T155"/>
  <c i="6" r="R127"/>
  <c i="5" r="T129"/>
  <c i="4" r="T129"/>
  <c i="3" r="P1101"/>
  <c i="27" r="R127"/>
  <c r="R126"/>
  <c i="26" r="T126"/>
  <c i="23" r="P133"/>
  <c r="P132"/>
  <c i="1" r="AU122"/>
  <c i="18" r="T185"/>
  <c r="T164"/>
  <c r="T141"/>
  <c r="T140"/>
  <c r="R141"/>
  <c r="R140"/>
  <c i="10" r="R292"/>
  <c r="R177"/>
  <c r="R152"/>
  <c i="9" r="P129"/>
  <c r="P128"/>
  <c i="1" r="AU105"/>
  <c i="5" r="R129"/>
  <c i="9" r="BK129"/>
  <c r="J129"/>
  <c r="J101"/>
  <c i="10" r="BK292"/>
  <c r="J292"/>
  <c r="J112"/>
  <c i="3" r="BK1101"/>
  <c r="J1101"/>
  <c r="J111"/>
  <c i="11" r="BK942"/>
  <c r="J942"/>
  <c r="J111"/>
  <c i="3" r="BK156"/>
  <c r="J156"/>
  <c r="J101"/>
  <c r="BK2097"/>
  <c r="J2097"/>
  <c r="J130"/>
  <c i="4" r="BK129"/>
  <c r="J129"/>
  <c r="J100"/>
  <c i="7" r="BK130"/>
  <c r="J130"/>
  <c r="J101"/>
  <c i="16" r="BK137"/>
  <c r="J137"/>
  <c r="J101"/>
  <c i="19" r="BK132"/>
  <c r="J132"/>
  <c r="J101"/>
  <c i="20" r="BK131"/>
  <c r="J131"/>
  <c r="J101"/>
  <c i="25" r="BK127"/>
  <c r="J127"/>
  <c r="J99"/>
  <c i="28" r="BK128"/>
  <c r="J128"/>
  <c r="J99"/>
  <c i="10" r="BK153"/>
  <c r="J153"/>
  <c r="J101"/>
  <c i="11" r="BK156"/>
  <c r="BK155"/>
  <c r="J155"/>
  <c r="BK2166"/>
  <c r="J2166"/>
  <c r="J130"/>
  <c i="18" r="BK185"/>
  <c r="J185"/>
  <c r="J106"/>
  <c i="21" r="BK132"/>
  <c r="J132"/>
  <c r="J101"/>
  <c i="22" r="BK134"/>
  <c r="J134"/>
  <c r="J99"/>
  <c i="23" r="BK133"/>
  <c r="J133"/>
  <c r="J99"/>
  <c i="24" r="BK136"/>
  <c r="BK135"/>
  <c r="J135"/>
  <c r="J98"/>
  <c i="27" r="BK187"/>
  <c r="J187"/>
  <c r="J103"/>
  <c i="17" r="BK128"/>
  <c r="J128"/>
  <c i="16" r="BK136"/>
  <c r="J136"/>
  <c r="J100"/>
  <c i="10" r="J178"/>
  <c r="J104"/>
  <c i="8" r="BK134"/>
  <c r="J134"/>
  <c r="J100"/>
  <c r="J135"/>
  <c r="J101"/>
  <c i="1" r="AG101"/>
  <c i="6" r="J100"/>
  <c i="1" r="AS95"/>
  <c r="AS94"/>
  <c i="11" r="J34"/>
  <c i="1" r="AG108"/>
  <c i="3" r="F37"/>
  <c i="1" r="AZ98"/>
  <c i="12" r="J37"/>
  <c i="1" r="AV109"/>
  <c r="AT109"/>
  <c i="13" r="J37"/>
  <c i="1" r="AV110"/>
  <c r="AT110"/>
  <c i="14" r="F37"/>
  <c i="1" r="AZ111"/>
  <c i="15" r="J37"/>
  <c i="1" r="AV112"/>
  <c r="AT112"/>
  <c i="16" r="J37"/>
  <c i="1" r="AV113"/>
  <c r="AT113"/>
  <c i="17" r="J37"/>
  <c i="1" r="AV115"/>
  <c r="AT115"/>
  <c i="17" r="J34"/>
  <c i="1" r="AG115"/>
  <c i="18" r="J37"/>
  <c i="1" r="AV116"/>
  <c r="AT116"/>
  <c r="BC114"/>
  <c r="AY114"/>
  <c r="BB114"/>
  <c r="AX114"/>
  <c i="19" r="J37"/>
  <c i="1" r="AV117"/>
  <c r="AT117"/>
  <c r="BC118"/>
  <c r="AY118"/>
  <c r="BD118"/>
  <c i="22" r="J35"/>
  <c i="1" r="AV121"/>
  <c r="AT121"/>
  <c i="23" r="F35"/>
  <c i="1" r="AZ122"/>
  <c i="25" r="F35"/>
  <c i="1" r="AZ125"/>
  <c i="27" r="F35"/>
  <c i="1" r="AZ127"/>
  <c i="28" r="J35"/>
  <c i="1" r="AV128"/>
  <c r="AT128"/>
  <c r="BC124"/>
  <c r="AY124"/>
  <c i="2" r="J35"/>
  <c i="1" r="AV96"/>
  <c r="AT96"/>
  <c i="4" r="J37"/>
  <c i="1" r="AV99"/>
  <c r="AT99"/>
  <c i="5" r="F37"/>
  <c i="1" r="AZ100"/>
  <c i="6" r="F37"/>
  <c i="1" r="AZ101"/>
  <c i="7" r="J37"/>
  <c i="1" r="AV102"/>
  <c r="AT102"/>
  <c i="8" r="F37"/>
  <c i="1" r="AZ103"/>
  <c i="9" r="J37"/>
  <c i="1" r="AV105"/>
  <c r="AT105"/>
  <c r="BD104"/>
  <c r="BA104"/>
  <c r="AW104"/>
  <c i="10" r="F37"/>
  <c i="1" r="AZ106"/>
  <c r="BB104"/>
  <c r="AX104"/>
  <c i="11" r="F37"/>
  <c i="1" r="AZ108"/>
  <c i="20" r="F37"/>
  <c i="1" r="AZ119"/>
  <c i="21" r="J37"/>
  <c i="1" r="AV120"/>
  <c r="AT120"/>
  <c i="24" r="J35"/>
  <c i="1" r="AV123"/>
  <c r="AT123"/>
  <c i="26" r="J35"/>
  <c i="1" r="AV126"/>
  <c r="AT126"/>
  <c i="15" r="J34"/>
  <c i="1" r="AG112"/>
  <c r="AU124"/>
  <c i="2" r="F35"/>
  <c i="1" r="AZ96"/>
  <c i="4" r="F37"/>
  <c i="1" r="AZ99"/>
  <c i="5" r="J37"/>
  <c i="1" r="AV100"/>
  <c r="AT100"/>
  <c i="6" r="J37"/>
  <c i="1" r="AV101"/>
  <c r="AT101"/>
  <c r="AN101"/>
  <c i="7" r="F37"/>
  <c i="1" r="AZ102"/>
  <c i="8" r="J37"/>
  <c i="1" r="AV103"/>
  <c r="AT103"/>
  <c i="9" r="F37"/>
  <c i="1" r="AZ105"/>
  <c r="BC104"/>
  <c r="AY104"/>
  <c i="10" r="J37"/>
  <c i="1" r="AV106"/>
  <c r="AT106"/>
  <c i="11" r="J37"/>
  <c i="1" r="AV108"/>
  <c r="AT108"/>
  <c r="AN108"/>
  <c i="20" r="J37"/>
  <c i="1" r="AV119"/>
  <c r="AT119"/>
  <c r="BA118"/>
  <c r="AW118"/>
  <c i="22" r="F35"/>
  <c i="1" r="AZ121"/>
  <c i="23" r="J35"/>
  <c i="1" r="AV122"/>
  <c r="AT122"/>
  <c i="25" r="J35"/>
  <c i="1" r="AV125"/>
  <c r="AT125"/>
  <c i="27" r="J35"/>
  <c i="1" r="AV127"/>
  <c r="AT127"/>
  <c r="BD124"/>
  <c i="28" r="F35"/>
  <c i="1" r="AZ128"/>
  <c r="BB124"/>
  <c r="AX124"/>
  <c r="BA124"/>
  <c r="AW124"/>
  <c i="3" r="J37"/>
  <c i="1" r="AV98"/>
  <c r="AT98"/>
  <c i="12" r="F37"/>
  <c i="1" r="AZ109"/>
  <c i="13" r="F37"/>
  <c i="1" r="AZ110"/>
  <c i="13" r="J34"/>
  <c i="1" r="AG110"/>
  <c i="14" r="J37"/>
  <c i="1" r="AV111"/>
  <c r="AT111"/>
  <c i="15" r="F37"/>
  <c i="1" r="AZ112"/>
  <c i="16" r="F37"/>
  <c i="1" r="AZ113"/>
  <c i="17" r="F37"/>
  <c i="1" r="AZ115"/>
  <c i="18" r="F37"/>
  <c i="1" r="AZ116"/>
  <c r="BA114"/>
  <c r="AW114"/>
  <c r="BD114"/>
  <c i="19" r="F37"/>
  <c i="1" r="AZ117"/>
  <c r="BB118"/>
  <c r="AX118"/>
  <c i="21" r="F37"/>
  <c i="1" r="AZ120"/>
  <c i="24" r="F35"/>
  <c i="1" r="AZ123"/>
  <c i="26" r="F35"/>
  <c i="1" r="AZ126"/>
  <c i="27" l="1" r="BK126"/>
  <c r="J126"/>
  <c r="J98"/>
  <c i="3" r="R155"/>
  <c i="11" r="P155"/>
  <c i="1" r="AU108"/>
  <c i="8" r="R134"/>
  <c i="3" r="P155"/>
  <c i="1" r="AU98"/>
  <c i="3" r="T155"/>
  <c i="16" r="T136"/>
  <c i="10" r="BK177"/>
  <c r="J177"/>
  <c r="J103"/>
  <c i="11" r="J156"/>
  <c r="J101"/>
  <c i="9" r="BK128"/>
  <c r="J128"/>
  <c r="J100"/>
  <c i="23" r="BK132"/>
  <c r="J132"/>
  <c i="25" r="BK126"/>
  <c r="J126"/>
  <c r="J98"/>
  <c i="18" r="BK164"/>
  <c r="J164"/>
  <c r="J103"/>
  <c i="3" r="BK155"/>
  <c r="J155"/>
  <c r="J100"/>
  <c i="11" r="J100"/>
  <c i="7" r="BK129"/>
  <c r="J129"/>
  <c r="J100"/>
  <c i="15" r="J100"/>
  <c i="24" r="J136"/>
  <c r="J99"/>
  <c i="19" r="BK131"/>
  <c r="J131"/>
  <c i="20" r="BK130"/>
  <c r="J130"/>
  <c r="J100"/>
  <c i="21" r="BK131"/>
  <c r="J131"/>
  <c r="J100"/>
  <c i="28" r="BK127"/>
  <c r="J127"/>
  <c r="J98"/>
  <c i="22" r="BK133"/>
  <c r="J133"/>
  <c r="J98"/>
  <c i="2" r="BK125"/>
  <c r="J125"/>
  <c i="27" r="J127"/>
  <c r="J99"/>
  <c i="1" r="AN115"/>
  <c i="17" r="J100"/>
  <c r="J43"/>
  <c i="15" r="J43"/>
  <c i="1" r="AN110"/>
  <c i="13" r="J43"/>
  <c i="11" r="J43"/>
  <c i="6" r="J43"/>
  <c i="1" r="AN112"/>
  <c r="AU118"/>
  <c r="AU114"/>
  <c i="4" r="J34"/>
  <c i="1" r="AG99"/>
  <c i="24" r="J32"/>
  <c i="1" r="AG123"/>
  <c i="19" r="J34"/>
  <c i="1" r="AG117"/>
  <c i="8" r="J34"/>
  <c i="1" r="AG103"/>
  <c r="BC97"/>
  <c r="AY97"/>
  <c i="16" r="J34"/>
  <c i="1" r="AG113"/>
  <c r="BA107"/>
  <c r="AW107"/>
  <c r="AU104"/>
  <c i="2" r="J32"/>
  <c i="1" r="AG96"/>
  <c r="BD97"/>
  <c r="AZ114"/>
  <c r="AV114"/>
  <c r="AT114"/>
  <c r="BD107"/>
  <c i="23" r="J32"/>
  <c i="1" r="AG122"/>
  <c i="26" r="J32"/>
  <c i="1" r="AG126"/>
  <c i="12" r="J34"/>
  <c i="1" r="AG109"/>
  <c i="5" r="J34"/>
  <c i="1" r="AG100"/>
  <c i="14" r="J34"/>
  <c i="1" r="AG111"/>
  <c r="AZ104"/>
  <c r="AV104"/>
  <c r="AT104"/>
  <c r="BB97"/>
  <c r="AX97"/>
  <c r="BC107"/>
  <c r="AY107"/>
  <c r="AZ124"/>
  <c r="AV124"/>
  <c r="AT124"/>
  <c r="BA97"/>
  <c r="AW97"/>
  <c r="BB107"/>
  <c r="AX107"/>
  <c r="AZ118"/>
  <c r="AV118"/>
  <c r="AT118"/>
  <c i="5" l="1" r="J43"/>
  <c i="23" r="J41"/>
  <c i="14" r="J43"/>
  <c i="26" r="J41"/>
  <c i="19" r="J43"/>
  <c i="24" r="J41"/>
  <c i="2" r="J41"/>
  <c i="12" r="J43"/>
  <c i="4" r="J43"/>
  <c i="18" r="BK141"/>
  <c r="BK140"/>
  <c r="J140"/>
  <c r="J100"/>
  <c i="19" r="J100"/>
  <c i="23" r="J98"/>
  <c i="2" r="J98"/>
  <c i="10" r="BK152"/>
  <c r="J152"/>
  <c i="16" r="J43"/>
  <c i="1" r="AN113"/>
  <c i="8" r="J43"/>
  <c i="1" r="AN103"/>
  <c r="AN109"/>
  <c r="AN117"/>
  <c r="AN96"/>
  <c r="AN99"/>
  <c r="AN123"/>
  <c r="AN126"/>
  <c r="AN100"/>
  <c r="AN122"/>
  <c r="AN111"/>
  <c r="AU107"/>
  <c i="25" r="J32"/>
  <c i="1" r="AG125"/>
  <c r="AN125"/>
  <c i="28" r="J32"/>
  <c i="1" r="AG128"/>
  <c i="10" r="J34"/>
  <c i="1" r="AG106"/>
  <c r="AZ97"/>
  <c r="AV97"/>
  <c r="AT97"/>
  <c r="BD95"/>
  <c r="AU97"/>
  <c r="AU95"/>
  <c r="AU94"/>
  <c i="22" r="J32"/>
  <c i="1" r="AG121"/>
  <c r="AN121"/>
  <c i="20" r="J34"/>
  <c i="1" r="AG119"/>
  <c i="7" r="J34"/>
  <c i="1" r="AG102"/>
  <c i="9" r="J34"/>
  <c i="1" r="AG105"/>
  <c r="BB95"/>
  <c r="AX95"/>
  <c r="BC95"/>
  <c i="21" r="J34"/>
  <c i="1" r="AG120"/>
  <c i="27" r="J32"/>
  <c i="1" r="AG127"/>
  <c i="3" r="J34"/>
  <c i="1" r="AG98"/>
  <c r="BA95"/>
  <c r="AZ107"/>
  <c r="AV107"/>
  <c r="AT107"/>
  <c i="18" l="1" r="J141"/>
  <c r="J101"/>
  <c i="20" r="J43"/>
  <c i="7" r="J43"/>
  <c i="10" r="J100"/>
  <c i="27" r="J41"/>
  <c i="3" r="J43"/>
  <c i="10" r="J43"/>
  <c i="22" r="J41"/>
  <c i="1" r="AN106"/>
  <c i="28" r="J41"/>
  <c i="9" r="J43"/>
  <c i="25" r="J41"/>
  <c i="21" r="J43"/>
  <c i="1" r="AN128"/>
  <c r="AN102"/>
  <c r="AN105"/>
  <c r="AN120"/>
  <c r="AN119"/>
  <c r="AN127"/>
  <c r="AN98"/>
  <c r="AG104"/>
  <c r="AG97"/>
  <c r="AG118"/>
  <c r="BD94"/>
  <c r="W33"/>
  <c r="BA94"/>
  <c r="W30"/>
  <c i="18" r="J34"/>
  <c i="1" r="AG116"/>
  <c r="AG114"/>
  <c r="AG107"/>
  <c r="AW95"/>
  <c r="AZ95"/>
  <c r="AV95"/>
  <c r="AG124"/>
  <c r="BB94"/>
  <c r="W31"/>
  <c r="BC94"/>
  <c r="W32"/>
  <c r="AY95"/>
  <c l="1" r="AN114"/>
  <c r="AN116"/>
  <c i="18" r="J43"/>
  <c i="1" r="AG95"/>
  <c r="AG94"/>
  <c r="AK26"/>
  <c r="AN104"/>
  <c r="AN124"/>
  <c r="AN118"/>
  <c r="AN97"/>
  <c r="AN107"/>
  <c r="AY94"/>
  <c r="AW94"/>
  <c r="AK30"/>
  <c r="AX94"/>
  <c r="AZ94"/>
  <c r="W29"/>
  <c r="AT95"/>
  <c r="AN95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<sst xmlns="http://schemas.openxmlformats.org/spreadsheetml/2006/main">
  <si>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</si>
  <si>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</si>
  <si>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</si>
  <si>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</si>
  <si>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</si>
  <si>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{38faba51-019a-465c-bf5e-27dcc3043a57}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</si>
  <si>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</si>
  <si>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</si>
  <si>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</si>
  <si>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</si>
  <si>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</si>
  <si>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</si>
  <si>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</si>
  <si>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</si>
  <si>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MSMALINEK-EXPED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</si>
  <si>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</si>
  <si>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</si>
  <si>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přístavba objektu MŠ Malínek, Kaplického 386 - NAVÝŠENÍ KAPACITY MŠ MALÍNEK</t>
  </si>
  <si>
    <t>KSO:</t>
  </si>
  <si>
    <t>801 31 16</t>
  </si>
  <si>
    <t>CC-CZ:</t>
  </si>
  <si>
    <t>12631</t>
  </si>
  <si>
    <t>Místo:</t>
  </si>
  <si>
    <t>Kaplického 368</t>
  </si>
  <si>
    <t>Datum:</t>
  </si>
  <si>
    <t>15.9.2021</t>
  </si>
  <si>
    <t>Zadavatel:</t>
  </si>
  <si>
    <t>IČ:</t>
  </si>
  <si>
    <t>SM Liberec, Nám.Dr.E.Beneše 1, Liberec, 460 59</t>
  </si>
  <si>
    <t>DIČ:</t>
  </si>
  <si>
    <t>Uchazeč:</t>
  </si>
  <si>
    <t>Vyplň údaj</t>
  </si>
  <si>
    <t>Projektant:</t>
  </si>
  <si>
    <t>FS Vision, s.r.o., B.Němcové 54/9, Liberec 5</t>
  </si>
  <si>
    <t>True</t>
  </si>
  <si>
    <t>Zpracovatel:</t>
  </si>
  <si>
    <t>Ing. Jaroslav Šíma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</si>
  <si>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</si>
  <si>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</si>
  <si>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</si>
  <si>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</si>
  <si>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</si>
  <si>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</si>
  <si>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</si>
  <si>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</si>
  <si>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</si>
  <si>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</si>
  <si>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</si>
  <si>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</si>
  <si>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</si>
  <si>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</si>
  <si>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</si>
  <si>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</si>
  <si>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</si>
  <si>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</si>
  <si>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</si>
  <si>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</si>
  <si>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</si>
  <si>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</si>
  <si>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</si>
  <si>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</si>
  <si>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</si>
  <si>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</si>
  <si>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</si>
  <si>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</si>
  <si>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</si>
  <si>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</si>
  <si>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</si>
  <si>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</si>
  <si>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</si>
  <si>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</si>
  <si>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</si>
  <si>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</si>
  <si>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</si>
  <si>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</si>
  <si>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</si>
  <si>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</si>
  <si>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</si>
  <si>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</si>
  <si>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</si>
  <si>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</si>
  <si>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</si>
  <si>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</si>
  <si>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HZN</t>
  </si>
  <si>
    <t>Hlavní způsobilé náklady</t>
  </si>
  <si>
    <t>STA</t>
  </si>
  <si>
    <t>1</t>
  </si>
  <si>
    <t>{689dec88-4343-4104-874d-4473dec24bad}</t>
  </si>
  <si>
    <t>2</t>
  </si>
  <si>
    <t>/</t>
  </si>
  <si>
    <t>SO 10</t>
  </si>
  <si>
    <t>Příprava území</t>
  </si>
  <si>
    <t>Soupis</t>
  </si>
  <si>
    <t>{771801c2-c561-4e51-9a1c-79701d3be3b0}</t>
  </si>
  <si>
    <t>SO 01</t>
  </si>
  <si>
    <t>Přístavba a spojovací krček</t>
  </si>
  <si>
    <t>{7041dbb2-7a5e-41b2-8404-1aad5d6d42c0}</t>
  </si>
  <si>
    <t>STAV</t>
  </si>
  <si>
    <t xml:space="preserve">Stavební část  - SO 01 Přístavba a spojovací krček</t>
  </si>
  <si>
    <t>3</t>
  </si>
  <si>
    <t>{5adcc56d-ba99-4e01-b219-0f45f38881e7}</t>
  </si>
  <si>
    <t>ELEKTRO</t>
  </si>
  <si>
    <t>Elektroinstalace - SO 01 Přístavba a spojovací krček</t>
  </si>
  <si>
    <t>{39c04114-a328-46d0-81dc-e08dd8442b63}</t>
  </si>
  <si>
    <t>SLP</t>
  </si>
  <si>
    <t>Slaboproud - SO 01 Přístavba a spojovací krček</t>
  </si>
  <si>
    <t>{bb478d83-f3da-4cf4-8b23-c12bba1c2f0b}</t>
  </si>
  <si>
    <t>HROM</t>
  </si>
  <si>
    <t xml:space="preserve">Hromosvod - SO 01  Přístavba a spojovací krček</t>
  </si>
  <si>
    <t>{630544b3-c58b-452f-83c1-d6b14ce82e45}</t>
  </si>
  <si>
    <t>VZT</t>
  </si>
  <si>
    <t>Vzduchotechnika - SO 01 - Přístavba a spojovací krček</t>
  </si>
  <si>
    <t>{bc565641-99ee-4e66-b14c-92169ec45df4}</t>
  </si>
  <si>
    <t>ÚT</t>
  </si>
  <si>
    <t>Ústřední vytápění - SO 01 - Přístavba a spojovací krček</t>
  </si>
  <si>
    <t>{a7cda461-db3f-4db6-bd60-1de154cd2dc6}</t>
  </si>
  <si>
    <t>ZTI</t>
  </si>
  <si>
    <t>Zdravotnětechnická instalace - SO 01 Přístavba a spojovací krček</t>
  </si>
  <si>
    <t>{a61a89d8-7e89-4ebe-ad44-afb698abf0a2}</t>
  </si>
  <si>
    <t>SO01a</t>
  </si>
  <si>
    <t>ZTI - ležatá kanalizace</t>
  </si>
  <si>
    <t>4</t>
  </si>
  <si>
    <t>{b95c9807-c2f9-4120-8d32-0c741864a5ad}</t>
  </si>
  <si>
    <t>SO01b</t>
  </si>
  <si>
    <t>ZTI (zařizovací předměty dle PD interiéru)</t>
  </si>
  <si>
    <t>{61e963f0-8741-4374-a24a-9ee9ac1016d7}</t>
  </si>
  <si>
    <t>SO 02b</t>
  </si>
  <si>
    <t>Stávající objekt</t>
  </si>
  <si>
    <t>{beda0317-bc19-466a-8f15-fd63129c5737}</t>
  </si>
  <si>
    <t xml:space="preserve">Stavební část  - SO 02 Stávající objekt</t>
  </si>
  <si>
    <t>{61849f94-b953-4921-8445-b2070b59c1dd}</t>
  </si>
  <si>
    <t>EI</t>
  </si>
  <si>
    <t>Silnoproud - SO 02 Stávající budova</t>
  </si>
  <si>
    <t>{531a1f2d-1f24-4276-b4d6-a4f73d5adf3e}</t>
  </si>
  <si>
    <t xml:space="preserve">Slaboproud  - SO 02 Stávající budova</t>
  </si>
  <si>
    <t>{b41a9bf8-65a6-4e6a-86df-0fa453b0e9f9}</t>
  </si>
  <si>
    <t xml:space="preserve">Hromosvod  - SO 02 Stávající budova</t>
  </si>
  <si>
    <t>{05c3cba3-e3d4-421a-ac0e-fff3c597a043}</t>
  </si>
  <si>
    <t>Vzduchotechnika - SO 02 Stávající objekt</t>
  </si>
  <si>
    <t>{41c6c9c7-fe7d-4329-bf14-babf602ff681}</t>
  </si>
  <si>
    <t>UT</t>
  </si>
  <si>
    <t>Ústřední vytápění - SO 02 Stávající objekt</t>
  </si>
  <si>
    <t>{86f497c9-e558-4c6a-a568-04d8f142e4a9}</t>
  </si>
  <si>
    <t>Zdravotnětechnická instalace - SO 02 Staávající objekt</t>
  </si>
  <si>
    <t>{80e488bd-c76e-41d6-9e6a-36a314775a2b}</t>
  </si>
  <si>
    <t>ZTIa</t>
  </si>
  <si>
    <t>Ležatá kanalizace</t>
  </si>
  <si>
    <t>{c3d7c29d-0e80-4686-9ef4-2c212589ff93}</t>
  </si>
  <si>
    <t>ZTIb</t>
  </si>
  <si>
    <t>ZTI část I (zařizovací předměty dle PD interiéru)</t>
  </si>
  <si>
    <t>{10dcb8e9-8366-470d-bcd1-8bf6804af871}</t>
  </si>
  <si>
    <t>ZTIc</t>
  </si>
  <si>
    <t>ZTI část II (zařizovací předměty dle PD interiéru)</t>
  </si>
  <si>
    <t>{ac6ebcd4-f6ab-4fb4-a2d9-85f63a2bdf19}</t>
  </si>
  <si>
    <t>SO 20</t>
  </si>
  <si>
    <t>Nová přípojka dešťové kanalizace, akumulační nádrž</t>
  </si>
  <si>
    <t>{3a20df77-ce4d-45ac-af8a-9da306f4edf1}</t>
  </si>
  <si>
    <t>SO20a</t>
  </si>
  <si>
    <t>Přípojka dešťové kanalizace</t>
  </si>
  <si>
    <t>{84994b99-0539-417c-8ff6-7d1cdd51ec07}</t>
  </si>
  <si>
    <t>SO20b</t>
  </si>
  <si>
    <t>Areálová dešťová kanalizace</t>
  </si>
  <si>
    <t>{26628b68-c8be-4c2a-986c-1a5fdf67a876}</t>
  </si>
  <si>
    <t>SO 21</t>
  </si>
  <si>
    <t>Nová dešťová kanalizace včetně retenční nádrže + změna dimenzi části přípojky dešťové kanalizace</t>
  </si>
  <si>
    <t>{88e1d160-f93b-4017-8ea1-aa368e9de1c1}</t>
  </si>
  <si>
    <t>SO 22</t>
  </si>
  <si>
    <t>Rekonstrukce vodovodní přípojky</t>
  </si>
  <si>
    <t>{9f03ccc5-e3cd-4d96-8503-5f0234fc56c8}</t>
  </si>
  <si>
    <t>SO23,24</t>
  </si>
  <si>
    <t>Rekonstrukce splaškové kanalizace, tukové kanalizace včetně odlučovače tuků</t>
  </si>
  <si>
    <t>{c1296660-8e36-4693-b42c-9e89d17ce2ef}</t>
  </si>
  <si>
    <t>VZN</t>
  </si>
  <si>
    <t>Vedlejší způsobilé náklady</t>
  </si>
  <si>
    <t>{7b3f7722-c555-4935-b60d-1d8f88d57599}</t>
  </si>
  <si>
    <t>VRN</t>
  </si>
  <si>
    <t>Vedlejší rozpočtové náklady jinde neuvedené</t>
  </si>
  <si>
    <t>{2da02d4f-21d2-4c16-abe9-87a86895e45f}</t>
  </si>
  <si>
    <t>SO 50</t>
  </si>
  <si>
    <t>Komunikace, zpevněné a účelové plochy</t>
  </si>
  <si>
    <t>{3aeb90a2-c265-4759-9343-94a4f2096a81}</t>
  </si>
  <si>
    <t>SO 51</t>
  </si>
  <si>
    <t>Oplocení</t>
  </si>
  <si>
    <t>{ea6ec6eb-be3a-4343-b005-af0fe232b745}</t>
  </si>
  <si>
    <t>SO 51b</t>
  </si>
  <si>
    <t>{3c2211cb-3829-4d8f-8dfb-c2868b337eb0}</t>
  </si>
  <si>
    <t>KRYCÍ LIST SOUPISU PRACÍ</t>
  </si>
  <si>
    <t>Objekt:</t>
  </si>
  <si>
    <t>HZN - Hlavní způsobilé náklady</t>
  </si>
  <si>
    <t>Soupis:</t>
  </si>
  <si>
    <t>SO 10 -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</si>
  <si>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</si>
  <si>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</si>
  <si>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</si>
  <si>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</si>
  <si>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</si>
  <si>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</si>
  <si>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</si>
  <si>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</si>
  <si>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</si>
  <si>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</si>
  <si>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</si>
  <si>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</si>
  <si>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</si>
  <si>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</si>
  <si>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</si>
  <si>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</si>
  <si>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</si>
  <si>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</si>
  <si>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</si>
  <si>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</si>
  <si>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</si>
  <si>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</si>
  <si>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</si>
  <si>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</si>
  <si>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</si>
  <si>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</si>
  <si>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</si>
  <si>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</si>
  <si>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111211212</t>
  </si>
  <si>
    <t>Snesení jehličnatého klestu D přes 30 cm ve svahu do 1:3</t>
  </si>
  <si>
    <t>kus</t>
  </si>
  <si>
    <t>CS ÚRS 2021 02</t>
  </si>
  <si>
    <t>553700701</t>
  </si>
  <si>
    <t>111211231</t>
  </si>
  <si>
    <t>Snesení listnatého klestu D do 30 cm ve svahu do 1:3</t>
  </si>
  <si>
    <t>-592143808</t>
  </si>
  <si>
    <t>112155215</t>
  </si>
  <si>
    <t>Štěpkování s naložením na dopravní prostředek a odvozem do 20 km stromků a větví solitérů, průměru kmene do 300 mm</t>
  </si>
  <si>
    <t>1328451065</t>
  </si>
  <si>
    <t>VV</t>
  </si>
  <si>
    <t>6+1</t>
  </si>
  <si>
    <t>112151011</t>
  </si>
  <si>
    <t>Volné kácení stromů s rozřezáním a odvětvením D kmene přes 100 do 200 mm</t>
  </si>
  <si>
    <t>-1431527578</t>
  </si>
  <si>
    <t>2"stromek menšího vzrůstu</t>
  </si>
  <si>
    <t>5</t>
  </si>
  <si>
    <t>112151111</t>
  </si>
  <si>
    <t>Směrové kácení stromů s rozřezáním a odvětvením D kmene přes 100 do 200 mm</t>
  </si>
  <si>
    <t>-1834057508</t>
  </si>
  <si>
    <t>1"třešeň</t>
  </si>
  <si>
    <t>6</t>
  </si>
  <si>
    <t>112151112</t>
  </si>
  <si>
    <t>Směrové kácení stromů s rozřezáním a odvětvením D kmene přes 200 do 300 mm</t>
  </si>
  <si>
    <t>-1114704087</t>
  </si>
  <si>
    <t>7</t>
  </si>
  <si>
    <t>112151352</t>
  </si>
  <si>
    <t>Kácení stromu s postupným spouštěním koruny a kmene D přes 0,2 do 0,3 m</t>
  </si>
  <si>
    <t>-2009253653</t>
  </si>
  <si>
    <t>2"dvojitá bříza</t>
  </si>
  <si>
    <t>8</t>
  </si>
  <si>
    <t>112151353</t>
  </si>
  <si>
    <t>Kácení stromu s postupným spouštěním koruny a kmene D přes 0,3 do 0,4 m</t>
  </si>
  <si>
    <t>-73120654</t>
  </si>
  <si>
    <t>1"modřín</t>
  </si>
  <si>
    <t>9</t>
  </si>
  <si>
    <t>112201111</t>
  </si>
  <si>
    <t>Odstranění pařezů D do 0,2 m v rovině a svahu do 1:5 s odklizením do 20 m a zasypáním jámy</t>
  </si>
  <si>
    <t>1235161631</t>
  </si>
  <si>
    <t>3"třešen+ 2*stromek</t>
  </si>
  <si>
    <t>10</t>
  </si>
  <si>
    <t>112201112</t>
  </si>
  <si>
    <t>Odstranění pařezů D přes 0,2 do 0,3 m v rovině a svahu do 1:5 s odklizením do 20 m a zasypáním jámy</t>
  </si>
  <si>
    <t>-1677221065</t>
  </si>
  <si>
    <t>1"třešen</t>
  </si>
  <si>
    <t>11</t>
  </si>
  <si>
    <t>112201113</t>
  </si>
  <si>
    <t>Odstranění pařezů D přes 0,3 do 0,4 m v rovině a svahu do 1:5 s odklizením do 20 m a zasypáním jámy</t>
  </si>
  <si>
    <t>-115220059</t>
  </si>
  <si>
    <t>12</t>
  </si>
  <si>
    <t>112201114</t>
  </si>
  <si>
    <t>Odstranění pařezů D do 0,5 m v rovině a svahu 1:5 s odklizením do 20 m a zasypáním jámy</t>
  </si>
  <si>
    <t>1058329254</t>
  </si>
  <si>
    <t>1"pro dvojitou břízu</t>
  </si>
  <si>
    <t>13</t>
  </si>
  <si>
    <t>113106121</t>
  </si>
  <si>
    <t>Rozebrání dlažeb z betonových nebo kamenných dlaždic komunikací pro pěší ručně</t>
  </si>
  <si>
    <t>m2</t>
  </si>
  <si>
    <t>-453108242</t>
  </si>
  <si>
    <t>66"dle TZ - příprava území</t>
  </si>
  <si>
    <t>14</t>
  </si>
  <si>
    <t>113107322</t>
  </si>
  <si>
    <t>Odstranění podkladu z kameniva drceného tl 200 mm strojně pl do 50 m2</t>
  </si>
  <si>
    <t>-1417655406</t>
  </si>
  <si>
    <t>2,1*9*2+2,5*1+1,5*1"chodníky ke hlavním vstupům</t>
  </si>
  <si>
    <t>Součet</t>
  </si>
  <si>
    <t>113107342</t>
  </si>
  <si>
    <t>Odstranění krytu živičného tl 100 mm strojně pl do 50 m2</t>
  </si>
  <si>
    <t>1851006273</t>
  </si>
  <si>
    <t>2,1*9*2"chodníky ke hlavním vstupům</t>
  </si>
  <si>
    <t>16</t>
  </si>
  <si>
    <t>113202111</t>
  </si>
  <si>
    <t>Vytrhání obrub krajníků nebo obrubníků stojatých</t>
  </si>
  <si>
    <t>m</t>
  </si>
  <si>
    <t>-1866896196</t>
  </si>
  <si>
    <t>9+0,965+0,64+4,6+2,8*2+1,8+9+0,755+0,92+9-1,5+1*2"vedle asfaltu</t>
  </si>
  <si>
    <t>(14+25+5)*2"vedle dlažby</t>
  </si>
  <si>
    <t>17</t>
  </si>
  <si>
    <t>121112003</t>
  </si>
  <si>
    <t>Sejmutí ornice tl vrstvy do 200 mm ručně</t>
  </si>
  <si>
    <t>-1080247879</t>
  </si>
  <si>
    <t>100"v místech ochrany kořenů stromu</t>
  </si>
  <si>
    <t>18</t>
  </si>
  <si>
    <t>121151113</t>
  </si>
  <si>
    <t>Sejmutí ornice plochy do 500 m2 tl vrstvy do 200 mm strojně</t>
  </si>
  <si>
    <t>-1121388984</t>
  </si>
  <si>
    <t>784"dle TZ a vč.D1115</t>
  </si>
  <si>
    <t>+2*3*2" pro přístupové chodníčky</t>
  </si>
  <si>
    <t>-100"ručně</t>
  </si>
  <si>
    <t>19</t>
  </si>
  <si>
    <t>162201411</t>
  </si>
  <si>
    <t>Vodorovné přemístění kmenů stromů listnatých do 1 km D kmene do 300 mm</t>
  </si>
  <si>
    <t>1748642768</t>
  </si>
  <si>
    <t>20</t>
  </si>
  <si>
    <t>162201416</t>
  </si>
  <si>
    <t>Vodorovné přemístění kmenů stromů jehličnatých do 1 km D kmene do 500 mm</t>
  </si>
  <si>
    <t>-996709093</t>
  </si>
  <si>
    <t>162201421</t>
  </si>
  <si>
    <t>Vodorovné přemístění pařezů do 1 km D do 300 mm</t>
  </si>
  <si>
    <t>-78715532</t>
  </si>
  <si>
    <t>22</t>
  </si>
  <si>
    <t>162201422</t>
  </si>
  <si>
    <t>Vodorovné přemístění pařezů do 1 km D do 500 mm</t>
  </si>
  <si>
    <t>-1847516576</t>
  </si>
  <si>
    <t>1"pro modřín</t>
  </si>
  <si>
    <t>23</t>
  </si>
  <si>
    <t>162211311</t>
  </si>
  <si>
    <t>Vodorovné přemístění výkopku z horniny třídy těžitelnosti I, skupiny 1 až 3 stavebním kolečkem do 10 m</t>
  </si>
  <si>
    <t>m3</t>
  </si>
  <si>
    <t>97572769</t>
  </si>
  <si>
    <t>100*0,15"odvoz ornice z ručního sejmutí na deponii na pozemku</t>
  </si>
  <si>
    <t>24</t>
  </si>
  <si>
    <t>162211319</t>
  </si>
  <si>
    <t>Příplatek k vodorovnému přemístění výkopku z horniny třídy těžitelnosti I skupiny 1 až 3 stavebním kolečkem ZKD 10 m (+20m)</t>
  </si>
  <si>
    <t>883589367</t>
  </si>
  <si>
    <t>15*2 'Přepočtené koeficientem množství</t>
  </si>
  <si>
    <t>25</t>
  </si>
  <si>
    <t>162301951</t>
  </si>
  <si>
    <t>Příplatek k vodorovnému přemístění kmenů stromů listnatých D kmene přes 100 do 300 mm ZKD 1 km (+9km)</t>
  </si>
  <si>
    <t>-1543372576</t>
  </si>
  <si>
    <t>6*9 'Přepočtené koeficientem množství</t>
  </si>
  <si>
    <t>26</t>
  </si>
  <si>
    <t>162301962</t>
  </si>
  <si>
    <t>Příplatek k vodorovnému přemístění kmenů stromů jehličnatých D kmene přes 300 do 500 mm ZKD 1 km (+9km)</t>
  </si>
  <si>
    <t>1593813315</t>
  </si>
  <si>
    <t>1*9 'Přepočtené koeficientem množství</t>
  </si>
  <si>
    <t>27</t>
  </si>
  <si>
    <t>162301971</t>
  </si>
  <si>
    <t>Příplatek k vodorovnému přemístění pařezů D přes 100 do 300 mm ZKD 1 km (+9km)</t>
  </si>
  <si>
    <t>267876456</t>
  </si>
  <si>
    <t>4*9 'Přepočtené koeficientem množství</t>
  </si>
  <si>
    <t>28</t>
  </si>
  <si>
    <t>162301972</t>
  </si>
  <si>
    <t>Příplatek k vodorovnému přemístění pařezů D přes 300 do 500 mm ZKD 1 km (+9km)</t>
  </si>
  <si>
    <t>1086992060</t>
  </si>
  <si>
    <t>2*9 'Přepočtené koeficientem množství</t>
  </si>
  <si>
    <t>29</t>
  </si>
  <si>
    <t>997013811</t>
  </si>
  <si>
    <t>Poplatek za uložení na skládce (skládkovné) stavebního odpadu dřevěného kód odpadu 17 02 01</t>
  </si>
  <si>
    <t>t</t>
  </si>
  <si>
    <t>-649766988</t>
  </si>
  <si>
    <t>8"likvidace kmenů, pařezů a štěpků</t>
  </si>
  <si>
    <t>30</t>
  </si>
  <si>
    <t>184801121</t>
  </si>
  <si>
    <t>Ošetřování vysazených dřevin soliterních v rovině a svahu do 1:5</t>
  </si>
  <si>
    <t>-543801924</t>
  </si>
  <si>
    <t>(1+4+10)*2*5"2*ročně po dobu 5let - dle pomínky v TZ</t>
  </si>
  <si>
    <t>31</t>
  </si>
  <si>
    <t>184215111</t>
  </si>
  <si>
    <t>Ukotvení kmene dřevin jedním kůlem D do 0,1 m délky do 1 m</t>
  </si>
  <si>
    <t>1461221</t>
  </si>
  <si>
    <t>32</t>
  </si>
  <si>
    <t>M</t>
  </si>
  <si>
    <t>60591251</t>
  </si>
  <si>
    <t>kůl vyvazovací dřevěný impregnovaný D 8cm dl 1,5m</t>
  </si>
  <si>
    <t>583826326</t>
  </si>
  <si>
    <t>33</t>
  </si>
  <si>
    <t>184215132</t>
  </si>
  <si>
    <t>Ukotvení kmene dřevin třemi kůly D do 0,1 m délky do 2 m</t>
  </si>
  <si>
    <t>-405920540</t>
  </si>
  <si>
    <t>34</t>
  </si>
  <si>
    <t>60591257</t>
  </si>
  <si>
    <t>kůl vyvazovací dřevěný impregnovaný D 8cm dl 3m</t>
  </si>
  <si>
    <t>1516532175</t>
  </si>
  <si>
    <t>35</t>
  </si>
  <si>
    <t>184911311</t>
  </si>
  <si>
    <t>Položení mulčovací textilie v rovině a svahu do 1:5</t>
  </si>
  <si>
    <t>99329019</t>
  </si>
  <si>
    <t>10*1*1+2*2*3</t>
  </si>
  <si>
    <t>36</t>
  </si>
  <si>
    <t>69311008</t>
  </si>
  <si>
    <t>geotextilie tkaná separační, filtrační, výztužná PP pevnost v tahu 40kN/m</t>
  </si>
  <si>
    <t>64414541</t>
  </si>
  <si>
    <t>22*1,2 'Přepočtené koeficientem množství</t>
  </si>
  <si>
    <t>37</t>
  </si>
  <si>
    <t>184911421</t>
  </si>
  <si>
    <t>Mulčování rostlin kůrou tl. do 0,1 m v rovině a svahu do 1:5</t>
  </si>
  <si>
    <t>241103453</t>
  </si>
  <si>
    <t>38</t>
  </si>
  <si>
    <t>10391100</t>
  </si>
  <si>
    <t>kůra mulčovací VL</t>
  </si>
  <si>
    <t>-1496503350</t>
  </si>
  <si>
    <t>22*0,103 'Přepočtené koeficientem množství</t>
  </si>
  <si>
    <t>39</t>
  </si>
  <si>
    <t>183101315</t>
  </si>
  <si>
    <t>Hloubení jamek pro vysazování rostlin v zemině tř.1 až 4 s výměnou půdy z 100% v rovině nebo na svahu do 1:5, objemu přes 0,125 do 0,40 m3 včetně naložení a odvozu do 20km</t>
  </si>
  <si>
    <t>98026551</t>
  </si>
  <si>
    <t>10"listnaté keře</t>
  </si>
  <si>
    <t>40</t>
  </si>
  <si>
    <t>183101321</t>
  </si>
  <si>
    <t>Hloubení jamek pro vysazování rostlin v zemině tř.1 až 4 s výměnou půdy z 100% v rovině nebo na svahu do 1:5, objemu přes 0,40 do 1,00 m3 včetně naložení a odvozu na skládku do 20km</t>
  </si>
  <si>
    <t>237299636</t>
  </si>
  <si>
    <t>1"sakura</t>
  </si>
  <si>
    <t>2"javor</t>
  </si>
  <si>
    <t>1"javor</t>
  </si>
  <si>
    <t>41</t>
  </si>
  <si>
    <t>10321100</t>
  </si>
  <si>
    <t>zahradní substrát pro výsadbu VL</t>
  </si>
  <si>
    <t>-1381463383</t>
  </si>
  <si>
    <t>4*0,6 'Přepočtené koeficientem množství</t>
  </si>
  <si>
    <t>42</t>
  </si>
  <si>
    <t>10311100</t>
  </si>
  <si>
    <t xml:space="preserve">rašelina zahradnická   VL</t>
  </si>
  <si>
    <t>-248594140</t>
  </si>
  <si>
    <t>43</t>
  </si>
  <si>
    <t>184102116</t>
  </si>
  <si>
    <t xml:space="preserve">Výsadba dřeviny s balem do předem vyhloubené jamky se zalitím  v rovině nebo na svahu do 1:5, při průměru balu přes 600 do 800 mm</t>
  </si>
  <si>
    <t>1716991905</t>
  </si>
  <si>
    <t>44</t>
  </si>
  <si>
    <t>02650300R</t>
  </si>
  <si>
    <t>Javor mléč /Acer platanoides/ min. 150cm - (obvod 14cm ve výšce 100cm)</t>
  </si>
  <si>
    <t>1854907943</t>
  </si>
  <si>
    <t>45</t>
  </si>
  <si>
    <t>026404R</t>
  </si>
  <si>
    <t xml:space="preserve">Sakura shimidzu 300-320cm - specifikace  dle PD - ozn.E17</t>
  </si>
  <si>
    <t>602101938</t>
  </si>
  <si>
    <t>46</t>
  </si>
  <si>
    <t>184102211</t>
  </si>
  <si>
    <t>Výsadba keře bez balu v do 1 m do jamky se zalitím v rovině a svahu do 1:5</t>
  </si>
  <si>
    <t>-924150267</t>
  </si>
  <si>
    <t>10"dle přípravy území</t>
  </si>
  <si>
    <t>47</t>
  </si>
  <si>
    <t>0265202R</t>
  </si>
  <si>
    <t xml:space="preserve">Hloch obecný -  40-60cm - dle TZ</t>
  </si>
  <si>
    <t>-1553918531</t>
  </si>
  <si>
    <t>48</t>
  </si>
  <si>
    <t>0265202R1</t>
  </si>
  <si>
    <t xml:space="preserve">Svída krvavá -  40-60cm - dle TZ</t>
  </si>
  <si>
    <t>-507690443</t>
  </si>
  <si>
    <t>49</t>
  </si>
  <si>
    <t>0265202R2</t>
  </si>
  <si>
    <t xml:space="preserve">Dřišťál obecný-  40-60cm - dle TZ</t>
  </si>
  <si>
    <t>-1903804174</t>
  </si>
  <si>
    <t>50</t>
  </si>
  <si>
    <t>184818232</t>
  </si>
  <si>
    <t>Ochrana kmene bedněním před poškozením stavebním provozem zřízení včetně odstranění výšky bednění do 2 m průměru kmene přes 300 do 500 mm</t>
  </si>
  <si>
    <t>190575054</t>
  </si>
  <si>
    <t>7"dle ZTOchrana kmene bedněním před poškozením stavebním provozem zřízení včetně odstranění výšky bednění do 2 m průměru kmene přes 300 do 500 mm</t>
  </si>
  <si>
    <t>Ostatní konstrukce a práce, bourání</t>
  </si>
  <si>
    <t>51</t>
  </si>
  <si>
    <t>966071711</t>
  </si>
  <si>
    <t>Bourání sloupků a vzpěr plotových ocelových do 2,5 m zabetonovaných</t>
  </si>
  <si>
    <t>-2034312575</t>
  </si>
  <si>
    <t>57"sloupků</t>
  </si>
  <si>
    <t>52</t>
  </si>
  <si>
    <t>966071721</t>
  </si>
  <si>
    <t>Bourání sloupků a vzpěr plotových ocelových do 2,5 m odřezáním</t>
  </si>
  <si>
    <t>1253540808</t>
  </si>
  <si>
    <t>11"pro ocelové plotové dílce</t>
  </si>
  <si>
    <t>53</t>
  </si>
  <si>
    <t>966071821</t>
  </si>
  <si>
    <t>Rozebrání oplocení z drátěného pletiva se čtvercovými oky výšky do 1,6 m</t>
  </si>
  <si>
    <t>-1913201905</t>
  </si>
  <si>
    <t>130,5"dle TZ - příprava území</t>
  </si>
  <si>
    <t>54</t>
  </si>
  <si>
    <t>966072811</t>
  </si>
  <si>
    <t>Rozebrání rámového oplocení na ocelové sloupky výšky do 2m</t>
  </si>
  <si>
    <t>209037054</t>
  </si>
  <si>
    <t>21"dle TZ příprava území</t>
  </si>
  <si>
    <t>55</t>
  </si>
  <si>
    <t>966073811</t>
  </si>
  <si>
    <t>Rozebrání vrat a vrátek k oplocení plochy do 6 m2</t>
  </si>
  <si>
    <t>-916945261</t>
  </si>
  <si>
    <t>56</t>
  </si>
  <si>
    <t>979054441</t>
  </si>
  <si>
    <t>Očištění vybouraných z desek nebo dlaždic s původním spárováním z kameniva těženého</t>
  </si>
  <si>
    <t>1914022828</t>
  </si>
  <si>
    <t>57</t>
  </si>
  <si>
    <t>981513116</t>
  </si>
  <si>
    <t>Demolice konstrukcí objektů z betonu prostého těžkou mechanizací</t>
  </si>
  <si>
    <t>759080554</t>
  </si>
  <si>
    <t xml:space="preserve">21*0,3*1,5"základ a podezdívka pod oplocením </t>
  </si>
  <si>
    <t>997</t>
  </si>
  <si>
    <t>Přesun sutě</t>
  </si>
  <si>
    <t>58</t>
  </si>
  <si>
    <t>997013501</t>
  </si>
  <si>
    <t>Odvoz suti a vybouraných hmot na skládku nebo meziskládku do 1 km se složením</t>
  </si>
  <si>
    <t>-662952997</t>
  </si>
  <si>
    <t>91,651</t>
  </si>
  <si>
    <t>59</t>
  </si>
  <si>
    <t>997013509</t>
  </si>
  <si>
    <t>Příplatek k odvozu suti a vybouraných hmot na skládku ZKD 1 km přes 1 km (+9km)</t>
  </si>
  <si>
    <t>-115546854</t>
  </si>
  <si>
    <t>114,164*9 'Přepočtené koeficientem množství</t>
  </si>
  <si>
    <t>60</t>
  </si>
  <si>
    <t>997013601</t>
  </si>
  <si>
    <t>Poplatek za uložení na skládce (skládkovné) stavebního odpadu betonového kód odpadu 17 01 01</t>
  </si>
  <si>
    <t>-662489529</t>
  </si>
  <si>
    <t>26,81"obrubníky</t>
  </si>
  <si>
    <t>20,79"betonová podezdívka + základ plotu</t>
  </si>
  <si>
    <t>61</t>
  </si>
  <si>
    <t>997013631</t>
  </si>
  <si>
    <t>Poplatek za uložení na skládce (skládkovné) stavebního odpadu směsného kód odpadu 17 09 04</t>
  </si>
  <si>
    <t>-1887483108</t>
  </si>
  <si>
    <t xml:space="preserve">91,651-47,6-31,262-8,316"ostatní </t>
  </si>
  <si>
    <t>62</t>
  </si>
  <si>
    <t>997013873</t>
  </si>
  <si>
    <t>Poplatek za uložení stavebního odpadu na recyklační skládce (skládkovné) zeminy a kamení zatříděného do Katalogu odpadů pod kódem 17 05 04</t>
  </si>
  <si>
    <t>-834490907</t>
  </si>
  <si>
    <t>31,262"podklad pod komunikacemi</t>
  </si>
  <si>
    <t>5"po jamkách pro rostliny - doprava na skládku v ceně jamky</t>
  </si>
  <si>
    <t>63</t>
  </si>
  <si>
    <t>997221875</t>
  </si>
  <si>
    <t>Poplatek za uložení stavebního odpadu na recyklační skládce (skládkovné) asfaltového bez obsahu dehtu zatříděného do Katalogu odpadů pod kódem 17 03 02</t>
  </si>
  <si>
    <t>-904563192</t>
  </si>
  <si>
    <t>8,316"asfalt</t>
  </si>
  <si>
    <t>998</t>
  </si>
  <si>
    <t>Přesun hmot</t>
  </si>
  <si>
    <t>64</t>
  </si>
  <si>
    <t>998231311</t>
  </si>
  <si>
    <t xml:space="preserve">Přesun hmot </t>
  </si>
  <si>
    <t>-944335525</t>
  </si>
  <si>
    <t>SO 01 - Přístavba a spojovací krček</t>
  </si>
  <si>
    <t>Úroveň 3:</t>
  </si>
  <si>
    <t xml:space="preserve">STAV - Stavební část  - SO 01 Přístavba a spojovací krček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</si>
  <si>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</si>
  <si>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</si>
  <si>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</si>
  <si>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</si>
  <si>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</si>
  <si>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</si>
  <si>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</si>
  <si>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</si>
  <si>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</si>
  <si>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</si>
  <si>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</si>
  <si>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</si>
  <si>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</si>
  <si>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</si>
  <si>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</si>
  <si>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</si>
  <si>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</si>
  <si>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</si>
  <si>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</si>
  <si>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</si>
  <si>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</si>
  <si>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</si>
  <si>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</si>
  <si>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</si>
  <si>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</si>
  <si>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</si>
  <si>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131351204</t>
  </si>
  <si>
    <t>Hloubení jam zapažených v hornině třídy těžitelnosti II, skupiny 4 objem do 500 m3 strojně</t>
  </si>
  <si>
    <t>-1585931903</t>
  </si>
  <si>
    <t>3,5*(4,5*4,1+3,4*3,08-1,5*1,5/2)+1,75*1,75*(4,8+2,8+2,9)"jáma pro retenci</t>
  </si>
  <si>
    <t>132212111</t>
  </si>
  <si>
    <t>Hloubení rýh š do 800 mm v soudržných horninách třídy těžitelnosti I, skupiny 3 ručně</t>
  </si>
  <si>
    <t>1862289826</t>
  </si>
  <si>
    <t>0,5*0,5*0,4*3"patky pro tahokov</t>
  </si>
  <si>
    <t>132251253</t>
  </si>
  <si>
    <t>Hloubení rýh nezapažených š do 2000 mm v hornině třídy těžitelnosti I, skupiny 3 objem do 100 m3 strojně</t>
  </si>
  <si>
    <t>-1011670674</t>
  </si>
  <si>
    <t>0,6*1,6*11,2+1,6*16,2*0,6+1,6*0,6*3,5+14,5*2,5*0,7"obvodový pas na -1,26</t>
  </si>
  <si>
    <t>17,4*0,45*1,8+8*0,3*1,4+1,6*16*0,45+2,2*7,1*0,5"obovodový pas na -1,51</t>
  </si>
  <si>
    <t>2,5*3,1*1,05"pro výtah na -1,66</t>
  </si>
  <si>
    <t>132351103</t>
  </si>
  <si>
    <t xml:space="preserve">Hloubení rýh nezapažených  š do 800 mm v hornině třídy těžitelnosti II, skupiny 4 objem do 100 m3 strojně</t>
  </si>
  <si>
    <t>-1166297409</t>
  </si>
  <si>
    <t>0,6*0,6*(9,55+8,1+11,2+1,35+7,3+2,61)"po obvoděpasy od -1,26 do -1,86</t>
  </si>
  <si>
    <t>0,75*0,6*(8,05+8,1+0,8*2)"střední pasy na -1,46</t>
  </si>
  <si>
    <t>0,2*0,7*2*(3,1+2)"prohloubení ve výt šachtě na -1,86</t>
  </si>
  <si>
    <t>1*1*0,6"odskoky do šachty od -1,46 do -1,86</t>
  </si>
  <si>
    <t>12,3*0,5*0,6+(2,7+2,7+0,6)*0,6*0,425"pod krčkem od -1,26 do -1,86</t>
  </si>
  <si>
    <t>0,6*0,6*(17,5+1,15*2+8,35+16,7+2,25*2+1,5)"po obvodě od-1,51 do -2,11</t>
  </si>
  <si>
    <t>0,9*0,5*(1,6*4+1,05)"pod schodištěm na -2,11</t>
  </si>
  <si>
    <t>0,75*0,6*(8,05+3,8+4,7)"střední na-1,61</t>
  </si>
  <si>
    <t>0,4*0,5*2*(3,26+2,26)" na -1,57 pod pískovištěm</t>
  </si>
  <si>
    <t>151711111</t>
  </si>
  <si>
    <t>Osazení zápor ocelových dl do 8 m</t>
  </si>
  <si>
    <t>2051737220</t>
  </si>
  <si>
    <t>23*5,5"</t>
  </si>
  <si>
    <t>13010752</t>
  </si>
  <si>
    <t>ocel profilová IPE 200 jakost 11 375</t>
  </si>
  <si>
    <t>317784195</t>
  </si>
  <si>
    <t>126,5*0,02284 'Přepočtené koeficientem množství</t>
  </si>
  <si>
    <t>151711131</t>
  </si>
  <si>
    <t>Vytažení zápor ocelových dl do 8 m</t>
  </si>
  <si>
    <t>-1717251380</t>
  </si>
  <si>
    <t>151721111</t>
  </si>
  <si>
    <t>Zřízení pažení do ocelových zápor hl výkopu do 4 m s jeho následným odstraněním</t>
  </si>
  <si>
    <t>-1641113131</t>
  </si>
  <si>
    <t>3,5*(1+4,1+3,5+2,97+1,5+1,13+2,6+1)</t>
  </si>
  <si>
    <t>162751117</t>
  </si>
  <si>
    <t>Vodorovné přemístění přes 9 000 do 10000 m výkopku/sypaniny z horniny třídy těžitelnosti I skupiny 1 až 3 - ZHOTOVITEL BUDE PRŮBĚŽNĚ PROVÁDĚT BILANCI VÝKOPŮ A NÁSYPŮ A ODVOZ BUDE PROVEDEN POUZE V PŘÍPADĚ PŘEBYTKU</t>
  </si>
  <si>
    <t>1264819144</t>
  </si>
  <si>
    <t>129,446+99,961+60,991-123,205-134,207</t>
  </si>
  <si>
    <t>32"odvoz stávající deponie</t>
  </si>
  <si>
    <t>167151101</t>
  </si>
  <si>
    <t>Nakládání výkopku z hornin třídy těžitelnosti I, skupiny 1 až 3 do 100 m3</t>
  </si>
  <si>
    <t>-710848275</t>
  </si>
  <si>
    <t>8*4*1"stávající deponie odvoz na skládku</t>
  </si>
  <si>
    <t>171111111</t>
  </si>
  <si>
    <t>Hutnění zeminy tl do 20 cm</t>
  </si>
  <si>
    <t>-699259792</t>
  </si>
  <si>
    <t>7,3*1,8"Pzp3</t>
  </si>
  <si>
    <t>5,7*5,7+1,8*4+8,6*1,8+1*1,8+4,5*9,5"ostatní zpevněné plochy na zahradě</t>
  </si>
  <si>
    <t>12,3*0,3+4,7*0,3+1,7*0,3+33,65*0,3+8*0,3+1,5*7+2*0,35"okapní chodník</t>
  </si>
  <si>
    <t>171151103</t>
  </si>
  <si>
    <t>Uložení sypaniny z hornin soudržných do násypů zhutněných</t>
  </si>
  <si>
    <t>1320328069</t>
  </si>
  <si>
    <t>(7,5*16,5+4*1,8)*0,65+1*0,75*(10+3)+8,5*6,5*0,35+0,2*4,5*10" vytvoření zahradní terénní lavice pod zpevněné plochy a ornici</t>
  </si>
  <si>
    <t>171201221</t>
  </si>
  <si>
    <t>Poplatek za uložení na skládce (skládkovné) zeminy a kamení kód odpadu 17 05 04</t>
  </si>
  <si>
    <t>-800271903</t>
  </si>
  <si>
    <t>64,986*1,6</t>
  </si>
  <si>
    <t>174111109</t>
  </si>
  <si>
    <t>Příplatek k za ruční prohození sypaniny sítem</t>
  </si>
  <si>
    <t>-324332787</t>
  </si>
  <si>
    <t>291*0,2"ornice</t>
  </si>
  <si>
    <t>174151101</t>
  </si>
  <si>
    <t>Zásyp jam, šachet rýh nebo kolem objektů sypaninou se zhutněním</t>
  </si>
  <si>
    <t>-51155505</t>
  </si>
  <si>
    <t>-5,559-2,78-20"objemu konstrukcí ve výkopu pro retenci</t>
  </si>
  <si>
    <t>0,6*0,8*11,2+0,8*16,2*0,6+0,8*0,6*3,5"obvodový pas na -1,26</t>
  </si>
  <si>
    <t>17,4*0,45*0,6+8*0,3*0,6+0,6*16*0,45+2,2*7,1*0,5"obovodový pas na -1,51</t>
  </si>
  <si>
    <t>Součet"kolem objektu zpět na úroveň pod ornici nového ÚT</t>
  </si>
  <si>
    <t>181111112</t>
  </si>
  <si>
    <t>Plošná úprava terénu do 500 m2 zemina tř 1 až 4 nerovnosti do 100 mm ve svahu do 1:2</t>
  </si>
  <si>
    <t>866308590</t>
  </si>
  <si>
    <t>7*2+18*6+3*10+(40+6+11)*2+25"pod ornicí</t>
  </si>
  <si>
    <t>181311103</t>
  </si>
  <si>
    <t>Rozprostření ornice tl vrstvy do 200 mm v rovině nebo ve svahu do 1:5 ručně</t>
  </si>
  <si>
    <t>1979988531</t>
  </si>
  <si>
    <t>7*2+18*6+3*10+(40+6+11)*2+25"použita stávající ornice po skrývce</t>
  </si>
  <si>
    <t>181411132</t>
  </si>
  <si>
    <t>Založení parkového trávníku výsevem plochy do 1000 m2 ve svahu do 1:2</t>
  </si>
  <si>
    <t>-1730744882</t>
  </si>
  <si>
    <t>7*2+18*6+3*10+(40+6+11)*2+25"</t>
  </si>
  <si>
    <t>00572410</t>
  </si>
  <si>
    <t>osivo směs travní parková</t>
  </si>
  <si>
    <t>kg</t>
  </si>
  <si>
    <t>-540577296</t>
  </si>
  <si>
    <t>291*0,05 'Přepočtené koeficientem množství</t>
  </si>
  <si>
    <t>Zakládání</t>
  </si>
  <si>
    <t>212751104</t>
  </si>
  <si>
    <t xml:space="preserve">Trativod z drenážních trubek flexibilních PVC-U SN 4 perforace 360° včetně lože otevřený výkop DN 100 </t>
  </si>
  <si>
    <t>-1708367897</t>
  </si>
  <si>
    <t>2,6*3+2,8*3+8,5+11+2,5+4,5+4,5*4+2,5*2+2,8*6"drenážní potrubí pro radon</t>
  </si>
  <si>
    <t>213141111</t>
  </si>
  <si>
    <t>Zřízení vrstvy z geotextilie v rovině nebo ve sklonu do 1:5 š do 3 m</t>
  </si>
  <si>
    <t>1644581670</t>
  </si>
  <si>
    <t>(4,5*4,1+3,4*3,08-1,5*1,5/2)"dno pro retenci</t>
  </si>
  <si>
    <t>69311199</t>
  </si>
  <si>
    <t>geotextilie netkaná separační, ochranná, filtrační, drenážní PES(70%)+PP(30%) 300g/m2</t>
  </si>
  <si>
    <t>-1492816509</t>
  </si>
  <si>
    <t>27,797*1,15 'Přepočtené koeficientem množství</t>
  </si>
  <si>
    <t>213311113</t>
  </si>
  <si>
    <t>Polštáře zhutněné pod základy z kameniva drceného frakce 16 až 63 mm</t>
  </si>
  <si>
    <t>-539726670</t>
  </si>
  <si>
    <t>0,2*(4,5*4,1+3,4*3,08-1,5*1,5/2)"dno pro retenci</t>
  </si>
  <si>
    <t>213311131</t>
  </si>
  <si>
    <t>Polštáře zhutněné pod základy z kameniva drceného frakce 0 až 4 mm</t>
  </si>
  <si>
    <t>-1988020448</t>
  </si>
  <si>
    <t>0,1*(4,5*4,1+3,4*3,08-1,5*1,5/2)"dno pro retenci</t>
  </si>
  <si>
    <t>226111213</t>
  </si>
  <si>
    <t>Vrty velkoprofilové svislé nezapažené D do 450 mm hl přes 5 m hor. III</t>
  </si>
  <si>
    <t>-864889182</t>
  </si>
  <si>
    <t>23*5,5"pro záporové pažení</t>
  </si>
  <si>
    <t>271532211</t>
  </si>
  <si>
    <t>Podsyp pod základové konstrukce se zhutněním z hrubého kameniva frakce 32 až 63 mm</t>
  </si>
  <si>
    <t>1895011300</t>
  </si>
  <si>
    <t>0,5*0,5*2*(3,26+2,26)" na -1,57 pod pískovištěm</t>
  </si>
  <si>
    <t>2,7*2,7*0,15"pod trampolínou</t>
  </si>
  <si>
    <t>273321511</t>
  </si>
  <si>
    <t>Základové desky ze ŽB bez zvýšených nároků na prostředí tř. C 25/30</t>
  </si>
  <si>
    <t>-157867009</t>
  </si>
  <si>
    <t>2,45*2,6*0,3"deska výtahu</t>
  </si>
  <si>
    <t>273351121</t>
  </si>
  <si>
    <t>Zřízení bednění základových desek</t>
  </si>
  <si>
    <t>-666147856</t>
  </si>
  <si>
    <t>0,15*2*(8,3+2+33,25+0,325*3+2,25+3+2,85)"kolem podkladaku nebo seříznout zevnitř ZB - dle technologie dodavatele</t>
  </si>
  <si>
    <t>273351122</t>
  </si>
  <si>
    <t>Odstranění bednění základových desek</t>
  </si>
  <si>
    <t>1386689364</t>
  </si>
  <si>
    <t>273361821</t>
  </si>
  <si>
    <t>Výztuž základových desek betonářskou ocelí 10 505 (R)</t>
  </si>
  <si>
    <t>-396526698</t>
  </si>
  <si>
    <t>0,18"dle výpisu statiky</t>
  </si>
  <si>
    <t>274313611</t>
  </si>
  <si>
    <t>Základové pásy z betonu tř. C 16/20</t>
  </si>
  <si>
    <t>-1619871427</t>
  </si>
  <si>
    <t>1,05*0,6*(8,05+8,1+0,8*2)"střední pasy na -1,46</t>
  </si>
  <si>
    <t>1*1,2*0,6"odskoky do šachty od -1,46 do -1,86</t>
  </si>
  <si>
    <t>1,25*0,5*(1,6*4+1,05)"pod schodištěm na -2,11</t>
  </si>
  <si>
    <t>1,2*0,6*(8,05+3,8+4,7)"střední na-1,61</t>
  </si>
  <si>
    <t>0,25*0,5*2*(2,5+1,5)"pod trampolínou</t>
  </si>
  <si>
    <t>Součet"+3,5% za betonáž do výkopu</t>
  </si>
  <si>
    <t>68,869*1,035 'Přepočtené koeficientem množství</t>
  </si>
  <si>
    <t>274321411</t>
  </si>
  <si>
    <t>Základové pasy ze ŽB bez zvýšených nároků na prostředí tř. C 20/25</t>
  </si>
  <si>
    <t>1071494477</t>
  </si>
  <si>
    <t>(2,425*2+1,5+1,1+1,1)*0,22*0,3" průvlaky v základech na pilotami</t>
  </si>
  <si>
    <t>274351121</t>
  </si>
  <si>
    <t>Zřízení bednění základových pasů rovného</t>
  </si>
  <si>
    <t>-1390695352</t>
  </si>
  <si>
    <t>0,3*2*(8,05+8,1+0,8*2)"střední pasy na -1,46</t>
  </si>
  <si>
    <t>0,5*2*(8,05+3,8+4,7)"střední na-1,61</t>
  </si>
  <si>
    <t>0,6*1,1+1,1*1*2"odskoky k šachtě střední pas</t>
  </si>
  <si>
    <t>0,6*2*(1,6*4+1,05+0,6*4)"pod schodištěm na -2,11</t>
  </si>
  <si>
    <t>0,25*2*2*(2,5+1,5)"pod trampolínou</t>
  </si>
  <si>
    <t>(2,425*2+1,5+1,1+1,1)*0,22"bednění průvlaku v základech na pilotami</t>
  </si>
  <si>
    <t>274351122</t>
  </si>
  <si>
    <t>Odstranění bednění základových pasů rovného</t>
  </si>
  <si>
    <t>569630880</t>
  </si>
  <si>
    <t>274353122</t>
  </si>
  <si>
    <t>Bednění prostupů v základových pásech průřezu do 0,05 m2 hl 1 m</t>
  </si>
  <si>
    <t>-1657252273</t>
  </si>
  <si>
    <t>274361821</t>
  </si>
  <si>
    <t>Výztuž základových pásů betonářskou ocelí 10 505 (R)</t>
  </si>
  <si>
    <t>-2119188781</t>
  </si>
  <si>
    <t>1,2"dle statiky</t>
  </si>
  <si>
    <t>275313611</t>
  </si>
  <si>
    <t>Základové patky z betonu tř. C 16/20</t>
  </si>
  <si>
    <t>-297179207</t>
  </si>
  <si>
    <t>0,7*0,5*0,5*3"patky pro tahokov</t>
  </si>
  <si>
    <t>275351121</t>
  </si>
  <si>
    <t>Zřízení bednění základových patek</t>
  </si>
  <si>
    <t>348013702</t>
  </si>
  <si>
    <t>0,4*0,5*4*3"patky pro tahokov</t>
  </si>
  <si>
    <t>275351122</t>
  </si>
  <si>
    <t>Odstranění bednění základových patek</t>
  </si>
  <si>
    <t>2008783189</t>
  </si>
  <si>
    <t>279113131</t>
  </si>
  <si>
    <t>Základová zeď tl 150 mm z tvárnic ztraceného bednění včetně výplně z betonu tř. C 16/20</t>
  </si>
  <si>
    <t>550896963</t>
  </si>
  <si>
    <t>1,25*2*(2,85+3)"kolem šachty v základech</t>
  </si>
  <si>
    <t>279113134</t>
  </si>
  <si>
    <t>Základová zeď tl do 300 mm z tvárnic ztraceného bednění včetně výplně z betonu tř. C 16/20</t>
  </si>
  <si>
    <t>-1126937583</t>
  </si>
  <si>
    <t>1*(9,25+15,6+0,3*2+10,8+2,8+2+2,2+2,7+2,5)</t>
  </si>
  <si>
    <t>1,25*(1,5+16,6+2,25*2+8,65+17,4+0,3*4)</t>
  </si>
  <si>
    <t>1*2*(3,06+2,46)"pod pískovištěm</t>
  </si>
  <si>
    <t>Svislé a kompletní konstrukce</t>
  </si>
  <si>
    <t>310279842</t>
  </si>
  <si>
    <t>Zazdívka otvorů pl do 4 m2 ve zdivu nadzákladovém z nepálených tvárnic tl do 300 mm</t>
  </si>
  <si>
    <t>1031213870</t>
  </si>
  <si>
    <t>(1,55*1,2*2+1,5*1,2*2)*0,3"otvory ve štítě</t>
  </si>
  <si>
    <t>311270331</t>
  </si>
  <si>
    <t>Zdivo z vápenopískových přesných plných tvárnic 7DF do P25 tl 200 mm</t>
  </si>
  <si>
    <t>922243106</t>
  </si>
  <si>
    <t>1,25*1,25*2"meziokenní pilíře 1NP</t>
  </si>
  <si>
    <t>311272031R</t>
  </si>
  <si>
    <t xml:space="preserve">Zdivo z pórobetonových tvárnic hladkých přes P5 přes 450 do 600 kg/m3 na tenkovrstvou maltu tl 200 mm - specifikace dle PD </t>
  </si>
  <si>
    <t>1730002734</t>
  </si>
  <si>
    <t>(0,26+2,49)*(12,4+5,8+3,8+2,25)-0,95*2,115-1,2*2,115"1NP</t>
  </si>
  <si>
    <t>2,75*12+3,3*(5,8+3,8+2,25)-1,15*2,115-0,95*2,115"2NP</t>
  </si>
  <si>
    <t>0,5*(2*2+12)"atika krčku</t>
  </si>
  <si>
    <t>1*1,25"meziokenní pilíř 2NP</t>
  </si>
  <si>
    <t>311272241R</t>
  </si>
  <si>
    <t>Zdivo z pórobetonových tvárnic hladká P6,5 do 650 kg/m3 na tenkovrstvou maltu tl 300 mm - přesná specifikace dle PD</t>
  </si>
  <si>
    <t>CS ÚRS 2020 01</t>
  </si>
  <si>
    <t>317322305</t>
  </si>
  <si>
    <t>(0,26+2,49)*2*(8,65+33,25+2,25+0,325*3+0,14)-0,25*(6,5+0,5)"obvod</t>
  </si>
  <si>
    <t>(0,26+2,49)*(8,65-0,325+8,65-0,325+4,57+3,83)"vnitřní</t>
  </si>
  <si>
    <t>-(0,26+2,49)*(3,83+1,1+2,45)-1,25*1,25*6-1,25*6,25-1,1*2,115*2-2,25*2,25*7-1,625*1,625*2-1*2,115*5</t>
  </si>
  <si>
    <t>Mezisoučet"1NP</t>
  </si>
  <si>
    <t>2,75*9,25+9,25*2,75*2+3,13*9,25+3,657*2*8,4+3,04*2*5,8+11,6*2*(5,2+3,1)/2+6,3*2*(5,2+3,525)/2+2,5*0,14*2</t>
  </si>
  <si>
    <t>-3,5*2,25-1,625*1,625*5-2,25*2,25*5-1,25*1,25*8-1,25*3,5-1*2,115*4-1,55*2,115-1,1*2,115-3,5*3,04</t>
  </si>
  <si>
    <t>Mezisoučet"2NP</t>
  </si>
  <si>
    <t>311321411</t>
  </si>
  <si>
    <t>Nosná zeď ze ŽB tř. C 25/30 bez výztuže</t>
  </si>
  <si>
    <t>1217947678</t>
  </si>
  <si>
    <t>2*(2,6+1,95)*0,25*(1,21+7,25)-0,25*(2,49*1,18+2,355*1,58)"výtahová šachta</t>
  </si>
  <si>
    <t>311351121</t>
  </si>
  <si>
    <t>Zřízení oboustranného bednění nosných nadzákladových zdí</t>
  </si>
  <si>
    <t>-1789448300</t>
  </si>
  <si>
    <t>2*(2,6+2,45+2,1+1,95)*(1,21+7,25)-2*(1,18*2,49+2,535*1,58)+0,25*(2,49*2+2,355*2+1,58+1,18)"výtahová šachta</t>
  </si>
  <si>
    <t>311351122</t>
  </si>
  <si>
    <t>Odstranění oboustranného bednění nosných nadzákladových zdí</t>
  </si>
  <si>
    <t>-1031352900</t>
  </si>
  <si>
    <t>311351911</t>
  </si>
  <si>
    <t>Příplatek k cenám bednění nosných nadzákladových zdí za pohledový beton nebo zvlášť rovné</t>
  </si>
  <si>
    <t>-949503200</t>
  </si>
  <si>
    <t>(2,6+2,45+2,1+1,95)*(1,21+7,25)-(1,18*2,49+2,535*1,58)+0,25*(2,49*2+2,355*2+1,58+1,18)"výtahová šachta-větší rovinnost vnitřku šachty -pak pouze malba</t>
  </si>
  <si>
    <t>311361821</t>
  </si>
  <si>
    <t>Výztuž nosných zdí betonářskou ocelí 10 505</t>
  </si>
  <si>
    <t>2057724622</t>
  </si>
  <si>
    <t>1,7"dle výpisu statiky</t>
  </si>
  <si>
    <t>315321411</t>
  </si>
  <si>
    <t>Atiková zeď ze ŽB tř. C 25/30 bez výztuže</t>
  </si>
  <si>
    <t>120266978</t>
  </si>
  <si>
    <t>0,78*0,24*2*(4,3+4,6+6+6,5+2,75+3,5+4,5+4,6+2,25+0,325*3)"nad věncem 26,27</t>
  </si>
  <si>
    <t>0,78*0,24*2*9,25"nad věncem 22 a 25</t>
  </si>
  <si>
    <t>315351121</t>
  </si>
  <si>
    <t>Zřízení oboustranného bednění atikových nadzákladových zdí</t>
  </si>
  <si>
    <t>-1696116760</t>
  </si>
  <si>
    <t>0,78*2*2*(4,3+4,6+6+6,5+2,75+3,5+4,5+4,6+2,25+0,325*3)"nad věncem 26,27</t>
  </si>
  <si>
    <t>0,78*2*2*9,25"nad věncem 22 a 25</t>
  </si>
  <si>
    <t>315351122</t>
  </si>
  <si>
    <t>Odstranění oboustranného bednění atikových nadzákladových zdí</t>
  </si>
  <si>
    <t>2025911667</t>
  </si>
  <si>
    <t>315361821</t>
  </si>
  <si>
    <t>Výztuž atikových zdí betonářskou ocelí 10 505</t>
  </si>
  <si>
    <t>-372785309</t>
  </si>
  <si>
    <t>0,9"dle výpisu oceli statika</t>
  </si>
  <si>
    <t>317141449</t>
  </si>
  <si>
    <t>Překlad plochý z pórobetonu š 150 mm dl přes 2800 do 3000 mm</t>
  </si>
  <si>
    <t>-355896190</t>
  </si>
  <si>
    <t>6"2NP</t>
  </si>
  <si>
    <t>317142442</t>
  </si>
  <si>
    <t>Překlad nenosný pórobetonový š 150 mm v do 250 mm na tenkovrstvou maltu dl do 1250 mm</t>
  </si>
  <si>
    <t>-1908110482</t>
  </si>
  <si>
    <t>1"2NP</t>
  </si>
  <si>
    <t>317143432</t>
  </si>
  <si>
    <t>Překlad nosný z pórobetonu ve zdech tl 200 mm dl přes 1300 do 1500 mm</t>
  </si>
  <si>
    <t>229860006</t>
  </si>
  <si>
    <t>1"1NP</t>
  </si>
  <si>
    <t>317143433</t>
  </si>
  <si>
    <t>Překlad nosný z pórobetonu ve zdech tl 200 mm dl přes 1500 do 1800 mm</t>
  </si>
  <si>
    <t>-56841739</t>
  </si>
  <si>
    <t>317143451</t>
  </si>
  <si>
    <t>Překlad nosný z pórobetonu ve zdech tl 300 mm dl do 1300 mm</t>
  </si>
  <si>
    <t>-518982762</t>
  </si>
  <si>
    <t>2"1NP</t>
  </si>
  <si>
    <t>2"2NP</t>
  </si>
  <si>
    <t>317143452</t>
  </si>
  <si>
    <t>Překlad nosný z pórobetonu ve zdech tl 300 mm dl přes 1300 do 1500 mm</t>
  </si>
  <si>
    <t>-2039769456</t>
  </si>
  <si>
    <t>7"1NP</t>
  </si>
  <si>
    <t>5"2NP</t>
  </si>
  <si>
    <t>317143453</t>
  </si>
  <si>
    <t>Překlad nosný z pórobetonu ve zdech tl 300 mm dl přes 1500 do 1800 mm</t>
  </si>
  <si>
    <t>-1120176667</t>
  </si>
  <si>
    <t>9"1NP</t>
  </si>
  <si>
    <t>10"2NP</t>
  </si>
  <si>
    <t>317143454</t>
  </si>
  <si>
    <t>Překlad nosný z pórobetonu ve zdech tl 300 mm dl přes 1800 do 2100 mm</t>
  </si>
  <si>
    <t>-229399163</t>
  </si>
  <si>
    <t>3"2NP</t>
  </si>
  <si>
    <t>317143455</t>
  </si>
  <si>
    <t>Překlad nosný z pórobetonu ve zdech tl 300 mm dl přes 2100 do 2400 mm</t>
  </si>
  <si>
    <t>1558167636</t>
  </si>
  <si>
    <t>317234410</t>
  </si>
  <si>
    <t>Vyzdívka mezi nosníky z cihel pálených na MC</t>
  </si>
  <si>
    <t>426474998</t>
  </si>
  <si>
    <t>0,16*0,3*1,75*2"nové překlady ve štítě</t>
  </si>
  <si>
    <t>65</t>
  </si>
  <si>
    <t>317944323</t>
  </si>
  <si>
    <t>Válcované nosníky č.14 až 22 dodatečně osazované do připravených otvorů</t>
  </si>
  <si>
    <t>-1355053111</t>
  </si>
  <si>
    <t>1,75*4*14,3/1000</t>
  </si>
  <si>
    <t>1,75*2*11,1/1000</t>
  </si>
  <si>
    <t>Součet"nový otvor do štítu</t>
  </si>
  <si>
    <t>66</t>
  </si>
  <si>
    <t>342272245</t>
  </si>
  <si>
    <t>Příčka z pórobetonových hladkých tvárnic na tenkovrstvou maltu tl 150 mm</t>
  </si>
  <si>
    <t>-1836587579</t>
  </si>
  <si>
    <t>(0,26+2,74)*(1,625*2+6,35*2)"1NP</t>
  </si>
  <si>
    <t>(3,6*1,625+3,4*1,625+2,2*3,45)"2NP</t>
  </si>
  <si>
    <t>67</t>
  </si>
  <si>
    <t>342291131</t>
  </si>
  <si>
    <t>Ukotvení příček k betonovým konstrukcím plochými kotvami</t>
  </si>
  <si>
    <t>-1930263079</t>
  </si>
  <si>
    <t>7*2"ytong k výtahové šachtě</t>
  </si>
  <si>
    <t>1,5*2*4"okna ve štítě</t>
  </si>
  <si>
    <t>68</t>
  </si>
  <si>
    <t>346244381</t>
  </si>
  <si>
    <t>Plentování jednostranné v do 200 mm válcovaných nosníků cihlami</t>
  </si>
  <si>
    <t>-885298333</t>
  </si>
  <si>
    <t>0,14*1,75*2*2"ve štítě</t>
  </si>
  <si>
    <t>69</t>
  </si>
  <si>
    <t>389361001</t>
  </si>
  <si>
    <t xml:space="preserve">Doplňující výztuž prefabrikovaných konstrukcí  pro každý druh a stavební díl z betonářské oceli</t>
  </si>
  <si>
    <t>1261504577</t>
  </si>
  <si>
    <t>0,650"dle výpisu oceli - obručová a kleštinová výztuž prefa stropu</t>
  </si>
  <si>
    <t>70</t>
  </si>
  <si>
    <t>389381001</t>
  </si>
  <si>
    <t>Dobetonování prefabrikovaných konstrukcí</t>
  </si>
  <si>
    <t>2020776650</t>
  </si>
  <si>
    <t>0,265*(9,25*0,24+9,25*0,24+33,25*0,24+33,25*0,24+2,25*2*0,24+8,3*0,2*2+8,5*0,2)+0,265*0,2*(2,25+1,825)+8,7*0,05*0,265"strop 1NP</t>
  </si>
  <si>
    <t>0,25*2,5*0,3"dobetonávka 2NP střecha</t>
  </si>
  <si>
    <t>71</t>
  </si>
  <si>
    <t>389941022</t>
  </si>
  <si>
    <t>Montáž kovových doplňkových konstrukcí do 10 kg pro montáž prefabrikovaných dílců včetně nastřihnutí</t>
  </si>
  <si>
    <t>751707045</t>
  </si>
  <si>
    <t>0,008*0,3*0,25*7850*(13+12+8+8)</t>
  </si>
  <si>
    <t>0,008*0,3*0,3*7850*13</t>
  </si>
  <si>
    <t>Součet"plechy na HEA v místě stropních trámců</t>
  </si>
  <si>
    <t>72</t>
  </si>
  <si>
    <t>13530816</t>
  </si>
  <si>
    <t>ocel široká jakost S235JR 300x8mm</t>
  </si>
  <si>
    <t>366607481</t>
  </si>
  <si>
    <t>266,586*0,0011 'Přepočtené koeficientem množství</t>
  </si>
  <si>
    <t>73</t>
  </si>
  <si>
    <t>341941001</t>
  </si>
  <si>
    <t>Nosné nebo spojovací svary tl do 10 mm ocelových doplňkových konstrukcí při montáži dílců</t>
  </si>
  <si>
    <t>-1838396028</t>
  </si>
  <si>
    <t>(0,3+0,3)*(13+12+8+8+13)"přivěření plocháčů na HEA</t>
  </si>
  <si>
    <t>Vodorovné konstrukce</t>
  </si>
  <si>
    <t>74</t>
  </si>
  <si>
    <t>411133903</t>
  </si>
  <si>
    <t>Montáž stropních panelů z betonu předpjatého bez závěsných háků hmotnosti do 5 t budova v do 18 m</t>
  </si>
  <si>
    <t>-788046104</t>
  </si>
  <si>
    <t>7+7+10+9+2+2+2+1+1+1+2+1+1+1"strop nad 1NP</t>
  </si>
  <si>
    <t>75</t>
  </si>
  <si>
    <t>59346866</t>
  </si>
  <si>
    <t xml:space="preserve">panel stropní předpjatý 1000x1190x265mm  včetně ucpávky dutin výhrabů a atypických podélně řezaných panelů - přesný způsob vyztužení dle výrobní dokumentace </t>
  </si>
  <si>
    <t>374932483</t>
  </si>
  <si>
    <t>6,6*7+2,25*7+2*10+8,9*9+6,65*2+6,32*2+6,32*2+8,57+8,57+6,2+6,27*2+4,35+2,5+2,5</t>
  </si>
  <si>
    <t>245,86*1,01 'Přepočtené koeficientem množství</t>
  </si>
  <si>
    <t>76</t>
  </si>
  <si>
    <t>411141144</t>
  </si>
  <si>
    <t xml:space="preserve">Stropy pórobet z železobet. stropních nosníků a pórobet. stropních vložek obj. hm. 500 kg/m3,vč. zmonolitnění konstrukce betonem C20/25  a vytvoření příčných žeber, při osové vzd. nosníků do 0,68m, celk. tloušťky stropní konstrukce 250 mm bez nadbetonávky</t>
  </si>
  <si>
    <t>-846595365</t>
  </si>
  <si>
    <t>8,65*(4,2+4,3)+8,4*(3,15+3)+8,65*6,2+5,65*6,25+8,65*4,2+8,65*3,7-2,4*2,5+1,8*12"střecha včetně úpravy vložek řezáním</t>
  </si>
  <si>
    <t>77</t>
  </si>
  <si>
    <t>411321414</t>
  </si>
  <si>
    <t>Stropy deskové ze ŽB tř. C 25/30</t>
  </si>
  <si>
    <t>352749021</t>
  </si>
  <si>
    <t>0,239*2,6*2,45"strop šachty</t>
  </si>
  <si>
    <t>78</t>
  </si>
  <si>
    <t>411351011</t>
  </si>
  <si>
    <t>Zřízení bednění stropů deskových tl do 25 cm bez podpěrné kce</t>
  </si>
  <si>
    <t>956246961</t>
  </si>
  <si>
    <t>0,239*2*(2,6+2,45)"boky</t>
  </si>
  <si>
    <t>2,1*1,95"dno</t>
  </si>
  <si>
    <t>Mezisoučet"strop výtahu</t>
  </si>
  <si>
    <t>0,265*(9,25*2+33,25*2+0,325*6+2,25*2+2*2+1,625*2+1*2)"boky</t>
  </si>
  <si>
    <t>0,2*1,625+0,05*8,7"dobetonávky</t>
  </si>
  <si>
    <t>Mezisoučet"strop 1NP</t>
  </si>
  <si>
    <t>2,5*0,3"2NP</t>
  </si>
  <si>
    <t>79</t>
  </si>
  <si>
    <t>411351012</t>
  </si>
  <si>
    <t>Odstranění bednění stropů deskových tl do 25 cm bez podpěrné kce</t>
  </si>
  <si>
    <t>1038745461</t>
  </si>
  <si>
    <t>80</t>
  </si>
  <si>
    <t>411354315</t>
  </si>
  <si>
    <t>Zřízení podpěrné konstrukce stropů výšky do 4 m tl do 35 cm</t>
  </si>
  <si>
    <t>1680702353</t>
  </si>
  <si>
    <t>81</t>
  </si>
  <si>
    <t>411354316</t>
  </si>
  <si>
    <t>Odstranění podpěrné konstrukce stropů výšky do 4 m tl do 35 cm</t>
  </si>
  <si>
    <t>2036326930</t>
  </si>
  <si>
    <t>82</t>
  </si>
  <si>
    <t>411354331</t>
  </si>
  <si>
    <t>Zřízení podpěrné konstrukce stropů výšky do 6 m tl do 15 cm</t>
  </si>
  <si>
    <t>933161238</t>
  </si>
  <si>
    <t xml:space="preserve">8,65*(4,2+4,3)+8,4*(3,15+3)+8,65*6,2+5,65*6,25+8,65*4,2+8,65*3,7-2,4*2,5+1,8*14"střecha-atypické podepření nosníků z důvodů betonáže současně s věnci </t>
  </si>
  <si>
    <t>Mezisoučet"stropní porobetonová konstrukce - nad rámec podepření započteného již v ceně položky stropu dle ÚRS</t>
  </si>
  <si>
    <t>83</t>
  </si>
  <si>
    <t>411354332</t>
  </si>
  <si>
    <t>Odstranění podpěrné konstrukce stropů výšky do 6 m tl do 15 cm</t>
  </si>
  <si>
    <t>242339742</t>
  </si>
  <si>
    <t>84</t>
  </si>
  <si>
    <t>411354333</t>
  </si>
  <si>
    <t>Zřízení podpěrné konstrukce stropů výšky do 6 m tl do 25 cm</t>
  </si>
  <si>
    <t>-1177330014</t>
  </si>
  <si>
    <t>85</t>
  </si>
  <si>
    <t>411354334</t>
  </si>
  <si>
    <t>Odstranění podpěrné konstrukce stropů výšky do 6 m tl do 25 cm</t>
  </si>
  <si>
    <t>-1819658582</t>
  </si>
  <si>
    <t>86</t>
  </si>
  <si>
    <t>411361821</t>
  </si>
  <si>
    <t>Výztuž stropů betonářskou ocelí 10 505</t>
  </si>
  <si>
    <t>1898948327</t>
  </si>
  <si>
    <t>0,12"dle výpisu statiky - výtah</t>
  </si>
  <si>
    <t>87</t>
  </si>
  <si>
    <t>413351111</t>
  </si>
  <si>
    <t>Zřízení bednění nosníků a průvlaků bez podpěrné kce výšky do 100 cm</t>
  </si>
  <si>
    <t>977486637</t>
  </si>
  <si>
    <t>(3,83+0,54)*(0,4*2+0,3)"P0</t>
  </si>
  <si>
    <t>(1,1+0,3)*(0,3+0,625*2)"V14</t>
  </si>
  <si>
    <t>2,65*5*(0,3+0,3*2)"V12</t>
  </si>
  <si>
    <t>(2,25*2+1,625)*(0,5*2+0,3)"V13</t>
  </si>
  <si>
    <t>1,81*2*(0,16+0,25*2)"V11a</t>
  </si>
  <si>
    <t>3,9*(0,582*2+0,24)"V22</t>
  </si>
  <si>
    <t>2,775*(0,375*2+0,24)"PŘ3</t>
  </si>
  <si>
    <t>2,650*(0,375*2+0,24)"PŘ2</t>
  </si>
  <si>
    <t>2,65*(0,9*2+0,24)"V25</t>
  </si>
  <si>
    <t>1,4*(0,25*2+0,3)"překlad vedle výtahu</t>
  </si>
  <si>
    <t>1,75*(0,4+0,25)*2"překlady V21L, V21P</t>
  </si>
  <si>
    <t>88</t>
  </si>
  <si>
    <t>413351112</t>
  </si>
  <si>
    <t>Odstranění bednění nosníků a průvlaků bez podpěrné kce výšky do 100 cm</t>
  </si>
  <si>
    <t>691285564</t>
  </si>
  <si>
    <t>89</t>
  </si>
  <si>
    <t>413352111</t>
  </si>
  <si>
    <t>Zřízení podpěrné konstrukce nosníků výšky podepření do 4 m pro nosník výšky do 100 cm</t>
  </si>
  <si>
    <t>1607598375</t>
  </si>
  <si>
    <t>3,83*(0,3)"P0</t>
  </si>
  <si>
    <t>1,1*(0,3)"V14</t>
  </si>
  <si>
    <t>2,25*5*(0,3)"V12</t>
  </si>
  <si>
    <t>(2,25*2+1,625)*(0,3)"V13</t>
  </si>
  <si>
    <t>1,61*2*(0,16)"V11a</t>
  </si>
  <si>
    <t>3,9*(0,24)"V22</t>
  </si>
  <si>
    <t>2,775*(0,24)"PŘ3</t>
  </si>
  <si>
    <t>2,650*(0,24)"PŘ2</t>
  </si>
  <si>
    <t>2,65*(0,24)"V25</t>
  </si>
  <si>
    <t>1,4*(0,3)"překlad vedle výtahu</t>
  </si>
  <si>
    <t>1,75*(0,25)*2"překlady V21L, V21P</t>
  </si>
  <si>
    <t>90</t>
  </si>
  <si>
    <t>413352112</t>
  </si>
  <si>
    <t>Odstranění podpěrné konstrukce nosníků výšky podepření do 4 m pro nosník výšky do 100 cm</t>
  </si>
  <si>
    <t>866184346</t>
  </si>
  <si>
    <t>91</t>
  </si>
  <si>
    <t>413941125</t>
  </si>
  <si>
    <t>Osazování ocelových válcovaných nosníků stropů I, IE, U, UE nebo L č. 24 a vyšší</t>
  </si>
  <si>
    <t>-241195310</t>
  </si>
  <si>
    <t>(9,1+9,1)*125/1000"HEA 400</t>
  </si>
  <si>
    <t>(6,45+6,5*2)*97,6/1000"HEA 320</t>
  </si>
  <si>
    <t>92</t>
  </si>
  <si>
    <t>13011002</t>
  </si>
  <si>
    <t>ocel profilová HE-A 320 jakost 11 375</t>
  </si>
  <si>
    <t>-681551050</t>
  </si>
  <si>
    <t>1,898*1,03 'Přepočtené koeficientem množství</t>
  </si>
  <si>
    <t>93</t>
  </si>
  <si>
    <t>13011005</t>
  </si>
  <si>
    <t>ocel profilová HE-A 400 jakost 11 375</t>
  </si>
  <si>
    <t>-1452128669</t>
  </si>
  <si>
    <t>2,275*1,03 'Přepočtené koeficientem množství</t>
  </si>
  <si>
    <t>94</t>
  </si>
  <si>
    <t>417321515</t>
  </si>
  <si>
    <t>Ztužující pásy a věnce ze ŽB tř. C 25/30</t>
  </si>
  <si>
    <t>-1811846572</t>
  </si>
  <si>
    <t xml:space="preserve">(2*(8,65+33,25+2,25+0,325*3+0,14)-3,83-0,54-3,55-0,3-2,65*5)*0,25*0,24"obvod  - věnec výšky 250mm</t>
  </si>
  <si>
    <t xml:space="preserve">0,5*0,24*(6,5+0,45-2,25-1,625)"  věnce V13 obvod</t>
  </si>
  <si>
    <t>(8,65-0,325+8,65-0,325+4,57)*0,25*0,3"vnitřní</t>
  </si>
  <si>
    <t>(12,4+5,8+2,25)*0,25*0,2"1NP vnitřní</t>
  </si>
  <si>
    <t>Mezisoučet"věnce 1NP</t>
  </si>
  <si>
    <t>(3,83+0,54)*(0,4*0,3)"P0</t>
  </si>
  <si>
    <t>(1,1+0,3)*(0,3*0,625)"V14</t>
  </si>
  <si>
    <t>2,65*5*(0,3*0,3)"V12</t>
  </si>
  <si>
    <t>(2,25*2+1,625)*(0,5*0,3)"V13</t>
  </si>
  <si>
    <t>1,61*2*(0,16*0,25)"V11a</t>
  </si>
  <si>
    <t>Mezisoučet"překlady a průvlaky jako součást věnce 1NP</t>
  </si>
  <si>
    <t>(0,24*0,7)*9,25+0,24*0,125*3,9"V22</t>
  </si>
  <si>
    <t>0,3*0,7*9,25"V23</t>
  </si>
  <si>
    <t>0,3*0,7*9,25"V24</t>
  </si>
  <si>
    <t>(0,24*0,6)*9,25+0,5*0,24*2,65"V25</t>
  </si>
  <si>
    <t xml:space="preserve">2*(0,25*0,24*5,077+5,8*0,25*0,24+2,214*0,25*0,24+2,088*0,36*0,24)"věnce pod HEA </t>
  </si>
  <si>
    <t>0,25*0,24*2*(4,3+4,6+6+6,5+2,75+3,5+4,5+4,6+2,25+0,325*3)"věnec 26,27 - okraj desky</t>
  </si>
  <si>
    <t>0,2*0,25*12"V21</t>
  </si>
  <si>
    <t>1,8*0,2*0,25"V21L,P</t>
  </si>
  <si>
    <t>0,33*0,32*(6,3+6,6*2)+0,4*0,45*4,6*2"hřebeny a úžlabí na HEB - jako věnec</t>
  </si>
  <si>
    <t>2,775*(0,375*0,24)"PŘ3</t>
  </si>
  <si>
    <t>2,650*(0,375*0,24)"PŘ2</t>
  </si>
  <si>
    <t>1,4*(0,25*0,3)"překlad vedle výtahu</t>
  </si>
  <si>
    <t>0,262*0,24*(0,65+0,65+0,325)"P2</t>
  </si>
  <si>
    <t>Mezisoučet"2NP po horní líc stropu (střechy)</t>
  </si>
  <si>
    <t>0,2*0,06*(12+2*2)</t>
  </si>
  <si>
    <t>Mezisoučet"atika krčku</t>
  </si>
  <si>
    <t>95</t>
  </si>
  <si>
    <t>417351115</t>
  </si>
  <si>
    <t>Zřízení bednění ztužujících věnců</t>
  </si>
  <si>
    <t>-961451861</t>
  </si>
  <si>
    <t>(2*(8,65+33,25+2,25+0,325*3+0,14)-3,83-3,55-2,25*7-1,625)*0,25*2"obvod</t>
  </si>
  <si>
    <t xml:space="preserve">0,25*2*(6,5+0,45)"navýšení  věnce V13 obvod</t>
  </si>
  <si>
    <t>(8,65-0,325+8,65-0,325+4,57)*0,25*2"vnitřní na zdivu 300</t>
  </si>
  <si>
    <t>(12,4+5,8+2,25)*0,25*2"1NP vnitřní na zdivu 200</t>
  </si>
  <si>
    <t>(0,457+0,652)*9,25-0,457*2*3,9"V22</t>
  </si>
  <si>
    <t>(0,298+0,457)*9,25"V23</t>
  </si>
  <si>
    <t>(0,294+0,423)*9,25"V24</t>
  </si>
  <si>
    <t>(0,4+0,524)*9,25-0,4*2*2,65"V25</t>
  </si>
  <si>
    <t xml:space="preserve">2*(0,25*2*5,077+5,8*0,25*2+2,214*0,25*2+2,088*0,36*2)"věnce pod HEA </t>
  </si>
  <si>
    <t>0,25*2*(4,3+4,6+6+6,5+2,75+3,5+4,5+4,6+2,25+0,325*3)"věnec 26,27 - okraj desky</t>
  </si>
  <si>
    <t>0,15*(6,3*2)"vybednění na HEA v úžlaBÍ</t>
  </si>
  <si>
    <t>0,262*2*(0,65+0,65+0,325)"P2</t>
  </si>
  <si>
    <t>2*0,06*(12+2*2)</t>
  </si>
  <si>
    <t>96</t>
  </si>
  <si>
    <t>417351116</t>
  </si>
  <si>
    <t>Odstranění bednění ztužujících věnců</t>
  </si>
  <si>
    <t>212585651</t>
  </si>
  <si>
    <t>97</t>
  </si>
  <si>
    <t>417361821</t>
  </si>
  <si>
    <t>Výztuž ztužujících pásů a věnců betonářskou ocelí 10 505</t>
  </si>
  <si>
    <t>-332409566</t>
  </si>
  <si>
    <t>1,1"dle výpisu oceli ve statice</t>
  </si>
  <si>
    <t>0,2"překlady ve 2NP + pod HEA</t>
  </si>
  <si>
    <t>1,8"výztuž ve střeše + navazujících věnců pod střechou</t>
  </si>
  <si>
    <t>0,2*(12+2*2)*1,25*4,44/1000"atika krčku sít 6/100/100</t>
  </si>
  <si>
    <t>Komunikace pozemní</t>
  </si>
  <si>
    <t>98</t>
  </si>
  <si>
    <t>579231315R</t>
  </si>
  <si>
    <t xml:space="preserve">Venkovní lité pryžové povrchy na předem upravený terén jednovrstvé tloušťky 11 mm včetně stabilizační vrstvy tloušťky 60 mm, prováděné ručně plochy do 300 m2  - vzhled a specifikace edle PD</t>
  </si>
  <si>
    <t>1188707810</t>
  </si>
  <si>
    <t>4,8*4,8+4,4*4,4+2,4*4*0,35-1,8*1,8"kolem trampolíny a pískoviště</t>
  </si>
  <si>
    <t>1,5*1,5*3,14"mlhoviště</t>
  </si>
  <si>
    <t>99</t>
  </si>
  <si>
    <t>596811120</t>
  </si>
  <si>
    <t xml:space="preserve">Kladení betonové dlažby komunikací pro pěší do lože z kameniva velikosti do 0,09 m2 pl do 50 m2  - výškové srovnání + podsyp , rozměření atd. </t>
  </si>
  <si>
    <t>-213856818</t>
  </si>
  <si>
    <t>1,7*18,1+1,7*5,5+5,5*2,2-2,25*2,09+1*1,7+0,3*2,25+0,2*2,25"Pzp 4 - terasa</t>
  </si>
  <si>
    <t>Součet"podkladní dlažba pod roštěm</t>
  </si>
  <si>
    <t>100</t>
  </si>
  <si>
    <t>59245018</t>
  </si>
  <si>
    <t>dlažba tvar obdélník betonová 200x100x60mm přírodní</t>
  </si>
  <si>
    <t>-272732269</t>
  </si>
  <si>
    <t>(1,7*18,1+1,7*5,5+5,5*2,2-2,25*2,09+1*1,7+0,3*2,25+0,2*2,25)*0,3"Pzp 4 - terasa</t>
  </si>
  <si>
    <t>Součet"podkladní dlažba pod roštěm - 30% plochy</t>
  </si>
  <si>
    <t>101</t>
  </si>
  <si>
    <t>596811220</t>
  </si>
  <si>
    <t xml:space="preserve">Kladení betonové dlažby komunikací pro pěší do lože z kameniva velikosti přes 0,09 do 0,25 m2 pl do 50 m2  - bude použita stávající očištěná v SO 10</t>
  </si>
  <si>
    <t>1194218214</t>
  </si>
  <si>
    <t>102</t>
  </si>
  <si>
    <t>596811411</t>
  </si>
  <si>
    <t>Kladení velkoformátové betonové dlažby tl do 150 mm velikosti do 0,5 m2 pl do 300 m2</t>
  </si>
  <si>
    <t>-566806336</t>
  </si>
  <si>
    <t>103</t>
  </si>
  <si>
    <t>59246020</t>
  </si>
  <si>
    <t>dlažba velkoformátová betonová plochy do 0,5m2 tl 120mm přírodní</t>
  </si>
  <si>
    <t>-1665456465</t>
  </si>
  <si>
    <t>29,305*1,03 'Přepočtené koeficientem množství</t>
  </si>
  <si>
    <t>Úpravy povrchů, podlahy a osazování výplní</t>
  </si>
  <si>
    <t>104</t>
  </si>
  <si>
    <t>611131121</t>
  </si>
  <si>
    <t>Penetrační disperzní nátěr vnitřních stropů nanášený ručně</t>
  </si>
  <si>
    <t>566842390</t>
  </si>
  <si>
    <t>8,65*(4,2+4,3)+8,4*(3,15+3)+8,65*6,2+5,65*6,25+8,65*4,2+8,65*3,7-2,4*2,5+1,8*12"střecha (strop)</t>
  </si>
  <si>
    <t>105</t>
  </si>
  <si>
    <t>611341121</t>
  </si>
  <si>
    <t xml:space="preserve">Omítka sádrová nebo vápenosádrová vnitřních ploch  nanášená ručně jednovrstvá, tloušťky do 10 mm hladká vodorovných konstrukcí stropů rovných</t>
  </si>
  <si>
    <t>-215352523</t>
  </si>
  <si>
    <t>106</t>
  </si>
  <si>
    <t>611341191</t>
  </si>
  <si>
    <t>Příplatek k sádrové omítce vnitřních stropů za každých dalších 5 mm tloušťky ručně</t>
  </si>
  <si>
    <t>865423271</t>
  </si>
  <si>
    <t>107</t>
  </si>
  <si>
    <t>612111001</t>
  </si>
  <si>
    <t>Ubroušení výstupků betonu vnitřních neomítaných stěn po odbednění</t>
  </si>
  <si>
    <t>1341186360</t>
  </si>
  <si>
    <t>108</t>
  </si>
  <si>
    <t>612131121</t>
  </si>
  <si>
    <t>Penetrační disperzní nátěr vnitřních stěn nanášený ručně</t>
  </si>
  <si>
    <t>145252231</t>
  </si>
  <si>
    <t>109</t>
  </si>
  <si>
    <t>612142001</t>
  </si>
  <si>
    <t>Potažení vnitřních stěn sklovláknitým pletivem vtlačeným do tenkovrstvé hmoty</t>
  </si>
  <si>
    <t>-286909456</t>
  </si>
  <si>
    <t>3*4*2"napojení šachty na porobeton</t>
  </si>
  <si>
    <t>110</t>
  </si>
  <si>
    <t>612341121</t>
  </si>
  <si>
    <t xml:space="preserve">Omítka sádrová nebo vápenosádrová vnitřních ploch  nanášená ručně jednovrstvá, tloušťky do 10 mm hladká svislých konstrukcí stěn</t>
  </si>
  <si>
    <t>1650156657</t>
  </si>
  <si>
    <t>3,2*2*(8,4+8,65)+(4,3-3,2)*8,4"plocha</t>
  </si>
  <si>
    <t>-1,625*1,625*2-3,5*2,25-1,55*2,115-2,25*2,25-0,8*1,97"otvory</t>
  </si>
  <si>
    <t>0,25*(1,625*4*2+2*(3,5+2,25)+2,25*4)"ostění</t>
  </si>
  <si>
    <t>Mezisoučet"mč208</t>
  </si>
  <si>
    <t>3,2*2*(4,1+5,8)+(3,6-3,2)*5,8+3,8*3,45"plocha</t>
  </si>
  <si>
    <t>-1,25*1,25*2-0,8*1,97*2</t>
  </si>
  <si>
    <t>+0,25*1,25*4*2+0,15*(2,115*2+1)*2</t>
  </si>
  <si>
    <t>Mezisoučet"mč207</t>
  </si>
  <si>
    <t>3,2*2*(1,425+0,95)-0,7*1,97+3,2*2*(2,2+1,25+0,85+2,05)</t>
  </si>
  <si>
    <t>-0,7*1,97*4-0,8*1,97</t>
  </si>
  <si>
    <t>Mezisoučet"mč202,203</t>
  </si>
  <si>
    <t>3,2*2*(3,4+4)+(3,6-3,2)*5,8</t>
  </si>
  <si>
    <t>-0,9*2,115-0,8*1,97</t>
  </si>
  <si>
    <t>0,15*(2,115*2+1)</t>
  </si>
  <si>
    <t>Mezisoučet"mč204</t>
  </si>
  <si>
    <t>2,75*2*(1,75+11,96)</t>
  </si>
  <si>
    <t>-1,61*2,36*2-0,9*1,97-1,55*2,115-0,8*1,97-0,9*1,97*2</t>
  </si>
  <si>
    <t>0,25*(2,36*4+1,61*2)+0,15*(2,115*8+1,55+1+1,1*2)+0,25*(1,58+2,23*2)</t>
  </si>
  <si>
    <t>Mezisoučet"mč201</t>
  </si>
  <si>
    <t>3,2*2*(13,95+8,65)-3,2*6,075+(5,2-3,2)*13,95</t>
  </si>
  <si>
    <t>-0,9*1,97-0,8*1,97*2-1,25*1,25*5-2,25*2,25*2-1,625*1,625</t>
  </si>
  <si>
    <t>+0,25*(1,25*4*5+2,25*4*2+1,625*4)</t>
  </si>
  <si>
    <t>Mezisoučet"mč205</t>
  </si>
  <si>
    <t>3,5*2*(5,9+8,65)-3,5*6,075+(5,9-3,5)*5,9</t>
  </si>
  <si>
    <t>-1,625*1,625*2-1,25*1,25*3-2,25*2,25*2-2,125*2,25</t>
  </si>
  <si>
    <t>+0,25*(1,625*4*2+1,25*4*3+2,25*4*2+2,125*2+2,25)</t>
  </si>
  <si>
    <t>Mezisoučet"mč206</t>
  </si>
  <si>
    <t>(3*2*(6,3+2,7))*3</t>
  </si>
  <si>
    <t>-1,25*1,25*3-0,8*1,97*3</t>
  </si>
  <si>
    <t>(0,15*(1+2,115*2)+0,25*1,25*4)*3</t>
  </si>
  <si>
    <t>Mezisoučet"mč102,103,104</t>
  </si>
  <si>
    <t>3*2*(4,05+16)</t>
  </si>
  <si>
    <t>-0,8*1,97*3-1,18*2,23-0,9*1,97*3-1,61*2,49*2-1,25*1,25-1*1,97</t>
  </si>
  <si>
    <t>0,25*(1,25*4+2,49*4+1,61*2+2,23*2+1,18)+0,15*(1,1*3+2,115*6)</t>
  </si>
  <si>
    <t>Mezisoučet"mč101</t>
  </si>
  <si>
    <t>3*2*(2,2+2,25)</t>
  </si>
  <si>
    <t>-0,9*1,97</t>
  </si>
  <si>
    <t>Mezisoučet"mč105</t>
  </si>
  <si>
    <t>3*2*(3,4+4)</t>
  </si>
  <si>
    <t>-0,9*1,97-0,8*1,97</t>
  </si>
  <si>
    <t>0,15*(1+2,115*2)</t>
  </si>
  <si>
    <t>Mezisoučet"mč106</t>
  </si>
  <si>
    <t>3*2*(4,1+5,8+3,8)</t>
  </si>
  <si>
    <t>-0,7*1,97-0,8*1,97-1,25*1,25*2</t>
  </si>
  <si>
    <t>0,15*(1+2,115*2)+0,25*1,25*4*2</t>
  </si>
  <si>
    <t>Mezisoučet"mč109</t>
  </si>
  <si>
    <t>3*(0,9+2*1,425)</t>
  </si>
  <si>
    <t>-0,7*1,97</t>
  </si>
  <si>
    <t>Mezisoučet"mč110</t>
  </si>
  <si>
    <t>3*2*(17,85+8,65+2,25+0,325*2)</t>
  </si>
  <si>
    <t>-0,8*1,97*2-0,9*1,97-2,25*2,25*7-1,25*1,25*3-1,625*1,625*2</t>
  </si>
  <si>
    <t>0,25*(1,25*4*3+2,25*4*7+1,625*4*2)</t>
  </si>
  <si>
    <t>Mezisoučet"mč107</t>
  </si>
  <si>
    <t>111</t>
  </si>
  <si>
    <t>612341191</t>
  </si>
  <si>
    <t>Příplatek k sádrové omítce vnitřních stěn za každých dalších 5 mm tloušťky ručně</t>
  </si>
  <si>
    <t>770706473</t>
  </si>
  <si>
    <t>112</t>
  </si>
  <si>
    <t>619991011</t>
  </si>
  <si>
    <t>Obalení konstrukcí a prvků fólií přilepenou lepící páskou</t>
  </si>
  <si>
    <t>-847225329</t>
  </si>
  <si>
    <t>1,25*1,25*14</t>
  </si>
  <si>
    <t>6,25*1,25</t>
  </si>
  <si>
    <t>3,5*1,25</t>
  </si>
  <si>
    <t>2,25*2,25*13</t>
  </si>
  <si>
    <t>1,625*1,625*7</t>
  </si>
  <si>
    <t>3,5*2,25*1</t>
  </si>
  <si>
    <t>1,7*6,4*2</t>
  </si>
  <si>
    <t>Mezisoučet"okna</t>
  </si>
  <si>
    <t>74,944*0,3</t>
  </si>
  <si>
    <t>Mezisoučet"vnitřní parapety</t>
  </si>
  <si>
    <t>1,18*2,23+1,58*2,23"šachetní dveře do výtahu</t>
  </si>
  <si>
    <t>113</t>
  </si>
  <si>
    <t>619999011</t>
  </si>
  <si>
    <t>Příplatek k vnitřní omítce stropů za sklon do 30°</t>
  </si>
  <si>
    <t>-1998800905</t>
  </si>
  <si>
    <t>8,4*(3,15+3)+8,65*6,2+5,65*6,25+8,65*4,2+8,65*3,7-2,4*2,5"střecha včetně úpravy vložek řezáním</t>
  </si>
  <si>
    <t>114</t>
  </si>
  <si>
    <t>619999012</t>
  </si>
  <si>
    <t>Příplatek k vnitřní omítce stropů za sklon do 60°</t>
  </si>
  <si>
    <t>1532204295</t>
  </si>
  <si>
    <t>8,65*(4,2+4,3)"střecha včetně úpravy vložek řezáním</t>
  </si>
  <si>
    <t>115</t>
  </si>
  <si>
    <t>61134112R</t>
  </si>
  <si>
    <t xml:space="preserve">Omítka sádrová PROTIPOŽÁRNÍ  nanášená ručně jednovrstvá, tloušťky do 10 mm hladká vodorovných konstrukcí - střešních I nosníků</t>
  </si>
  <si>
    <t>-1575983167</t>
  </si>
  <si>
    <t>(0,42*2+0,36*3)*(6,1)</t>
  </si>
  <si>
    <t>(0,36*2+0,36*3)*(6,1+6,1)</t>
  </si>
  <si>
    <t>(0,44*2+0,42*3)*8,65*2</t>
  </si>
  <si>
    <t>Součet"POŽÁRNÍ OMÍTka nosníků HEA</t>
  </si>
  <si>
    <t>116</t>
  </si>
  <si>
    <t>613341191R</t>
  </si>
  <si>
    <t>Příplatek k sádrové PROTIPOŽÁRNÍ omítce vnitřních sloupů za každých dalších 5 mm tloušťky ručně (+15mm) pro min.tl.20mm</t>
  </si>
  <si>
    <t>-637807040</t>
  </si>
  <si>
    <t>70,694*3 'Přepočtené koeficientem množství</t>
  </si>
  <si>
    <t>117</t>
  </si>
  <si>
    <t>622142001</t>
  </si>
  <si>
    <t>Potažení vnějších stěn sklovláknitým pletivem vtlačeným do tenkovrstvé hmoty</t>
  </si>
  <si>
    <t>-639466854</t>
  </si>
  <si>
    <t>(33,65+9,625+0,32*6+2,25*2+4,8+16,5+12,4)*0,3</t>
  </si>
  <si>
    <t>Mezisoučet"zakládací požární - dvojité přetažení</t>
  </si>
  <si>
    <t>58,375*1,2*0,5"</t>
  </si>
  <si>
    <t xml:space="preserve">Mezisoučet"dvojité přetažení  kasltlíku žaluzie</t>
  </si>
  <si>
    <t>118</t>
  </si>
  <si>
    <t>622143003</t>
  </si>
  <si>
    <t>Montáž omítkových plastových nebo pozinkovaných rohových profilů s tkaninou</t>
  </si>
  <si>
    <t>-1474510188</t>
  </si>
  <si>
    <t>(1,625*4*2+2*(3,5+2,25)+2,25*4)"ostění</t>
  </si>
  <si>
    <t>1,25*4*2+(2,115*2+1)*2</t>
  </si>
  <si>
    <t>(2,115*2+1)</t>
  </si>
  <si>
    <t>(2,36*4+1,61*2)+(2,115*8+1,55+1+1,1*2)+(1,58+2,23*2)</t>
  </si>
  <si>
    <t>(1,25*4*5+2,25*4*2+1,625*4)</t>
  </si>
  <si>
    <t>(1,625*4*2+1,25*4*3+2,25*4*2+2,125*2+2,25)</t>
  </si>
  <si>
    <t>((1+2,115*2)+0,25*1,25*4)*3</t>
  </si>
  <si>
    <t>(1,25*4+2,49*4+1,61*2+2,23*2+1,18)+(1,1*3+2,115*6)</t>
  </si>
  <si>
    <t>(1+2,115*2)</t>
  </si>
  <si>
    <t>(1+2,115*2)+1,25*4*2</t>
  </si>
  <si>
    <t>(1,25*4*3+2,25*4*7+1,625*4*2)</t>
  </si>
  <si>
    <t>Součet"vnitřní omítky</t>
  </si>
  <si>
    <t>119</t>
  </si>
  <si>
    <t>55343023</t>
  </si>
  <si>
    <t>profil rohový Pz s kulatou hlavou pro vnitřní omítky tl 15mm</t>
  </si>
  <si>
    <t>-133703724</t>
  </si>
  <si>
    <t>372,27*1,05 'Přepočtené koeficientem množství</t>
  </si>
  <si>
    <t>120</t>
  </si>
  <si>
    <t>622143004</t>
  </si>
  <si>
    <t>Montáž omítkových samolepících začišťovacích profilů pro spojení s okenním rámem</t>
  </si>
  <si>
    <t>1661207160</t>
  </si>
  <si>
    <t>(1,625*3*2+(3,5+2*2,25)+2,25*3)"ostění</t>
  </si>
  <si>
    <t>1,25*3*2</t>
  </si>
  <si>
    <t>(2,36*4+1,61*2)</t>
  </si>
  <si>
    <t>(1,25*3*5+2,25*3*2+1,625*3)</t>
  </si>
  <si>
    <t>(1,625*3*2+1,25*3*3+2,25*3*2+2,125*2+2,25)</t>
  </si>
  <si>
    <t>(1,25*3)*3</t>
  </si>
  <si>
    <t>(1,25*3+2,49*4+1,61*2)</t>
  </si>
  <si>
    <t>(1,25*3*3+2,25*3*7+1,625*3*2)</t>
  </si>
  <si>
    <t>121</t>
  </si>
  <si>
    <t>59051476</t>
  </si>
  <si>
    <t>profil začišťovací PVC 9mm s výztužnou tkaninou pro ostění ETICS</t>
  </si>
  <si>
    <t>-6347320</t>
  </si>
  <si>
    <t>226,715*1,05 'Přepočtené koeficientem množství</t>
  </si>
  <si>
    <t>122</t>
  </si>
  <si>
    <t>622131121</t>
  </si>
  <si>
    <t>Penetrační disperzní nátěr vnějších stěn nanášený ručně</t>
  </si>
  <si>
    <t>-40809120</t>
  </si>
  <si>
    <t>6,8*(7,675+0,26)+6,8*(10,575-7,675)/2+8,75*3,4+5,85*8,7+9,4*(7,32+0,26)+9,4*(8,58-7,32)/2+0,325*(8+8,2+9,4+9,8+7,6+7,6)"plocha</t>
  </si>
  <si>
    <t>-2,25*2,25*6-1,25*1,25*6-1,25*6,25-1,625*1,625"okna</t>
  </si>
  <si>
    <t>Mezisoučet"severovýchod</t>
  </si>
  <si>
    <t>(7,32+0,26)*9,65"plocha</t>
  </si>
  <si>
    <t>-2,25*3,5-1,25*1,25"otvory</t>
  </si>
  <si>
    <t>Mezisoučet"severozápad</t>
  </si>
  <si>
    <t>(7,675+0,26)*9,65"plocha</t>
  </si>
  <si>
    <t>-2,25*2,25*2-1,625*1,625*2-1,25*1,25"otvory</t>
  </si>
  <si>
    <t>Mezisoučet"jihovýchod</t>
  </si>
  <si>
    <t>6,8*(7,675+0,26)+4,05*8,7+1,2*12,4+4,8*8+2,25*(9,5+7,7)"plocha</t>
  </si>
  <si>
    <t>-2,25*2,25*3-1,25*1,25*2-1,625*1,625*4"okna</t>
  </si>
  <si>
    <t>Mezisoučet"jihozápad</t>
  </si>
  <si>
    <t>1,05*(8+9,6)+6*7,9+5,5*8,6-2,25*2,25*2-1,25*1,25*4-1,25*3,75"fasáda</t>
  </si>
  <si>
    <t>Mezisoučet"dřevěná fasáda ST2</t>
  </si>
  <si>
    <t>123</t>
  </si>
  <si>
    <t>622211041</t>
  </si>
  <si>
    <t>Montáž kontaktního zateplení vnějších stěn lepením a mechanickým kotvením polystyrénových desek tl do 200 mm</t>
  </si>
  <si>
    <t>-866503039</t>
  </si>
  <si>
    <t>(33,65+0,325*6)*(0,25+0,5)/2+0,25*9,65+4,77*0,2+8*0,5"sokl</t>
  </si>
  <si>
    <t>Mezisoučet"sokl</t>
  </si>
  <si>
    <t>(+2,25*4*6+1,25*4*6+2*(1,25+6,25)+4*1,625)*0"ostění</t>
  </si>
  <si>
    <t>2*(2,25+3,5+1,25*2)*0"ostění</t>
  </si>
  <si>
    <t>2*(2,25*4+1,625*4+1,25*2)*0"ostění</t>
  </si>
  <si>
    <t>(+2,25*4*3+1,25*4*2+4*1,625*4)*0"ostění</t>
  </si>
  <si>
    <t>124</t>
  </si>
  <si>
    <t>711413111</t>
  </si>
  <si>
    <t>Příplatek za lepení těsnicí hmotou dvousložkovou na bázi polymery modifikované živičné emulze</t>
  </si>
  <si>
    <t>-1878646617</t>
  </si>
  <si>
    <t xml:space="preserve">Mezisoučet"sokl  </t>
  </si>
  <si>
    <t>125</t>
  </si>
  <si>
    <t>28376448</t>
  </si>
  <si>
    <t>deska z polystyrénu XPS, hrana rovná a strukturovaný povrch 300kPa tl 180mm</t>
  </si>
  <si>
    <t>-1940841431</t>
  </si>
  <si>
    <t>20,717*1,02 'Přepočtené koeficientem množství</t>
  </si>
  <si>
    <t>126</t>
  </si>
  <si>
    <t>28376449</t>
  </si>
  <si>
    <t>deska z polystyrénu XPS, hrana rovná a strukturovaný povrch 300kPa tl 200mm</t>
  </si>
  <si>
    <t>-7529183</t>
  </si>
  <si>
    <t>24"spodní hrana fasády</t>
  </si>
  <si>
    <t>24*1,02 'Přepočtené koeficientem množství</t>
  </si>
  <si>
    <t>127</t>
  </si>
  <si>
    <t>28372055</t>
  </si>
  <si>
    <t xml:space="preserve">deska EPS 70 fasádní  λ=0,039 tl 200mm  - mimořádně paropropustná dle specifikace v PD</t>
  </si>
  <si>
    <t>-802612821</t>
  </si>
  <si>
    <t>-24"XPS k zakládací liště</t>
  </si>
  <si>
    <t>439,49*1,02 'Přepočtené koeficientem množství</t>
  </si>
  <si>
    <t>128</t>
  </si>
  <si>
    <t>622212001</t>
  </si>
  <si>
    <t>Montáž kontaktního zateplení vnějšího ostění, nadpraží a parapetu hl. špalety do 200 mm a ŠAMBRÁNY lepením desek z polystyrenu tl do 40 mm (včetně rohové lišty šamrány a související okenní lišty do špalety)</t>
  </si>
  <si>
    <t>6905352</t>
  </si>
  <si>
    <t>(+2,25*4*6+1,25*4*6+2*(1,25+6,25)+4*1,625)"ostění</t>
  </si>
  <si>
    <t>(+2,25*4*6+1,25*4*6+2*(1,25+6,25)+4*1,625)"šambrána</t>
  </si>
  <si>
    <t>2*(2,25+3,5+1,25*2)"ostění</t>
  </si>
  <si>
    <t>2*(2,25+3,5+1,25*2)"šambrána</t>
  </si>
  <si>
    <t>2*(2,25*4+1,625*4+1,25*2)"ostění</t>
  </si>
  <si>
    <t>2*(2,25*4+1,625*4+1,25*2)"šambrána</t>
  </si>
  <si>
    <t>(+2,25*4*3+1,25*4*2+4*1,625*4)"ostění</t>
  </si>
  <si>
    <t>(+2,25*4*3+1,25*4*2+4*1,625*4)"šambrána</t>
  </si>
  <si>
    <t>129</t>
  </si>
  <si>
    <t>28375932</t>
  </si>
  <si>
    <t>deska EPS 70 fasádní λ=0,039 tl 40mm</t>
  </si>
  <si>
    <t>1995681870</t>
  </si>
  <si>
    <t>221*0,22 'Přepočtené koeficientem množství</t>
  </si>
  <si>
    <t>130</t>
  </si>
  <si>
    <t>28376438</t>
  </si>
  <si>
    <t>deska z polystyrénu XPS, hrana rovná a strukturovaný povrch 250kPa tl 30mm</t>
  </si>
  <si>
    <t>-1086341743</t>
  </si>
  <si>
    <t>221*0,2 'Přepočtené koeficientem množství</t>
  </si>
  <si>
    <t>131</t>
  </si>
  <si>
    <t>622215134</t>
  </si>
  <si>
    <t>Oprava kontaktního zateplení stěn z polystyrenových desek tl do 160 mm pl přes 0,5 do 1,0 m2</t>
  </si>
  <si>
    <t>1214822502</t>
  </si>
  <si>
    <t>2"podél krčku na stávajícím objektu</t>
  </si>
  <si>
    <t>132</t>
  </si>
  <si>
    <t>622251101</t>
  </si>
  <si>
    <t>Příplatek k cenám kontaktního zateplení stěn za použití tepelněizolačních zátek z polystyrenu</t>
  </si>
  <si>
    <t>-343372537</t>
  </si>
  <si>
    <t>133</t>
  </si>
  <si>
    <t>622252002</t>
  </si>
  <si>
    <t>Montáž profilů kontaktního zateplení lepených</t>
  </si>
  <si>
    <t>-297709635</t>
  </si>
  <si>
    <t>(+2,25*3*6+1,25*3*6+2*1,25+6,25+3*1,625)"ostění</t>
  </si>
  <si>
    <t>2*2,25+3,5+1,25*3"ostění</t>
  </si>
  <si>
    <t>(2,25*3*3+1,625*4*3+1,25*3)"ostění</t>
  </si>
  <si>
    <t>(+2,25*3*3+1,25*3*2+3*1,625*4)"ostění</t>
  </si>
  <si>
    <t>Mezisoučet"APU</t>
  </si>
  <si>
    <t>8*2+9+7,7+8*2+8*8,2+9+9,4+8*8"</t>
  </si>
  <si>
    <t>Mezisoučet"rohové</t>
  </si>
  <si>
    <t>58,375"dle parapetů</t>
  </si>
  <si>
    <t>Mezisoučet"parapetní</t>
  </si>
  <si>
    <t>92,3+9+3,6</t>
  </si>
  <si>
    <t>Mezisoučet" k atice</t>
  </si>
  <si>
    <t>33,65+9,625+0,32*6+2,25*2+4,8+16,5</t>
  </si>
  <si>
    <t>Mezisoučet"zakládací požární</t>
  </si>
  <si>
    <t>2*(10+7+1+11+1)*0,23</t>
  </si>
  <si>
    <t>Mezisoučet"parapet boční strana na ostění</t>
  </si>
  <si>
    <t>221</t>
  </si>
  <si>
    <t xml:space="preserve">Mezisoučet" 1x lišta z plochy na šambránu - (1x lišta vnější líc šambrána + rohová lišta ze šambrány na ostění je součástí ceny ostění pol.622212001) </t>
  </si>
  <si>
    <t>134</t>
  </si>
  <si>
    <t>63127416</t>
  </si>
  <si>
    <t>profil rohový PVC 23x23mm s výztužnou tkaninou š 100mm pro ETICS</t>
  </si>
  <si>
    <t>-1305112499</t>
  </si>
  <si>
    <t>417,7*1,05 'Přepočtené koeficientem množství</t>
  </si>
  <si>
    <t>135</t>
  </si>
  <si>
    <t>59051516</t>
  </si>
  <si>
    <t>profil začišťovací PVC pro napojení boční hrany parapetu na ostění</t>
  </si>
  <si>
    <t>808010659</t>
  </si>
  <si>
    <t>13,8*1,05 'Přepočtené koeficientem množství</t>
  </si>
  <si>
    <t>136</t>
  </si>
  <si>
    <t>28342205</t>
  </si>
  <si>
    <t>profil začišťovací PVC 6mm s výztužnou tkaninou pro ostění ETICS</t>
  </si>
  <si>
    <t>439757487</t>
  </si>
  <si>
    <t>179,125*1,05 'Přepočtené koeficientem množství</t>
  </si>
  <si>
    <t>137</t>
  </si>
  <si>
    <t>59051510</t>
  </si>
  <si>
    <t>profil začišťovací s okapnicí PVC s výztužnou tkaninou pro nadpraží ETICS</t>
  </si>
  <si>
    <t>564982350</t>
  </si>
  <si>
    <t>Mezisoučet"nadpraží</t>
  </si>
  <si>
    <t>58,375*1,05 'Přepočtené koeficientem množství</t>
  </si>
  <si>
    <t>138</t>
  </si>
  <si>
    <t>59051512</t>
  </si>
  <si>
    <t>profil začišťovací s okapnicí PVC s výztužnou tkaninou pro parapet ETICS</t>
  </si>
  <si>
    <t>-625733661</t>
  </si>
  <si>
    <t>92,3+9+3,6"k atice</t>
  </si>
  <si>
    <t>Mezisoučet"</t>
  </si>
  <si>
    <t>163,275*1,05 'Přepočtené koeficientem množství</t>
  </si>
  <si>
    <t>139</t>
  </si>
  <si>
    <t>28342210</t>
  </si>
  <si>
    <t xml:space="preserve">profil zakládací  protipožární s tkaninou pro ETICS</t>
  </si>
  <si>
    <t>28381564</t>
  </si>
  <si>
    <t>33,65+9,625+0,32*6+2,25*2+4,8+16,5+12,4</t>
  </si>
  <si>
    <t>83,395*1,05 'Přepočtené koeficientem množství</t>
  </si>
  <si>
    <t>140</t>
  </si>
  <si>
    <t>622261631</t>
  </si>
  <si>
    <t>Ukončení provětravaného zateplení stěn z obkladových betonových cihel perforovaným plechem</t>
  </si>
  <si>
    <t>1782886738</t>
  </si>
  <si>
    <t>2*(1,05*2+6+5,5)+1,25*4+2,25*2+3,75"fasáda</t>
  </si>
  <si>
    <t>Součet" fasáda dle označení ST2</t>
  </si>
  <si>
    <t>141</t>
  </si>
  <si>
    <t>622273081R</t>
  </si>
  <si>
    <t xml:space="preserve">Montáž odvětrávané fasády stěn a ostění šroubováním na dřevěný rošt na Al fasádních kotvách- tep.izolace tl.200 mm (v ceně položky jsou všechny materiály a montáže kromě dodávky dřevěného obkladu s nátěrem a difuzní folie) - komplet fasáda dle ozn. ST2 </t>
  </si>
  <si>
    <t>-679684369</t>
  </si>
  <si>
    <t>(2,25*4+2,25*3+1,25*4*4+1,25*2+3,75*2)*0,3"ostění</t>
  </si>
  <si>
    <t>Součet"komplet fasáda dle označení ST2</t>
  </si>
  <si>
    <t>142</t>
  </si>
  <si>
    <t>61191173</t>
  </si>
  <si>
    <t xml:space="preserve">prkno hoblované obkladové smrk  20x95*4000mm jakost A/B</t>
  </si>
  <si>
    <t>1816360582</t>
  </si>
  <si>
    <t>105,843</t>
  </si>
  <si>
    <t>-(2,25*4+1,25*4+3,75)*0,3" parapet</t>
  </si>
  <si>
    <t>100,518*1,1 'Přepočtené koeficientem množství</t>
  </si>
  <si>
    <t>143</t>
  </si>
  <si>
    <t>59590743</t>
  </si>
  <si>
    <t>deska cementotřísková bez povrchové úpravy tl 24mm</t>
  </si>
  <si>
    <t>1368565804</t>
  </si>
  <si>
    <t>(2,25*4+1,25*4+3,75)*0,3" parapet</t>
  </si>
  <si>
    <t>144</t>
  </si>
  <si>
    <t>28329040</t>
  </si>
  <si>
    <t>fólie kontaktní difuzně propustná pro doplňkovou hydroizolační vrstvu skládaných větraných fasád s otevřenými spárami (spára max 50 mm, max.40% plochy)</t>
  </si>
  <si>
    <t>-906314750</t>
  </si>
  <si>
    <t>105,843*1,1 'Přepočtené koeficientem množství</t>
  </si>
  <si>
    <t>145</t>
  </si>
  <si>
    <t>622511122</t>
  </si>
  <si>
    <t xml:space="preserve">Tenkovrstvá  silikonová dekorativní soklová - pohledový beton -  včetně penetrace vnějších stěn - dle specifikace materiálu v PD</t>
  </si>
  <si>
    <t>-1059777017</t>
  </si>
  <si>
    <t>146</t>
  </si>
  <si>
    <t>622525105</t>
  </si>
  <si>
    <t>Tenkovrstvá omítka malých ploch do 4,0m2 na stěnách</t>
  </si>
  <si>
    <t>610314611</t>
  </si>
  <si>
    <t>147</t>
  </si>
  <si>
    <t>622521002</t>
  </si>
  <si>
    <t xml:space="preserve">Omítka tenkovrstvá silikátová vnějších ploch  probarvená včetně penetrace podkladu  - hydrofilní s regulací vlhkosti na povrchu a se zvýšenou ochranou proti mikroorganismům zrnitá, tloušťky 0,5 mm stěn - zatření do 1,5mm pro dosažení hladké struktury</t>
  </si>
  <si>
    <t>-1588955449</t>
  </si>
  <si>
    <t>517,798"dle omítky 1,5mm zatření do 1,5mm pro dosažení hladké struktury</t>
  </si>
  <si>
    <t>148</t>
  </si>
  <si>
    <t>622521012</t>
  </si>
  <si>
    <t xml:space="preserve">Omítka tenkovrstvá silikonová vnějších ploch  probarvená včetně penetrace podkladu -  hydrofilní s regulací vlhkosti na povrchu a se zvýšenou ochranou proti mikroorganismům zrnitá, tloušťky 1,5 mm stěn</t>
  </si>
  <si>
    <t>272998371</t>
  </si>
  <si>
    <t>(2,25*3*6+1,25*3*6+2*1,25+6,25+3*1,625)*0,26"ostění</t>
  </si>
  <si>
    <t>(2*2,25+3,5+1,25*3)*0,26"ostění</t>
  </si>
  <si>
    <t>3*(2,25*3+1,625*4+1,25*1)*0,26"ostění</t>
  </si>
  <si>
    <t>(+2,25*3*3+1,25*3*2+4*1,625*3)*0,26"ostění</t>
  </si>
  <si>
    <t>221*0,035"šambrána z boku</t>
  </si>
  <si>
    <t>149</t>
  </si>
  <si>
    <t>623135011</t>
  </si>
  <si>
    <t>Vyrovnání podkladu vnějších ploch tmelem tl do 2 mm</t>
  </si>
  <si>
    <t>-867077418</t>
  </si>
  <si>
    <t>0,3*2*(9,25+4,3+4,6+5,7+6,3+3+3,1+4,9+4,7+2,25+0,325*3)-0,3*3"vytvoření spádu na atikách</t>
  </si>
  <si>
    <t>150</t>
  </si>
  <si>
    <t>623142001</t>
  </si>
  <si>
    <t>Potažení vnějších pilířů nebo sloupů nebo ostatních členitých ploch sklovláknitým pletivem vtlačeným do tenkovrstvé hmoty</t>
  </si>
  <si>
    <t>-1008552816</t>
  </si>
  <si>
    <t>7*2*0,25"pro opravu stáv. fasády při napojení krčku</t>
  </si>
  <si>
    <t>(33,65+9,625+0,32*6+2,25*2+4,8+16,5+12,4)*0,2*2"zakládací lišta dle PBŘ</t>
  </si>
  <si>
    <t>151</t>
  </si>
  <si>
    <t>629991012</t>
  </si>
  <si>
    <t>Zakrytí výplní otvorů fólií přilepenou na začišťovací lišty</t>
  </si>
  <si>
    <t>921417648</t>
  </si>
  <si>
    <t>-105,485*-1 'Přepočtené koeficientem množství</t>
  </si>
  <si>
    <t>152</t>
  </si>
  <si>
    <t>629999001</t>
  </si>
  <si>
    <t>Příplatek k úpravám povrchů za kropení vodou vysoce nasákavého podkladu</t>
  </si>
  <si>
    <t>593634611</t>
  </si>
  <si>
    <t>1131,098"dle omítek stěn vnitřních</t>
  </si>
  <si>
    <t>Mezisoučet"pro vnitřní omítky</t>
  </si>
  <si>
    <t>153</t>
  </si>
  <si>
    <t>629999011</t>
  </si>
  <si>
    <t>Příplatek k úpravám povrchů za provádění styku dvou barev nebo struktur na fasádě</t>
  </si>
  <si>
    <t>1291713602</t>
  </si>
  <si>
    <t>Součet"</t>
  </si>
  <si>
    <t>154</t>
  </si>
  <si>
    <t>629999030</t>
  </si>
  <si>
    <t>Příplatek k omítce vnějších povrchů za provádění omítané plochy do 10 m2</t>
  </si>
  <si>
    <t>1315624265</t>
  </si>
  <si>
    <t>221*0,15"šambrány</t>
  </si>
  <si>
    <t>155</t>
  </si>
  <si>
    <t>631311125</t>
  </si>
  <si>
    <t>Mazanina tl do 120 mm z betonu prostého bez zvýšených nároků na prostředí tř. C 20/25</t>
  </si>
  <si>
    <t>1081504192</t>
  </si>
  <si>
    <t>1,95*2,1*0,11"dno výtahu</t>
  </si>
  <si>
    <t>156</t>
  </si>
  <si>
    <t>631311135</t>
  </si>
  <si>
    <t>Mazanina tl do 240 mm z betonu prostého bez zvýšených nároků na prostředí tř. C 20/25</t>
  </si>
  <si>
    <t>-1172688541</t>
  </si>
  <si>
    <t>0,15*3,2*3,05"pod výtahem podkladak</t>
  </si>
  <si>
    <t>0,15*(8,3*33,25+2*12,5-0,325*(6,4+1,45*2)-2,25*5,9-2,55*2,7)"podkladak</t>
  </si>
  <si>
    <t xml:space="preserve">0,25*0,25*8,65*2+0,45*0,1/2*8,65*3"dobetonávky v úžlabích střechy </t>
  </si>
  <si>
    <t>157</t>
  </si>
  <si>
    <t>631319171</t>
  </si>
  <si>
    <t>Příplatek k mazanině tl do 80 mm za stržení povrchu spodní vrstvy před vložením výztuže</t>
  </si>
  <si>
    <t>-1547196728</t>
  </si>
  <si>
    <t xml:space="preserve">267,2*0,075"dle skladby P2 - 2NP - 50mm nad nopem +25mm mezi nopy </t>
  </si>
  <si>
    <t xml:space="preserve">267,4*0,075"dle skladby P1 - 1NP - 50mm nad nopem +25mm mezi nopy </t>
  </si>
  <si>
    <t>158</t>
  </si>
  <si>
    <t>631319175</t>
  </si>
  <si>
    <t>Příplatek k mazanině tl do 240 mm za stržení povrchu spodní vrstvy před vložením výztuže</t>
  </si>
  <si>
    <t>362212209</t>
  </si>
  <si>
    <t>159</t>
  </si>
  <si>
    <t>631341111</t>
  </si>
  <si>
    <t>Mazanina tl do 80 mm z betonu lehkého keramického LC 8/9</t>
  </si>
  <si>
    <t>-1344485312</t>
  </si>
  <si>
    <t>12*1,8*0,08"krček - skl.S4</t>
  </si>
  <si>
    <t>160</t>
  </si>
  <si>
    <t>631362021</t>
  </si>
  <si>
    <t>Výztuž mazanin svařovanými sítěmi Kari</t>
  </si>
  <si>
    <t>671846803</t>
  </si>
  <si>
    <t>2*(8,3*33,25+2*12,5-0,325*(6,4+1,45*2)-2,25*5,9-2,55*2,7)*3,03*1,25/1000"podkladak 6/150/150 - oba povrchy</t>
  </si>
  <si>
    <t>3,2*3,05*2*5,38*1,25/1000"pod výtahem podkladak - 8/150/150 - oba povrchy</t>
  </si>
  <si>
    <t>161</t>
  </si>
  <si>
    <t>631362021R</t>
  </si>
  <si>
    <t>Výztuž mazanin svařovanými sítěmi PZ tl.2mm oka 50*50mm pro podlahové topení (včetně přesahů)</t>
  </si>
  <si>
    <t>-1536633056</t>
  </si>
  <si>
    <t xml:space="preserve">267,2"dle skladby P2 - 2NP </t>
  </si>
  <si>
    <t>267,4"dle skladby P1 - 1NP</t>
  </si>
  <si>
    <t>162</t>
  </si>
  <si>
    <t>632450131</t>
  </si>
  <si>
    <t>Vyrovnávací cementový potěr tl do 20 mm ze suchých směsí provedený v ploše</t>
  </si>
  <si>
    <t>-96735862</t>
  </si>
  <si>
    <t>267,2"dle skladby P2 - 2NP</t>
  </si>
  <si>
    <t>163</t>
  </si>
  <si>
    <t>632450134R</t>
  </si>
  <si>
    <t>Vyrovnávací cementový potěr tl do 75 mm (včetně nopů) ze suchých směsí provedený v ploše - tř.CT- C30-F5</t>
  </si>
  <si>
    <t>-616193139</t>
  </si>
  <si>
    <t xml:space="preserve">267,2"dle skladby P2 - 2NP - 50mm nad nopem +25mm mezi nopy </t>
  </si>
  <si>
    <t xml:space="preserve">267,4"dle skladby P1 - 1NP - 50mm nad nopem +25mm mezi nopy </t>
  </si>
  <si>
    <t>164</t>
  </si>
  <si>
    <t>632451031</t>
  </si>
  <si>
    <t>Vyrovnávací potěr tl do 20 mm z MC 15 provedený v ploše</t>
  </si>
  <si>
    <t>72191674</t>
  </si>
  <si>
    <t>267,4"dle skladby P1 - vyrovnání podkladu pod TI</t>
  </si>
  <si>
    <t>165</t>
  </si>
  <si>
    <t>632481213</t>
  </si>
  <si>
    <t>Separační vrstva z PE fólie</t>
  </si>
  <si>
    <t>1793698450</t>
  </si>
  <si>
    <t>166</t>
  </si>
  <si>
    <t>632481215</t>
  </si>
  <si>
    <t>Separační vrstva z geotextilie</t>
  </si>
  <si>
    <t>-1718888220</t>
  </si>
  <si>
    <t>(7,7*32,65+1,7*12-2,85*3-0,325*(7+2,05*2)-2,25*6,5)"pod podkladak - skl.P1</t>
  </si>
  <si>
    <t>167</t>
  </si>
  <si>
    <t>634112126</t>
  </si>
  <si>
    <t>Obvodová dilatace podlahovým páskem z pěnového PE s fólií mezi stěnou a mazaninou nebo potěrem v 100 mm</t>
  </si>
  <si>
    <t>727758140</t>
  </si>
  <si>
    <t>2*(8,4+8,65)"</t>
  </si>
  <si>
    <t>2*(4,1+5,8+3,8)"</t>
  </si>
  <si>
    <t>2*(1,425+0,95)+2,35*2*(2,2+1,25+0,85+2,05)</t>
  </si>
  <si>
    <t>2*(3,4+4)</t>
  </si>
  <si>
    <t>2*(1,75+11,96)</t>
  </si>
  <si>
    <t>2*(13,95+8,65)</t>
  </si>
  <si>
    <t>2*(5,9+8,65)</t>
  </si>
  <si>
    <t>2*(6,3+2,7)*3</t>
  </si>
  <si>
    <t>2*(4,05+16)</t>
  </si>
  <si>
    <t>2*(2,2+2,25)</t>
  </si>
  <si>
    <t>2*(4,1+5,8+3,8)</t>
  </si>
  <si>
    <t>2*(0,9+1,425)</t>
  </si>
  <si>
    <t>2*(17,85+8,65+2,25+0,325*2)</t>
  </si>
  <si>
    <t>168</t>
  </si>
  <si>
    <t>635111215</t>
  </si>
  <si>
    <t>Násyp pod podlahy ze štěrkopísku nebo štěrkodrti se zhutněním</t>
  </si>
  <si>
    <t>410969241</t>
  </si>
  <si>
    <t>0,35*(7,7*32,65-2,85*3-0,325*(7+2,05*2)-2,25*6,5)" skl.P1 - bez krčku a šachty</t>
  </si>
  <si>
    <t>0,4*0,8*(3+3+3,5)"kolem šachty</t>
  </si>
  <si>
    <t>1,7*12*0,65"pod krčkem</t>
  </si>
  <si>
    <t>Mezisoučet"pod štěrkovou vrstvou</t>
  </si>
  <si>
    <t>(5*5+4,6*4,6-1,8*1,8)*0,2"trampolína a pískoviště</t>
  </si>
  <si>
    <t>2*2*3,14*0,2"mlhoviště</t>
  </si>
  <si>
    <t>Mezisoučet"pod pryž skl.Pzp 5</t>
  </si>
  <si>
    <t>169</t>
  </si>
  <si>
    <t>635111232</t>
  </si>
  <si>
    <t>Násyp pod podlahy z drobného kameniva 0-4 se zhutněním</t>
  </si>
  <si>
    <t>-1729918927</t>
  </si>
  <si>
    <t>(5*5+4,6*4,6-1,8*1,8)*0,03"trampolína a pískoviště</t>
  </si>
  <si>
    <t>170</t>
  </si>
  <si>
    <t>635111242</t>
  </si>
  <si>
    <t>Násyp pod podlahy z hrubého kameniva 8-32 se zhutněním</t>
  </si>
  <si>
    <t>1581142593</t>
  </si>
  <si>
    <t>0,2*(7,7*32,65+1,7*12-2,85*3-0,325*(7+2,05*2)-2,25*6,5)"pod podkladak - skl.P1</t>
  </si>
  <si>
    <t>(1,7*18,1+1,7*5,5+5,5*2,2-2,25*2,09+1*1,7)*0,25"Pzp 4 - terasa</t>
  </si>
  <si>
    <t>171</t>
  </si>
  <si>
    <t>635111241</t>
  </si>
  <si>
    <t>Násyp pod podlahy z hrubého kameniva 8-16 se zhutněním</t>
  </si>
  <si>
    <t>-36586446</t>
  </si>
  <si>
    <t>7,3*1,8*0,15"Pzp3</t>
  </si>
  <si>
    <t>172</t>
  </si>
  <si>
    <t>637111111</t>
  </si>
  <si>
    <t>Okapový chodník ze štěrkopísku tl 100 mm s udusáním</t>
  </si>
  <si>
    <t>-395191820</t>
  </si>
  <si>
    <t>12,3*0,3+4,7*0,3+1,7*0,3+33,65*0,3+8*0,3+1,5*7+2*0,35"okapní chodník - lože</t>
  </si>
  <si>
    <t>173</t>
  </si>
  <si>
    <t>637311131</t>
  </si>
  <si>
    <t>Okapový chodník z betonových záhonových obrubníků lože beton</t>
  </si>
  <si>
    <t>1491087278</t>
  </si>
  <si>
    <t>12,3+4,7+1,7+33,65+1,5+0,4+9+1,1</t>
  </si>
  <si>
    <t>174</t>
  </si>
  <si>
    <t>642944121</t>
  </si>
  <si>
    <t>Osazování ocelových zárubní dodatečné pl do 2,5 m2</t>
  </si>
  <si>
    <t>1172949089</t>
  </si>
  <si>
    <t>175</t>
  </si>
  <si>
    <t>55331487</t>
  </si>
  <si>
    <t>zárubeň jednokřídlá ocelová pro zdění tl stěny 110-150mm rozměru 800/1970, 2100mm</t>
  </si>
  <si>
    <t>-1511669903</t>
  </si>
  <si>
    <t>176</t>
  </si>
  <si>
    <t>55331486</t>
  </si>
  <si>
    <t>zárubeň jednokřídlá ocelová pro zdění tl stěny 110-150mm rozměru 700/1970, 2100mm</t>
  </si>
  <si>
    <t>-226108780</t>
  </si>
  <si>
    <t>177</t>
  </si>
  <si>
    <t>55331488</t>
  </si>
  <si>
    <t>zárubeň jednokřídlá ocelová pro zdění tl stěny 110-150mm rozměru 900/1970, 2100mm</t>
  </si>
  <si>
    <t>-392471354</t>
  </si>
  <si>
    <t>178</t>
  </si>
  <si>
    <t>55331563</t>
  </si>
  <si>
    <t>zárubeň jednokřídlá ocelová pro zdění s protipožární úpravou tl stěny 110-150mm rozměru 900/1970, 2100mm</t>
  </si>
  <si>
    <t>918201212</t>
  </si>
  <si>
    <t>179</t>
  </si>
  <si>
    <t>55331489</t>
  </si>
  <si>
    <t>zárubeň jednokřídlá ocelová pro zdění tl stěny 110-150mm rozměru 1000/1970, 2100mm</t>
  </si>
  <si>
    <t>1668900249</t>
  </si>
  <si>
    <t>180</t>
  </si>
  <si>
    <t>642944221</t>
  </si>
  <si>
    <t>Osazování ocelových zárubní dodatečné pl přes 2,5 m2</t>
  </si>
  <si>
    <t>-776460514</t>
  </si>
  <si>
    <t>181</t>
  </si>
  <si>
    <t>55331747</t>
  </si>
  <si>
    <t>zárubeň dvoukřídlá ocelová pro zdění tl stěny 110-150mm rozměru 1450/1970, 2100mm</t>
  </si>
  <si>
    <t>1737518483</t>
  </si>
  <si>
    <t>182</t>
  </si>
  <si>
    <t>916231213</t>
  </si>
  <si>
    <t>Osazení chodníkového obrubníku betonového stojatého s boční opěrou do lože z betonu prostého</t>
  </si>
  <si>
    <t>-345149522</t>
  </si>
  <si>
    <t>18+2,8+1,8+1,8*2+7,3+2,25*4"obrubník na zahradě</t>
  </si>
  <si>
    <t>183</t>
  </si>
  <si>
    <t>59217016</t>
  </si>
  <si>
    <t>obrubník betonový chodníkový 1000x80x250mm</t>
  </si>
  <si>
    <t>140851859</t>
  </si>
  <si>
    <t>42,5*1,05 'Přepočtené koeficientem množství</t>
  </si>
  <si>
    <t>184</t>
  </si>
  <si>
    <t>936001001R</t>
  </si>
  <si>
    <t>Montáž prvků ploch a hřišť - trampolína</t>
  </si>
  <si>
    <t>1420344798</t>
  </si>
  <si>
    <t>1"trampolína</t>
  </si>
  <si>
    <t>185</t>
  </si>
  <si>
    <t>749200R</t>
  </si>
  <si>
    <t>Dodávka trampolíny komlet dle spec. E13</t>
  </si>
  <si>
    <t>446749445</t>
  </si>
  <si>
    <t>186</t>
  </si>
  <si>
    <t>941221111</t>
  </si>
  <si>
    <t>Montáž lešení řadového rámového těžkého zatížení do 300 kg/m2 š do 1,2 m v do 10 m</t>
  </si>
  <si>
    <t>-2125988213</t>
  </si>
  <si>
    <t>13*7,5"SZ</t>
  </si>
  <si>
    <t>17*(33,65+1,7)"SV</t>
  </si>
  <si>
    <t>13*8,5"JV</t>
  </si>
  <si>
    <t>9*18+8*6,5"JZ</t>
  </si>
  <si>
    <t>Mezisoučet</t>
  </si>
  <si>
    <t>187</t>
  </si>
  <si>
    <t>941221211</t>
  </si>
  <si>
    <t xml:space="preserve">Příplatek k lešení řadovému rámovému těžkému š 1,2 m v přes 10 do 25 m za první a ZKD den použití  (+120dní) - uvažováno i pro strop nad 2NP a atiky</t>
  </si>
  <si>
    <t>661736311</t>
  </si>
  <si>
    <t>1022,95*120 'Přepočtené koeficientem množství</t>
  </si>
  <si>
    <t>188</t>
  </si>
  <si>
    <t>941221811</t>
  </si>
  <si>
    <t>Demontáž lešení řadového rámového těžkého zatížení do 300 kg/m2 š do 1,2 m v do 10 m</t>
  </si>
  <si>
    <t>2096680085</t>
  </si>
  <si>
    <t>189</t>
  </si>
  <si>
    <t>949101111</t>
  </si>
  <si>
    <t>Lešení pomocné pro objekty pozemních staveb s lešeňovou podlahou v do 1,9 m zatížení do 150 kg/m2</t>
  </si>
  <si>
    <t>-1251932010</t>
  </si>
  <si>
    <t>22,7"mč201</t>
  </si>
  <si>
    <t>267,4"1NP</t>
  </si>
  <si>
    <t>190</t>
  </si>
  <si>
    <t>949101112</t>
  </si>
  <si>
    <t>Lešení pomocné pro objekty pozemních staveb s lešeňovou podlahou v do 3,5 m zatížení do 150 kg/m2</t>
  </si>
  <si>
    <t>-3241994</t>
  </si>
  <si>
    <t>267,2-22,7"2NP</t>
  </si>
  <si>
    <t xml:space="preserve">12,6*1,5"pro demontáž části zateplováku, zbytek bude ze stropu nad 1NP </t>
  </si>
  <si>
    <t>191</t>
  </si>
  <si>
    <t>952901111</t>
  </si>
  <si>
    <t>Vyčištění budov bytové a občanské výstavby při výšce podlaží do 4 m</t>
  </si>
  <si>
    <t>-744681795</t>
  </si>
  <si>
    <t>267,2"mč201</t>
  </si>
  <si>
    <t>192</t>
  </si>
  <si>
    <t>953312115</t>
  </si>
  <si>
    <t>Vložky do svislých dilatačních spár z fasádních polystyrénových desek tl 50 mm</t>
  </si>
  <si>
    <t>1747730723</t>
  </si>
  <si>
    <t>12,5*8"mezi objekty</t>
  </si>
  <si>
    <t>193</t>
  </si>
  <si>
    <t>953312122</t>
  </si>
  <si>
    <t>Vložky do svislých dilatačních spár z extrudovaných polystyrénových desek tl 20 mm</t>
  </si>
  <si>
    <t>-655327197</t>
  </si>
  <si>
    <t>2,425*0,3*2+(1,5+1)*0,3"oddilatování překladu nad stávajícími pilotami</t>
  </si>
  <si>
    <t>194</t>
  </si>
  <si>
    <t>953943124</t>
  </si>
  <si>
    <t>Osazování výrobků do 30 kg/kus do betonu</t>
  </si>
  <si>
    <t>-567608786</t>
  </si>
  <si>
    <t>1"L ukončující podlahu ve vstupu do výtahu - 2NP</t>
  </si>
  <si>
    <t>195</t>
  </si>
  <si>
    <t>13011069</t>
  </si>
  <si>
    <t>úhelník ocelový rovnostranný jakost 11 375 120x120x8mm</t>
  </si>
  <si>
    <t>865381138</t>
  </si>
  <si>
    <t>14,71*1,58/1000</t>
  </si>
  <si>
    <t>0,023*1,1 'Přepočtené koeficientem množství</t>
  </si>
  <si>
    <t>196</t>
  </si>
  <si>
    <t>953943125</t>
  </si>
  <si>
    <t>Osazování výrobků do 120 kg/kus do betonu</t>
  </si>
  <si>
    <t>-739813629</t>
  </si>
  <si>
    <t>1"L profil včetně kotevních pracen ve vstupu do výtahu 1NP</t>
  </si>
  <si>
    <t>197</t>
  </si>
  <si>
    <t>13010450</t>
  </si>
  <si>
    <t>úhelník ocelový rovnostranný jakost 11 375 250x250x20mm</t>
  </si>
  <si>
    <t>690492591</t>
  </si>
  <si>
    <t>0,9735</t>
  </si>
  <si>
    <t>0,974*1,1 'Přepočtené koeficientem množství</t>
  </si>
  <si>
    <t>198</t>
  </si>
  <si>
    <t>953943211</t>
  </si>
  <si>
    <t>Osazování hasicího přístroje</t>
  </si>
  <si>
    <t>140147167</t>
  </si>
  <si>
    <t>199</t>
  </si>
  <si>
    <t>44932114</t>
  </si>
  <si>
    <t>přístroj hasicí ruční práškový P6 21A</t>
  </si>
  <si>
    <t>-1607923256</t>
  </si>
  <si>
    <t>200</t>
  </si>
  <si>
    <t>953945123</t>
  </si>
  <si>
    <t>Kotvy mechanické M 8 dl 140-300 mm pro střední zatížení do betonu, ŽB nebo kamene s vyvrtáním otvoru</t>
  </si>
  <si>
    <t>-291069952</t>
  </si>
  <si>
    <t>(2*(9,25+4,3+4,6+5,7+6,3+3+3,1+4,9+4,7+2,25+0,325*3)-3)/0,5*2"vrch atik pilové střechy</t>
  </si>
  <si>
    <t>(12+2*2)/0,5*2"vrch atik krčku</t>
  </si>
  <si>
    <t>2*(2,45+2,6)/0,4*2"na šachtě</t>
  </si>
  <si>
    <t>Mezisoučet"kotvení dřeva k vrchu atik</t>
  </si>
  <si>
    <t>201</t>
  </si>
  <si>
    <t>953993326</t>
  </si>
  <si>
    <t>Osazení bezpečnostní, orientační nebo informační tabulky přivrtáním na zdivo</t>
  </si>
  <si>
    <t>1235281163</t>
  </si>
  <si>
    <t>202</t>
  </si>
  <si>
    <t>73534510</t>
  </si>
  <si>
    <t>tabulka bezpečnostní plastová s tiskem 2 barvy A4 210x297mm</t>
  </si>
  <si>
    <t>1729042733</t>
  </si>
  <si>
    <t>203</t>
  </si>
  <si>
    <t>966080105</t>
  </si>
  <si>
    <t>Bourání kontaktního zateplení z polystyrenových desek tloušťky do 180 mm</t>
  </si>
  <si>
    <t>553290178</t>
  </si>
  <si>
    <t>6,7*12,6"na stávající budově u krčku</t>
  </si>
  <si>
    <t>204</t>
  </si>
  <si>
    <t>968082016</t>
  </si>
  <si>
    <t>Vybourání plastových rámů oken včetně křídel plochy přes 1 do 2 m2</t>
  </si>
  <si>
    <t>1247122246</t>
  </si>
  <si>
    <t>1,55*1,2*2+1,5*1,2*2"ve štítě</t>
  </si>
  <si>
    <t>205</t>
  </si>
  <si>
    <t>971052651</t>
  </si>
  <si>
    <t>Vybourání nebo prorážení otvorů v ŽB příčkách a zdech pl do 4 m2 tl do 600 mm</t>
  </si>
  <si>
    <t>-1877261790</t>
  </si>
  <si>
    <t xml:space="preserve">2,3*1,2*0,3*2"nové  otvory ve štítové stěně</t>
  </si>
  <si>
    <t>206</t>
  </si>
  <si>
    <t>973042251</t>
  </si>
  <si>
    <t>Vysekání kapes ve zdivu z betonu pl do 0,10 m2 hl do 300 mm</t>
  </si>
  <si>
    <t>1830370049</t>
  </si>
  <si>
    <t>4"ve vyříznutém otvoru pro osazení překladů</t>
  </si>
  <si>
    <t>207</t>
  </si>
  <si>
    <t>977151123</t>
  </si>
  <si>
    <t>Jádrové vrty diamantovými korunkami do D 150 mm do stavebních materiálů</t>
  </si>
  <si>
    <t>-711436443</t>
  </si>
  <si>
    <t>0,3*8*2"pro nasazení pily na řezání otvorů ve štítové stěně</t>
  </si>
  <si>
    <t>208</t>
  </si>
  <si>
    <t>977211112</t>
  </si>
  <si>
    <t>Řezání stěnovou pilou ŽB kcí s výztuží průměru do 16 mm hl do 350 mm</t>
  </si>
  <si>
    <t>2136166348</t>
  </si>
  <si>
    <t>(2,3*2+1,2*2)*2</t>
  </si>
  <si>
    <t>209</t>
  </si>
  <si>
    <t>985331113</t>
  </si>
  <si>
    <t>Dodatečné vlepování betonářské výztuže D 12 mm do cementové aktivované malty včetně vyvrtání otvoru</t>
  </si>
  <si>
    <t>245257067</t>
  </si>
  <si>
    <t>(2,85+3)/0,25*0,15*1,1"kolem šachty v základech</t>
  </si>
  <si>
    <t>(9,25+15,6+0,3*2+10,8+2,8+2+2,2+2,7+2,5)/0,25*0,15*1,1</t>
  </si>
  <si>
    <t>(1,5+16,6+2,25*2+8,65+17,4+0,3*4)/0,25*0,15*1,1</t>
  </si>
  <si>
    <t>Součet"dodávka výztuže zahrnuta do výztuže základů</t>
  </si>
  <si>
    <t>210</t>
  </si>
  <si>
    <t>997013153</t>
  </si>
  <si>
    <t>Vnitrostaveništní doprava suti a vybouraných hmot pro budovy v do 12 m s omezením mechanizace</t>
  </si>
  <si>
    <t>-1814323049</t>
  </si>
  <si>
    <t>211</t>
  </si>
  <si>
    <t>1494657334</t>
  </si>
  <si>
    <t>212</t>
  </si>
  <si>
    <t>1666978976</t>
  </si>
  <si>
    <t>6,036*9 'Přepočtené koeficientem množství</t>
  </si>
  <si>
    <t>213</t>
  </si>
  <si>
    <t>997013602</t>
  </si>
  <si>
    <t>Poplatek za uložení na skládce (skládkovné) stavebního odpadu železobetonového kód odpadu 17 01 01</t>
  </si>
  <si>
    <t>-1386259628</t>
  </si>
  <si>
    <t>214</t>
  </si>
  <si>
    <t>-842251367</t>
  </si>
  <si>
    <t>5,923-3,95-0,148-1,266</t>
  </si>
  <si>
    <t>215</t>
  </si>
  <si>
    <t>997013813</t>
  </si>
  <si>
    <t>Poplatek za uložení na skládce (skládkovné) stavebního odpadu z plastických hmot kód odpadu 17 02 03</t>
  </si>
  <si>
    <t>-621704860</t>
  </si>
  <si>
    <t>216</t>
  </si>
  <si>
    <t>997013814</t>
  </si>
  <si>
    <t>Poplatek za uložení na skládce (skládkovné) stavebního odpadu izolací kód odpadu 17 06 04</t>
  </si>
  <si>
    <t>1929760962</t>
  </si>
  <si>
    <t>217</t>
  </si>
  <si>
    <t>998011002</t>
  </si>
  <si>
    <t>Přesun hmot pro budovy zděné v do 12 m</t>
  </si>
  <si>
    <t>-1877197986</t>
  </si>
  <si>
    <t>PSV</t>
  </si>
  <si>
    <t>Práce a dodávky PSV</t>
  </si>
  <si>
    <t>711</t>
  </si>
  <si>
    <t>Izolace proti vodě, vlhkosti a plynům</t>
  </si>
  <si>
    <t>218</t>
  </si>
  <si>
    <t>711111001</t>
  </si>
  <si>
    <t>Provedení izolace proti zemní vlhkosti vodorovné za studena nátěrem penetračním</t>
  </si>
  <si>
    <t>-1087711196</t>
  </si>
  <si>
    <t xml:space="preserve">3,2*3,05"pod výtahem </t>
  </si>
  <si>
    <t>(8,3*33,25+2*12,5-0,325*(6,4+1,45*2)-2,25*5,9-2,55*2,7)"podkladak</t>
  </si>
  <si>
    <t>219</t>
  </si>
  <si>
    <t>11163150</t>
  </si>
  <si>
    <t>lak penetrační asfaltový</t>
  </si>
  <si>
    <t>-1277415968</t>
  </si>
  <si>
    <t>287,553*0,0003 'Přepočtené koeficientem množství</t>
  </si>
  <si>
    <t>220</t>
  </si>
  <si>
    <t>711112001</t>
  </si>
  <si>
    <t>Provedení izolace proti zemní vlhkosti svislé za studena nátěrem penetračním</t>
  </si>
  <si>
    <t>2090194709</t>
  </si>
  <si>
    <t>1,25*2*(2,85+3)"kolem šachty v základech na ZB</t>
  </si>
  <si>
    <t>(1+0,3+0,15)*(9,25+15,6+0,3*2+4,6+2)</t>
  </si>
  <si>
    <t>(1,25+0,3+0,15)*(2+16,6+2,25*2+8,65+17,4+0,3*4)</t>
  </si>
  <si>
    <t>Součet"na ZB</t>
  </si>
  <si>
    <t>-2051112683</t>
  </si>
  <si>
    <t>146,693*0,00035 'Přepočtené koeficientem množství</t>
  </si>
  <si>
    <t>222</t>
  </si>
  <si>
    <t>711132111</t>
  </si>
  <si>
    <t>Provedení izolace proti zemní vlhkosti pásy na sucho samolepící svislé</t>
  </si>
  <si>
    <t>-87652093</t>
  </si>
  <si>
    <t>2,45*0,5*2"práh dvaří na terasu</t>
  </si>
  <si>
    <t>223</t>
  </si>
  <si>
    <t>62866281</t>
  </si>
  <si>
    <t>pás asfaltový samolepicí modifikovaný SBS tl 3mm s vložkou ze skleněné tkaniny se spalitelnou fólií nebo jemnozrnným minerálním posypem nebo textilií na horním povrchu</t>
  </si>
  <si>
    <t>1327718250</t>
  </si>
  <si>
    <t>2,45*1,2 'Přepočtené koeficientem množství</t>
  </si>
  <si>
    <t>224</t>
  </si>
  <si>
    <t>711141559</t>
  </si>
  <si>
    <t>Provedení izolace proti zemní vlhkosti pásy přitavením vodorovné NAIP</t>
  </si>
  <si>
    <t>-1834880654</t>
  </si>
  <si>
    <t>225</t>
  </si>
  <si>
    <t>62853004</t>
  </si>
  <si>
    <t>pás asfaltový natavitelný modifikovaný SBS tl 4,0mm s vložkou ze skleněné tkaniny a spalitelnou PE fólií nebo jemnozrnný minerálním posypem na horním povrchu</t>
  </si>
  <si>
    <t>1173708881</t>
  </si>
  <si>
    <t>287,553*1,15 'Přepočtené koeficientem množství</t>
  </si>
  <si>
    <t>226</t>
  </si>
  <si>
    <t>711142559</t>
  </si>
  <si>
    <t>Provedení izolace proti zemní vlhkosti pásy přitavením svislé NAIP</t>
  </si>
  <si>
    <t>357858293</t>
  </si>
  <si>
    <t>227</t>
  </si>
  <si>
    <t>-1077474412</t>
  </si>
  <si>
    <t>146,693*1,2 'Přepočtené koeficientem množství</t>
  </si>
  <si>
    <t>228</t>
  </si>
  <si>
    <t>711161212</t>
  </si>
  <si>
    <t>Izolace proti zemní vlhkosti nopovou fólií svislá, nopek v 8,0 mm, tl do 0,6 mm</t>
  </si>
  <si>
    <t>376140316</t>
  </si>
  <si>
    <t>1,5*(16,2+2,25*2)+1*4,7"pohled JZ</t>
  </si>
  <si>
    <t>6,75*0,75+2,6*1,5+2*1,15"pohled JV</t>
  </si>
  <si>
    <t>16,7*0,8+16,9*0,75"pohled SV</t>
  </si>
  <si>
    <t>0,8*11,3"pohled SZ</t>
  </si>
  <si>
    <t>229</t>
  </si>
  <si>
    <t>711161383</t>
  </si>
  <si>
    <t>Izolace proti zemní vlhkosti nopovou fólií ukončení horní lištou</t>
  </si>
  <si>
    <t>1195856270</t>
  </si>
  <si>
    <t>(16,2+2,25*2)+4,7"pohled JZ</t>
  </si>
  <si>
    <t>6,755+2,6+2"pohled JV</t>
  </si>
  <si>
    <t>16,7+16,9"pohled SV</t>
  </si>
  <si>
    <t>11,3"pohled SZ</t>
  </si>
  <si>
    <t>230</t>
  </si>
  <si>
    <t>711199097</t>
  </si>
  <si>
    <t>Příplatek k izolacím proti zemní vlhkosti za plochu do 10 m2 pásy přitavením NAIP nebo termoplasty</t>
  </si>
  <si>
    <t>2031312870</t>
  </si>
  <si>
    <t>231</t>
  </si>
  <si>
    <t>998711102</t>
  </si>
  <si>
    <t>Přesun hmot tonážní pro izolace proti vodě, vlhkosti a plynům v objektech výšky do 12 m</t>
  </si>
  <si>
    <t>-1448086671</t>
  </si>
  <si>
    <t>712</t>
  </si>
  <si>
    <t>Povlakové krytiny</t>
  </si>
  <si>
    <t>232</t>
  </si>
  <si>
    <t>712311101</t>
  </si>
  <si>
    <t>Provedení povlakové krytiny střech do 10° za studena lakem penetračním nebo asfaltovým</t>
  </si>
  <si>
    <t>1606032723</t>
  </si>
  <si>
    <t>0,3*2*(9,25+4,3+4,6+5,7+6,3+3+3,1+4,9+4,7+2,25+0,325*3)-0,3*3"vrch atik pilové střechy</t>
  </si>
  <si>
    <t>0,78*2*(4,3+4,6+5,7+6,3+3+3,1+4,9+4,7+2,25+0,325*3)-0,78*3+2*8,65*0,6"svislé atiky pilové střechy</t>
  </si>
  <si>
    <t>0,2*(12+2*2)"vrch atik krčku</t>
  </si>
  <si>
    <t>0,4*2*(12+1,8)"svislá na krčku</t>
  </si>
  <si>
    <t>12*1,8"vodorovná na krčku</t>
  </si>
  <si>
    <t>0,8*(2,3*2+2,45*2)"svislá na šachtě</t>
  </si>
  <si>
    <t>2,45*2,6"vodorovná na šachtě</t>
  </si>
  <si>
    <t>(4,3*8,65+4,6*8,65+5,7*6,1+6,3*8,65+3*8,65+3,1*8,65+4,9*8,65+4,7*8,65)-2,45*2,3"plocha pilové střechy</t>
  </si>
  <si>
    <t>233</t>
  </si>
  <si>
    <t>11163153</t>
  </si>
  <si>
    <t>emulze asfaltová penetrační</t>
  </si>
  <si>
    <t>litr</t>
  </si>
  <si>
    <t>-681580505</t>
  </si>
  <si>
    <t>444,942*0,4 'Přepočtené koeficientem množství</t>
  </si>
  <si>
    <t>234</t>
  </si>
  <si>
    <t>712441559</t>
  </si>
  <si>
    <t>Provedení povlakové krytiny střech přes 10° do 30° pásy přitavením NAIP v plné ploše</t>
  </si>
  <si>
    <t>96209629</t>
  </si>
  <si>
    <t>235</t>
  </si>
  <si>
    <t>175998578</t>
  </si>
  <si>
    <t>444,942*1,15 'Přepočtené koeficientem množství</t>
  </si>
  <si>
    <t>236</t>
  </si>
  <si>
    <t>712363115</t>
  </si>
  <si>
    <t>Provedení povlakové krytiny střech zaizolování prostupů kruhového průřezu D do 300 mm</t>
  </si>
  <si>
    <t>1621663428</t>
  </si>
  <si>
    <t>17"kolem záchytného systému</t>
  </si>
  <si>
    <t>2"odvětrání kanalizace</t>
  </si>
  <si>
    <t>1"kabelová prostupka</t>
  </si>
  <si>
    <t>1"turbína</t>
  </si>
  <si>
    <t>237</t>
  </si>
  <si>
    <t>28342011</t>
  </si>
  <si>
    <t>manžeta těsnící pro prostupy hydroizolací z PVC uzavřená kruhová vnitřní průměr 40-70</t>
  </si>
  <si>
    <t>1832682450</t>
  </si>
  <si>
    <t>1*1,1 'Přepočtené koeficientem množství</t>
  </si>
  <si>
    <t>238</t>
  </si>
  <si>
    <t>28342010</t>
  </si>
  <si>
    <t xml:space="preserve">manžeta těsnící pro prostupy hydroizolací z PVC uzavřená kruhová vnitřní průměr  11-35</t>
  </si>
  <si>
    <t>461630497</t>
  </si>
  <si>
    <t>17*1,1 'Přepočtené koeficientem množství</t>
  </si>
  <si>
    <t>239</t>
  </si>
  <si>
    <t>28342013</t>
  </si>
  <si>
    <t>manžeta těsnící pro prostupy hydroizolací z PVC uzavřená kruhová vnitřní průměr 90-114</t>
  </si>
  <si>
    <t>614898939</t>
  </si>
  <si>
    <t>2*1,1 'Přepočtené koeficientem množství</t>
  </si>
  <si>
    <t>240</t>
  </si>
  <si>
    <t>28342014</t>
  </si>
  <si>
    <t>manžeta těsnící pro prostupy hydroizolací z PVC uzavřená kruhová vnitřní průměr 120-180</t>
  </si>
  <si>
    <t>602890308</t>
  </si>
  <si>
    <t>241</t>
  </si>
  <si>
    <t>712363118</t>
  </si>
  <si>
    <t>Provedení povlakové krytiny střech do 10° zaizolování prostupů hranatého průřezu plochy do 0,09 m2</t>
  </si>
  <si>
    <t>-192027143</t>
  </si>
  <si>
    <t>14"kolem konstrukce pod VZT</t>
  </si>
  <si>
    <t>121"držáky sněhu</t>
  </si>
  <si>
    <t>4"kolem nohou žebříku</t>
  </si>
  <si>
    <t>242</t>
  </si>
  <si>
    <t>28342030</t>
  </si>
  <si>
    <t xml:space="preserve">manžeta těsnící pro prostupy hydroizolací z PVC otevřená čtyřhranná rozměr  10x60 15x50-60 20x50-70 25x45-50 27x40, 30x40-60 35x35-70 40x40-70 50x50 60x60</t>
  </si>
  <si>
    <t>-1317710870</t>
  </si>
  <si>
    <t>4*1,1 'Přepočtené koeficientem množství</t>
  </si>
  <si>
    <t>243</t>
  </si>
  <si>
    <t>28342031</t>
  </si>
  <si>
    <t xml:space="preserve">manžeta těsnící pro prostupy hydroizolací z PVC otevřená čtyřhranná rozměr  8x80 10x90-100 15x100 40x80 50x80 55x85 70x70 80x80</t>
  </si>
  <si>
    <t>1376474708</t>
  </si>
  <si>
    <t>14*1,1 'Přepočtené koeficientem množství</t>
  </si>
  <si>
    <t>244</t>
  </si>
  <si>
    <t>28342029</t>
  </si>
  <si>
    <t xml:space="preserve">manžeta těsnící pro prostupy hydroizolací z PVC otevřená čtyřhranná rozměr  10x30-50 15x35 16x16 20x20-40 25x25-30 30x30</t>
  </si>
  <si>
    <t>-774961168</t>
  </si>
  <si>
    <t>121*1,1 'Přepočtené koeficientem množství</t>
  </si>
  <si>
    <t>245</t>
  </si>
  <si>
    <t>712363119</t>
  </si>
  <si>
    <t>Provedení povlakové krytiny střech do 10° zaizolování prostupů hranatého průřezu plochy do 0,25 m2</t>
  </si>
  <si>
    <t>-786700313</t>
  </si>
  <si>
    <t>1"kolem turbíny radonu</t>
  </si>
  <si>
    <t>Součet"materiál je započten v dodávce plochy</t>
  </si>
  <si>
    <t>246</t>
  </si>
  <si>
    <t>712363120</t>
  </si>
  <si>
    <t>Provedení povlakové krytiny střech do 10° zaizolování prostupů hranatého průřezu plochy do 0,75 m2</t>
  </si>
  <si>
    <t>-70923159</t>
  </si>
  <si>
    <t xml:space="preserve">2"kolem VZT potrubí </t>
  </si>
  <si>
    <t>247</t>
  </si>
  <si>
    <t>712363351</t>
  </si>
  <si>
    <t>Povlakové krytiny střech do 10° z tvarovaných poplastovaných lišt pásek rš 50 mm</t>
  </si>
  <si>
    <t>-494324279</t>
  </si>
  <si>
    <t>12,4"pro ukončení na atice u dilatací mezi objekty</t>
  </si>
  <si>
    <t>248</t>
  </si>
  <si>
    <t>712363352</t>
  </si>
  <si>
    <t>Povlakové krytiny střech do 10° z tvarovaných poplastovaných lišt délky 2 m koutová lišta vnitřní rš 100 mm</t>
  </si>
  <si>
    <t>646714288</t>
  </si>
  <si>
    <t>2*(4,3+4,6+5,7+6,3+3+3,1+4,9+4,7+2,25+0,325*3+12+1,8+3)+0,6*18+0,6*4*2+0,25*4"</t>
  </si>
  <si>
    <t>(8,41*2+8,1*2+6)*2"ve žlabech</t>
  </si>
  <si>
    <t>249</t>
  </si>
  <si>
    <t>712363353</t>
  </si>
  <si>
    <t>Povlakové krytiny střech do 10° z tvarovaných poplastovaných lišt délky 2 m koutová lišta vnější rš 100 mm</t>
  </si>
  <si>
    <t>676497617</t>
  </si>
  <si>
    <t>2*(9,25+4,3+4,6+5,7+6,3+3+3,1+4,9+4,7+2,25+0,325*3+12/2+1,8)+0,6*8+0,25*4"</t>
  </si>
  <si>
    <t>2,45+0,8*2"vodorovná na šachtě</t>
  </si>
  <si>
    <t>250</t>
  </si>
  <si>
    <t>712363354</t>
  </si>
  <si>
    <t>Povlakové krytiny střech do 10° z tvarovaných poplastovaných lišt délky 2 m stěnová lišta vyhnutá rš 70 mm</t>
  </si>
  <si>
    <t>-859149242</t>
  </si>
  <si>
    <t>12"na krčku</t>
  </si>
  <si>
    <t>251</t>
  </si>
  <si>
    <t>712363384</t>
  </si>
  <si>
    <t>Povlakové krytiny střech do 10° z tvarovaných poplastovaných lišt pro profily atypické výroby o větší rš</t>
  </si>
  <si>
    <t>-664929927</t>
  </si>
  <si>
    <t>(0,6)*8,41*2"zaatikové žlaby</t>
  </si>
  <si>
    <t>(0,6)*(8,1*2+6)"úžlabí</t>
  </si>
  <si>
    <t>(92,3+9+3,6)*0,37"K9,10,11</t>
  </si>
  <si>
    <t>252</t>
  </si>
  <si>
    <t>712363385</t>
  </si>
  <si>
    <t>Příplatek za zvýšenou pracnost při vytvoření ohybu atypické výroby profilu</t>
  </si>
  <si>
    <t>-463484088</t>
  </si>
  <si>
    <t>(0,6)*8,41*2*4"zaatikové žlaby</t>
  </si>
  <si>
    <t>(0,6)*(8,1*2+6)*4"úžlabí</t>
  </si>
  <si>
    <t>(9+92,3+3,6)*3"K9,10,11</t>
  </si>
  <si>
    <t>253</t>
  </si>
  <si>
    <t>71236338R</t>
  </si>
  <si>
    <t>Dodávka + montáž kabelové systémové prostupky DN 70 -včetně manžet parozábrany a střešní folie - dle PD</t>
  </si>
  <si>
    <t>ks</t>
  </si>
  <si>
    <t>1296404625</t>
  </si>
  <si>
    <t>254</t>
  </si>
  <si>
    <t>712461705</t>
  </si>
  <si>
    <t>Provedení povlakové krytiny střech přes 30° fólií volně položenou se svařovanými spoji včetně natavení na foliové plechy</t>
  </si>
  <si>
    <t>1049271976</t>
  </si>
  <si>
    <t>0,62*2*(9,25+4,3+4,6+5,7+6,3+3+3,1+4,9+4,7+2,25+0,325*3)-0,62*3"vrch atik pilové střechy</t>
  </si>
  <si>
    <t>0,6*2*(4,3+4,6+5,7+6,3+3+3,1+4,9+4,7+2,25+0,325*3)-0,6*3+8,41*0,5+8,41*0,3"svislé atiky pilové střechy</t>
  </si>
  <si>
    <t>(12*0,35+2*2*0,4)"vrch atik krčku</t>
  </si>
  <si>
    <t>0,3*2*(12+1,8)"svislá na krčku</t>
  </si>
  <si>
    <t>11,7*1,5"vodorovná na krčku</t>
  </si>
  <si>
    <t>0,8*(2,3*2+2,45)"svislá na šachtě</t>
  </si>
  <si>
    <t>3*3"vodorovná na šachtě</t>
  </si>
  <si>
    <t>(4,3*8,41+4,6*8,41+5,7*5,9+6,3*8,41+3*8,41+3,1*8,41+4,9*8,41+4,7*8,41)-2,4*3+8,41*2*0,15*5"plocha pilové střechy</t>
  </si>
  <si>
    <t>255</t>
  </si>
  <si>
    <t>28322012</t>
  </si>
  <si>
    <t>fólie hydroizolační střešní mPVC mechanicky kotvená tl 1,5mm šedá</t>
  </si>
  <si>
    <t>31303114</t>
  </si>
  <si>
    <t>456,895*1,15 'Přepočtené koeficientem množství</t>
  </si>
  <si>
    <t>256</t>
  </si>
  <si>
    <t>712463103</t>
  </si>
  <si>
    <t>Provedení povlakové krytiny střech do 30° ukotvení fólie talířovou hmoždinkou do betonu nebo ŽB</t>
  </si>
  <si>
    <t>172702585</t>
  </si>
  <si>
    <t>Součet"6ks/m2*1,05 ztratné*0,5 (50% plochy)=3,15 koeficient</t>
  </si>
  <si>
    <t>325,464*3,15 'Přepočtené koeficientem množství</t>
  </si>
  <si>
    <t>257</t>
  </si>
  <si>
    <t>712463102</t>
  </si>
  <si>
    <t>Provedení povlakové krytiny střech do 30° ukotvení fólie talířovou hmoždinkou do lehčeného betonu</t>
  </si>
  <si>
    <t>246199245</t>
  </si>
  <si>
    <t>258</t>
  </si>
  <si>
    <t>31122001</t>
  </si>
  <si>
    <t>podložka talířová pro hydroizolace D 40mm</t>
  </si>
  <si>
    <t>100 kus</t>
  </si>
  <si>
    <t>-573049058</t>
  </si>
  <si>
    <t>325,464*0,063 'Přepočtené koeficientem množství</t>
  </si>
  <si>
    <t>259</t>
  </si>
  <si>
    <t>30908109</t>
  </si>
  <si>
    <t>šroub pro přímou montáž do betonu a pórobetonu s korozní odolností 15 cyklů, D 6,3 - délky dle výtahových zkoušek</t>
  </si>
  <si>
    <t>742951022</t>
  </si>
  <si>
    <t>260</t>
  </si>
  <si>
    <t>56280335</t>
  </si>
  <si>
    <t>teleskopická hmoždinka pro kotvení TI dl 315mm</t>
  </si>
  <si>
    <t>-659415270</t>
  </si>
  <si>
    <t>261</t>
  </si>
  <si>
    <t>712491171</t>
  </si>
  <si>
    <t>Provedení povlakové krytiny střech do 30° podkladní textilní vrstvy</t>
  </si>
  <si>
    <t>1816341752</t>
  </si>
  <si>
    <t>456,895"dle folie</t>
  </si>
  <si>
    <t>262</t>
  </si>
  <si>
    <t>69311081</t>
  </si>
  <si>
    <t>geotextilie netkaná separační, ochranná, filtrační, drenážní PES 300g/m2</t>
  </si>
  <si>
    <t>-950936101</t>
  </si>
  <si>
    <t>263</t>
  </si>
  <si>
    <t>712499098</t>
  </si>
  <si>
    <t>Příplatek k povlakové krytině střech do 30° za sklon střechy přes 30 do 60°</t>
  </si>
  <si>
    <t>1929245848</t>
  </si>
  <si>
    <t>456,895*2"pro folii a geotextilii</t>
  </si>
  <si>
    <t>264</t>
  </si>
  <si>
    <t>712994111</t>
  </si>
  <si>
    <t>Pochozí plochy plochých střech z desek PVC tl. 9,3 mm, 600 mm x 600 mm</t>
  </si>
  <si>
    <t>211541814</t>
  </si>
  <si>
    <t>55,8*0,6"</t>
  </si>
  <si>
    <t>265</t>
  </si>
  <si>
    <t>712998005</t>
  </si>
  <si>
    <t>Montáž atikového chrliče z PVC DN 125</t>
  </si>
  <si>
    <t>-781557960</t>
  </si>
  <si>
    <t>5"bezpečnostní</t>
  </si>
  <si>
    <t>5"střešní odtok</t>
  </si>
  <si>
    <t>266</t>
  </si>
  <si>
    <t>28342471R</t>
  </si>
  <si>
    <t>chrlič atikový DN 150*50 s bitumenovou manžetou</t>
  </si>
  <si>
    <t>1333295331</t>
  </si>
  <si>
    <t>267</t>
  </si>
  <si>
    <t>28342470R</t>
  </si>
  <si>
    <t>chrlič atikový vyhřívaný DN 110 s manžetou pro hydroizolaci z PVC-P</t>
  </si>
  <si>
    <t>-1680596420</t>
  </si>
  <si>
    <t>268</t>
  </si>
  <si>
    <t>712998202</t>
  </si>
  <si>
    <t>Montáž bezpečnostního přepadu z PVC DN 125</t>
  </si>
  <si>
    <t>86892932</t>
  </si>
  <si>
    <t>6"pojistný přepad</t>
  </si>
  <si>
    <t>269</t>
  </si>
  <si>
    <t>28342773R</t>
  </si>
  <si>
    <t>přepad bezpečnostní atikový DN 50*150 s manžetou pro hydroizolaci z PVC-P a délkou odvodní trubky cca 700mm</t>
  </si>
  <si>
    <t>-1610263556</t>
  </si>
  <si>
    <t>270</t>
  </si>
  <si>
    <t>998712102</t>
  </si>
  <si>
    <t>Přesun hmot tonážní tonážní pro krytiny povlakové v objektech v do 12 m</t>
  </si>
  <si>
    <t>1373208046</t>
  </si>
  <si>
    <t>713</t>
  </si>
  <si>
    <t>Izolace tepelné</t>
  </si>
  <si>
    <t>271</t>
  </si>
  <si>
    <t>713121111</t>
  </si>
  <si>
    <t>Montáž izolace tepelné podlah volně kladenými rohožemi, pásy, dílci, deskami 1 vrstva</t>
  </si>
  <si>
    <t>1722246570</t>
  </si>
  <si>
    <t>272</t>
  </si>
  <si>
    <t>63141430</t>
  </si>
  <si>
    <t xml:space="preserve">deska tepelně izolační minerální plovoucích podlah λ=0,033-0,035 tl 20mm  - těžkých plovoucích podlah s užitným zatížením do 5 kN·m-2.</t>
  </si>
  <si>
    <t>-912255076</t>
  </si>
  <si>
    <t>267,2*1,02 'Přepočtené koeficientem množství</t>
  </si>
  <si>
    <t>273</t>
  </si>
  <si>
    <t>713121121</t>
  </si>
  <si>
    <t>Montáž izolace tepelné podlah volně kladenými rohožemi, pásy, dílci, deskami 2 vrstvy</t>
  </si>
  <si>
    <t>-1719390660</t>
  </si>
  <si>
    <t>274</t>
  </si>
  <si>
    <t>28375909</t>
  </si>
  <si>
    <t>deska EPS 150 do plochých střech a podlah λ=0,035 tl 50mm</t>
  </si>
  <si>
    <t>-1541238373</t>
  </si>
  <si>
    <t>267,4*1,02 'Přepočtené koeficientem množství</t>
  </si>
  <si>
    <t>275</t>
  </si>
  <si>
    <t>28375914</t>
  </si>
  <si>
    <t>deska EPS 150 do plochých střech a podlah λ=0,035 tl 100mm</t>
  </si>
  <si>
    <t>2040810447</t>
  </si>
  <si>
    <t>276</t>
  </si>
  <si>
    <t>713131141</t>
  </si>
  <si>
    <t>Montáž izolace tepelné stěn a základů lepením celoplošně rohoží, pásů, dílců, desek</t>
  </si>
  <si>
    <t>-2025659680</t>
  </si>
  <si>
    <t>1,7*(16,2+2,25*2)+1,2*4,7"pohled JZ</t>
  </si>
  <si>
    <t>Mezisoučet"pod terénem základy</t>
  </si>
  <si>
    <t>2*1,25*(2,45+2,6)"v dojezdu výtahu</t>
  </si>
  <si>
    <t>0,3*8,4+7,5*(0,3+0,3)*3+7,5*0,3</t>
  </si>
  <si>
    <t xml:space="preserve">Mezisoučet"DLE DETAILU SKRYTÉHO SVODU  - izolace pod svodem</t>
  </si>
  <si>
    <t>277</t>
  </si>
  <si>
    <t>-1671647360</t>
  </si>
  <si>
    <t>87,168*1,05 'Přepočtené koeficientem množství</t>
  </si>
  <si>
    <t>278</t>
  </si>
  <si>
    <t>28376440</t>
  </si>
  <si>
    <t>deska z polystyrénu XPS, hrana rovná a strukturovaný povrch 300kPa tl 50mm</t>
  </si>
  <si>
    <t>-2106414155</t>
  </si>
  <si>
    <t>12,625*1,05 'Přepočtené koeficientem množství</t>
  </si>
  <si>
    <t>279</t>
  </si>
  <si>
    <t>28376804R</t>
  </si>
  <si>
    <t>deska hydrofobní, difuzně otevřená λ=0,015 tl 60mm</t>
  </si>
  <si>
    <t>-692392202</t>
  </si>
  <si>
    <t>18,27*1,02 'Přepočtené koeficientem množství</t>
  </si>
  <si>
    <t>280</t>
  </si>
  <si>
    <t>713131141R</t>
  </si>
  <si>
    <t>Montáž izolace tepelné stěn a základů lepením celoplošně rohoží, pásů, dílců, desek - PŘÍPLATEK ZALEPENÍ DVOUSLOŽKOVÝM ŽIVIČNÝM LEPIDLEM</t>
  </si>
  <si>
    <t>-913340303</t>
  </si>
  <si>
    <t>281</t>
  </si>
  <si>
    <t>713131143</t>
  </si>
  <si>
    <t>Montáž izolace tepelné stěn a základů lepením celoplošně v kombinaci s mechanickým kotvením rohoží, pásů, dílců, desek</t>
  </si>
  <si>
    <t>1459406874</t>
  </si>
  <si>
    <t>(33,25+0,325*6+9,25*2+2,25*2+16+4,6+2*2)*0,25"věnce 1NP</t>
  </si>
  <si>
    <t>0,25*(6,5+0,54)+0,05*2,65*5+0,25*2,65"navýšení oproti 250mm věnce</t>
  </si>
  <si>
    <t>0,265*(9,25*2+33,25+16+4,6+0,325*6+2,25*2+2*2)"boky</t>
  </si>
  <si>
    <t>0,78*2*(4,3+4,6+6+6,5+2,75+3,5+4,5+4,6+2,25+0,325*3)"nad věncem 26,27</t>
  </si>
  <si>
    <t>0,8*2*9,25"nad věncem 22 a 25</t>
  </si>
  <si>
    <t>Mezisoučet"atiky od horního líce stropu nad 2NP</t>
  </si>
  <si>
    <t>(0,7)*9,25+0,125*3,9"V22</t>
  </si>
  <si>
    <t>(0,6)*9,25+0,5*2,65"V25</t>
  </si>
  <si>
    <t xml:space="preserve">2*(0,25*5,077+5,8*0,24+2,214*0,25+2,088*0,36)"věnce pod HEA </t>
  </si>
  <si>
    <t>1,8*2*0,25"V21L,P</t>
  </si>
  <si>
    <t>2,775*(0,375)"PŘ3</t>
  </si>
  <si>
    <t>2,650*(0,375)"PŘ2</t>
  </si>
  <si>
    <t>0,26*2,45*2"podklad pod okny na terasu</t>
  </si>
  <si>
    <t>282</t>
  </si>
  <si>
    <t>28376441</t>
  </si>
  <si>
    <t>deska z polystyrénu XPS, hrana rovná a strukturovaný povrch 300kPa tl 60mm</t>
  </si>
  <si>
    <t>928164839</t>
  </si>
  <si>
    <t>0,25*(6,5+0,54)+0,05*2,65*5+0,25*2,65"navýšení oproti 250mm</t>
  </si>
  <si>
    <t>-4"podložka pod kotvení</t>
  </si>
  <si>
    <t>163,582*1,05 'Přepočtené koeficientem množství</t>
  </si>
  <si>
    <t>283</t>
  </si>
  <si>
    <t>59052106</t>
  </si>
  <si>
    <t xml:space="preserve">konstrukční tepelně izolační deska na  polyuretanové  bázi  z tvrdé  recyklovatelné  PIR  pěny  s vlastnostmi  dřeva - tl.60mm</t>
  </si>
  <si>
    <t>816638243</t>
  </si>
  <si>
    <t>4"pro podložení konstrukcí do fasády - schodiště, žaluziové kastlíky apod.</t>
  </si>
  <si>
    <t>4*1,05 'Přepočtené koeficientem množství</t>
  </si>
  <si>
    <t>284</t>
  </si>
  <si>
    <t>2837651R1</t>
  </si>
  <si>
    <t xml:space="preserve">konstrukční tepelně izolační deska na  polyuretanové  bázi  z tvrdé  recyklovatelné  PIR  pěny  s vlastnostmi  dřeva jako sendwich s XPS - tl.70mm</t>
  </si>
  <si>
    <t>131934492</t>
  </si>
  <si>
    <t>1,274*1,1 'Přepočtené koeficientem množství</t>
  </si>
  <si>
    <t>285</t>
  </si>
  <si>
    <t>713141136</t>
  </si>
  <si>
    <t>Montáž izolace tepelné střech plochých lepené za studena nízkoexpanzní (PUR) pěnou 1 vrstva desek</t>
  </si>
  <si>
    <t>-886297866</t>
  </si>
  <si>
    <t>Mezisoučet"první vrstva</t>
  </si>
  <si>
    <t>286</t>
  </si>
  <si>
    <t>28375915</t>
  </si>
  <si>
    <t>deska EPS 150 do plochých střech a podlah λ=0,035 tl 120mm</t>
  </si>
  <si>
    <t>1344967618</t>
  </si>
  <si>
    <t>324,39*1,02 'Přepočtené koeficientem množství</t>
  </si>
  <si>
    <t>287</t>
  </si>
  <si>
    <t>713141151</t>
  </si>
  <si>
    <t>Montáž izolace tepelné střech plochých kladené volně 1 vrstva rohoží, pásů, dílců, desek</t>
  </si>
  <si>
    <t>1421416762</t>
  </si>
  <si>
    <t>288</t>
  </si>
  <si>
    <t>-269741616</t>
  </si>
  <si>
    <t>27,97*1,02 'Přepočtené koeficientem množství</t>
  </si>
  <si>
    <t>289</t>
  </si>
  <si>
    <t>713141152</t>
  </si>
  <si>
    <t>Montáž izolace tepelné střech plochých kladené volně 2 vrstvy rohoží, pásů, dílců, desek</t>
  </si>
  <si>
    <t>1519013331</t>
  </si>
  <si>
    <t>Mezisoučet"druhá a třetí vrstva</t>
  </si>
  <si>
    <t>290</t>
  </si>
  <si>
    <t>-1885861820</t>
  </si>
  <si>
    <t>((4,3*8,65+4,6*8,65+5,7*6,1+6,3*8,65+3*8,65+3,1*8,65+4,9*8,65+4,7*8,65)-2,45*2,3)*1,02"plocha pilové střechy</t>
  </si>
  <si>
    <t>-(8,21*8+7,9+5,5*3+5,7+6+5,8)*0,4*3*1,02"odpočet pod zachytávači sněhu</t>
  </si>
  <si>
    <t>291</t>
  </si>
  <si>
    <t>-964155097</t>
  </si>
  <si>
    <t>296,42*1,02 'Přepočtené koeficientem množství</t>
  </si>
  <si>
    <t>292</t>
  </si>
  <si>
    <t>28376461</t>
  </si>
  <si>
    <t>deska z polystyrénu XPS, hrana polodrážková a hladký povrch 700kPa tl 50mm</t>
  </si>
  <si>
    <t>-135925635</t>
  </si>
  <si>
    <t>(8,21*8+7,9+5,5*3+5,7+6+5,8)*0,4*1,1</t>
  </si>
  <si>
    <t>293</t>
  </si>
  <si>
    <t>28376463</t>
  </si>
  <si>
    <t>deska z polystyrénu XPS, hrana polodrážková a hladký povrch 700kPa tl 80mm</t>
  </si>
  <si>
    <t>626148757</t>
  </si>
  <si>
    <t>(8,21*8+7,9+5,5*3+5,7+6+5,8)*0,4*2*1,1</t>
  </si>
  <si>
    <t>294</t>
  </si>
  <si>
    <t>713141358</t>
  </si>
  <si>
    <t>Montáž spádové izolace na zhlaví atiky šířky do 500 mm ukotvené šrouby</t>
  </si>
  <si>
    <t>-344874703</t>
  </si>
  <si>
    <t>2*(9,25+4,3+4,6+5,7+6,3+3+3,1+4,9+4,7+2,25+0,325*3)-0,3*3"vrch atik pilové střechy</t>
  </si>
  <si>
    <t>(12+2*2)"vrch atik krčku</t>
  </si>
  <si>
    <t>295</t>
  </si>
  <si>
    <t>455468159</t>
  </si>
  <si>
    <t>(2*(9,25+4,3+4,6+5,7+6,3+3+3,1+4,9+4,7+2,25+0,325*3)-0,3*3)*0,5"vrch atik pilové střechy</t>
  </si>
  <si>
    <t>(12+2*2)*0,2"vrch atik krčku</t>
  </si>
  <si>
    <t>51,825*1,02 'Přepočtené koeficientem množství</t>
  </si>
  <si>
    <t>296</t>
  </si>
  <si>
    <t>713141396</t>
  </si>
  <si>
    <t>Montáž izolace tepelné stěn výšky do 1000 mm na atiky a prostupy střechou lepené nízkoexpanzní (PUR) pěnou</t>
  </si>
  <si>
    <t>-733897103</t>
  </si>
  <si>
    <t>0,56*2*(4,3+4,6+5,7+6,3+3+3,1+4,9+4,7+2,25+0,325*3)-0,56*3+2*8,65*0,3"svislé atiky pilové střechy</t>
  </si>
  <si>
    <t>0,25*2*(12+1,8)"svislá na krčku</t>
  </si>
  <si>
    <t>0,8*(2,3*2+2,45)*2"svislá na šachtě</t>
  </si>
  <si>
    <t>297</t>
  </si>
  <si>
    <t>1534453739</t>
  </si>
  <si>
    <t>66,294*1,02 'Přepočtené koeficientem množství</t>
  </si>
  <si>
    <t>298</t>
  </si>
  <si>
    <t>713591161</t>
  </si>
  <si>
    <t>Montáž izolace tepelné izolační výplň</t>
  </si>
  <si>
    <t>-1710420818</t>
  </si>
  <si>
    <t>0,2*(3,5+1,1)"mezi panelem a věncem 1NP</t>
  </si>
  <si>
    <t>299</t>
  </si>
  <si>
    <t>-1526187999</t>
  </si>
  <si>
    <t>0,92*1,1 'Přepočtené koeficientem množství</t>
  </si>
  <si>
    <t>300</t>
  </si>
  <si>
    <t>998713102</t>
  </si>
  <si>
    <t>Přesun hmot tonážní pro izolace tepelné v objektech v do 12 m</t>
  </si>
  <si>
    <t>1048462571</t>
  </si>
  <si>
    <t>301</t>
  </si>
  <si>
    <t>998713181</t>
  </si>
  <si>
    <t>Příplatek k přesunu hmot tonážní 713 prováděný bez použití mechanizace</t>
  </si>
  <si>
    <t>1526280610</t>
  </si>
  <si>
    <t>721</t>
  </si>
  <si>
    <t>Zdravotechnika - vnitřní kanalizace</t>
  </si>
  <si>
    <t>302</t>
  </si>
  <si>
    <t>721173315</t>
  </si>
  <si>
    <t>Potrubí kanalizační z PVC SN 4 dešťové DN 110</t>
  </si>
  <si>
    <t>-24877995</t>
  </si>
  <si>
    <t>8,5+8,5+8,5+9+9,5"dešťové svody</t>
  </si>
  <si>
    <t>303</t>
  </si>
  <si>
    <t>721173317</t>
  </si>
  <si>
    <t>Potrubí kanalizační z PVC SN 4 dešťové DN 160</t>
  </si>
  <si>
    <t>-1637152016</t>
  </si>
  <si>
    <t>7,5"stoupací potrubí odvětrání radonu</t>
  </si>
  <si>
    <t>304</t>
  </si>
  <si>
    <t>721173403</t>
  </si>
  <si>
    <t>Potrubí kanalizační z PVC SN 4 svodné DN 160</t>
  </si>
  <si>
    <t>-391067564</t>
  </si>
  <si>
    <t>38"sběrné potrubí radon</t>
  </si>
  <si>
    <t>305</t>
  </si>
  <si>
    <t>72127315R</t>
  </si>
  <si>
    <t>Dodávka + montáž ventilační hlavice kanalizace DN110 včetně manžet prostupu parozábranou a folií - dle PD</t>
  </si>
  <si>
    <t>21632260</t>
  </si>
  <si>
    <t>306</t>
  </si>
  <si>
    <t>998721102</t>
  </si>
  <si>
    <t>Přesun hmot tonážní pro vnitřní kanalizace v objektech v do 12 m</t>
  </si>
  <si>
    <t>-1081191453</t>
  </si>
  <si>
    <t>307</t>
  </si>
  <si>
    <t>998721181</t>
  </si>
  <si>
    <t>Příplatek k přesunu hmot tonážní 721 prováděný bez použití mechanizace</t>
  </si>
  <si>
    <t>-1746169431</t>
  </si>
  <si>
    <t>751</t>
  </si>
  <si>
    <t>Vzduchotechnika</t>
  </si>
  <si>
    <t>308</t>
  </si>
  <si>
    <t>751398022</t>
  </si>
  <si>
    <t>Montáž větrací mřížky stěnové přes 0,040 do 0,100 m2</t>
  </si>
  <si>
    <t>566152662</t>
  </si>
  <si>
    <t>309</t>
  </si>
  <si>
    <t>55341425</t>
  </si>
  <si>
    <t>mřížka větrací nerezová se síťovinou a protidešťovou žaluzií 150x300mm</t>
  </si>
  <si>
    <t>-990257522</t>
  </si>
  <si>
    <t>762</t>
  </si>
  <si>
    <t>Konstrukce tesařské</t>
  </si>
  <si>
    <t>310</t>
  </si>
  <si>
    <t>762083122</t>
  </si>
  <si>
    <t>Impregnace řeziva proti dřevokaznému hmyzu, houbám a plísním máčením třída ohrožení 3 a 4</t>
  </si>
  <si>
    <t>-1977411609</t>
  </si>
  <si>
    <t>1,398</t>
  </si>
  <si>
    <t>311</t>
  </si>
  <si>
    <t>762341420</t>
  </si>
  <si>
    <t xml:space="preserve">Montáž bednění střešních žlabů  z dřevoštěpkových desek na pero a drážku</t>
  </si>
  <si>
    <t>504580019</t>
  </si>
  <si>
    <t>(0,2+0,15+0,25)*8,41*2"zaatikové žlaby</t>
  </si>
  <si>
    <t>(0,1+0,2+0,1)*(8,1*2+6)"úžlabí</t>
  </si>
  <si>
    <t>312</t>
  </si>
  <si>
    <t>53390112</t>
  </si>
  <si>
    <t>deska mikroštěpková vodělodolná tl.25mm - 4PD</t>
  </si>
  <si>
    <t>-366151313</t>
  </si>
  <si>
    <t>18,972*1,2</t>
  </si>
  <si>
    <t>313</t>
  </si>
  <si>
    <t>762395000</t>
  </si>
  <si>
    <t>Spojovací prostředky krovů, bednění, laťování, nadstřešních konstrukcí</t>
  </si>
  <si>
    <t>-1238065189</t>
  </si>
  <si>
    <t>18,972*0,025</t>
  </si>
  <si>
    <t>314</t>
  </si>
  <si>
    <t>762512245</t>
  </si>
  <si>
    <t>Montáž podlahové kce podkladové z desek dřevotřískových nebo cementotřískových šroubovaných na dřevo</t>
  </si>
  <si>
    <t>765123073</t>
  </si>
  <si>
    <t>(2*(9,25+4,3+4,6+5,7+6,3+3+3,1+4,9+4,7+2,25+0,325*3)-3)*0,65"vrch atik pilové střechy</t>
  </si>
  <si>
    <t>(12+2*2)*0,32"vrch atik krčku</t>
  </si>
  <si>
    <t>2*(2,45+2,6)*0,5"na šachtě</t>
  </si>
  <si>
    <t>Mezisoučet"bednění vrchu atik a šachty</t>
  </si>
  <si>
    <t>(8,41*8+8,1+5,7*3+5,9+6,2+6)*0,4*3"pod držáky sněhu</t>
  </si>
  <si>
    <t>315</t>
  </si>
  <si>
    <t>762512255</t>
  </si>
  <si>
    <t>Montáž podlahové kce podkladové z desek dřevotřískových kotvením do betonového podkladu</t>
  </si>
  <si>
    <t>-531958821</t>
  </si>
  <si>
    <t>(8,41*8+8,1+5,7*3+5,9+6,2+6)*0,4"pod držáky sněhu - spodní deska</t>
  </si>
  <si>
    <t>316</t>
  </si>
  <si>
    <t>-346642464</t>
  </si>
  <si>
    <t>(8,41*8+8,1+5,7*3+5,9+6,2+6)*0,4*2"pod držáky sněhu</t>
  </si>
  <si>
    <t>160,482*1,1 'Přepočtené koeficientem množství</t>
  </si>
  <si>
    <t>317</t>
  </si>
  <si>
    <t>607115R</t>
  </si>
  <si>
    <t>spárovka tl.40mm</t>
  </si>
  <si>
    <t>81004498</t>
  </si>
  <si>
    <t>88,464*1,1 'Přepočtené koeficientem množství</t>
  </si>
  <si>
    <t>318</t>
  </si>
  <si>
    <t>762512261</t>
  </si>
  <si>
    <t>Montáž podlahové kce podkladového roštu</t>
  </si>
  <si>
    <t>-921712368</t>
  </si>
  <si>
    <t>(2*(9,25+4,3+4,6+5,7+6,3+3+3,1+4,9+4,7+2,25+0,325*3)-3)/0,5*1,1*0,55"vrch atik pilové střechy</t>
  </si>
  <si>
    <t>(12+2*2)/0,5*1,1*0,3"vrch atik krčku</t>
  </si>
  <si>
    <t>2*(2,45+2,6)/0,4*1,1*0,6"na šachtě</t>
  </si>
  <si>
    <t>319</t>
  </si>
  <si>
    <t>60512130</t>
  </si>
  <si>
    <t>hranol stavební řezivo průřezu do 224cm2 do dl 6m</t>
  </si>
  <si>
    <t>1756843829</t>
  </si>
  <si>
    <t>((2*(9,25+4,3+4,6+5,7+6,3+3+3,1+4,9+4,7+2,25+0,325*3)-3)/0,5*1,1*0,55)*0,12*0,06*1,1"vrch atik pilové střechy</t>
  </si>
  <si>
    <t>(12+2*2)/0,5*1,1*0,3*0,08*0,08*1,1"vrch atik krčku</t>
  </si>
  <si>
    <t>2*(2,45+2,6)/0,4*1,1*0,6*0,225*0,1*1,1"na šachtě</t>
  </si>
  <si>
    <t>320</t>
  </si>
  <si>
    <t>762595001</t>
  </si>
  <si>
    <t>Spojovací prostředky pro položení dřevěných podlah a zakrytí kanálů</t>
  </si>
  <si>
    <t>-679007019</t>
  </si>
  <si>
    <t>321</t>
  </si>
  <si>
    <t>762951001</t>
  </si>
  <si>
    <t>Montáž podkladního roštu terasy z plných profilů osové vzdálenosti podpěr do 300 mm</t>
  </si>
  <si>
    <t>-715051907</t>
  </si>
  <si>
    <t>322</t>
  </si>
  <si>
    <t>61198145</t>
  </si>
  <si>
    <t>terasový hranol 50x100mm exotická dřevina - třída odolnosti 1</t>
  </si>
  <si>
    <t>-306494290</t>
  </si>
  <si>
    <t>(1,6*33+5,46*16+1,8*10+2,47*9+1,55*9+1,7*11+5,5*2+3,84*2+8,6*2+2,25*2+0,3*300)*1,1</t>
  </si>
  <si>
    <t>323</t>
  </si>
  <si>
    <t>762952044</t>
  </si>
  <si>
    <t>Montáž teras z prken š do 140 mm z dřevoplastu skrytým spojem broušených bez povrchové úpravy</t>
  </si>
  <si>
    <t>-871178278</t>
  </si>
  <si>
    <t>324</t>
  </si>
  <si>
    <t>60791112</t>
  </si>
  <si>
    <t>prkno terasové dřevoplastové tl 20mm - plné</t>
  </si>
  <si>
    <t>910766597</t>
  </si>
  <si>
    <t>50,343*7*1,2</t>
  </si>
  <si>
    <t>325</t>
  </si>
  <si>
    <t>998762102</t>
  </si>
  <si>
    <t>Přesun hmot tonážní pro kce tesařské v objektech v do 12 m</t>
  </si>
  <si>
    <t>-1089651069</t>
  </si>
  <si>
    <t>763</t>
  </si>
  <si>
    <t>Konstrukce suché výstavby</t>
  </si>
  <si>
    <t>326</t>
  </si>
  <si>
    <t>763121467</t>
  </si>
  <si>
    <t>SDK stěna předsazená tl 125 mm profil CW+UW 100 desky 2xH2 12,5 bez TI</t>
  </si>
  <si>
    <t>310274314</t>
  </si>
  <si>
    <t>2,6*0,95"mč110</t>
  </si>
  <si>
    <t>2,6*1,725"mč106</t>
  </si>
  <si>
    <t>2,7*(3,08+0,2)"mč109</t>
  </si>
  <si>
    <t>2,6*0,95"mč202</t>
  </si>
  <si>
    <t>2,6*1,725"mč204</t>
  </si>
  <si>
    <t>2,75*(3,08+0,2)"mč207</t>
  </si>
  <si>
    <t>2,6*0,85"mč203</t>
  </si>
  <si>
    <t>Součet"předstěny na sociálních zařízeních</t>
  </si>
  <si>
    <t>327</t>
  </si>
  <si>
    <t>763131411</t>
  </si>
  <si>
    <t>SDK podhled desky 1xA 12,5 bez izolace dvouvrstvá spodní kce profil CD+UD</t>
  </si>
  <si>
    <t>663812018</t>
  </si>
  <si>
    <t>(1,1+0,85)*6,85"mč208 kastlík</t>
  </si>
  <si>
    <t>(1+0,7)*6,3"mč205 kastlík</t>
  </si>
  <si>
    <t>(3,7+3,7)*(0,6+0,6)"mč206</t>
  </si>
  <si>
    <t>(5,5+5,5)*0,6-0,25*(2+1,23)+5*0,6"mč205</t>
  </si>
  <si>
    <t>(3,5+4,3)*(0,6+0,6)"mč208</t>
  </si>
  <si>
    <t>40,4+17,3+17,3+17,3+0,19*2,7*3"mč101,102,103,104</t>
  </si>
  <si>
    <t>(0,6+0,65)*8,65+1,1*0,18*2+0,65*0,18*4"kastlík mč107</t>
  </si>
  <si>
    <t>0,6*(4,8+17,2+5,9)-0,325*2*2"ostatní mč.107</t>
  </si>
  <si>
    <t>328</t>
  </si>
  <si>
    <t>763131441</t>
  </si>
  <si>
    <t>SDK podhled desky 2xDF 12,5 bez izolace dvouvrstvá spodní kce profil CD+UD REI 120</t>
  </si>
  <si>
    <t>1767287237</t>
  </si>
  <si>
    <t>8,65*2*(0,5+0,6+0,5)"HEA 400</t>
  </si>
  <si>
    <t>(6+6,1)*(0,52+0,4+0,4)"HEA320</t>
  </si>
  <si>
    <t>6,1*(1,2+1+0,71)"HEA 300</t>
  </si>
  <si>
    <t>Součet"obklad HEA</t>
  </si>
  <si>
    <t>329</t>
  </si>
  <si>
    <t>763131451</t>
  </si>
  <si>
    <t>SDK podhled deska 1xH2 12,5 bez izolace dvouvrstvá spodní kce profil CD+UD</t>
  </si>
  <si>
    <t>-1238371102</t>
  </si>
  <si>
    <t>4,3+1,9+8,6+22,6"mč202,203,204,207</t>
  </si>
  <si>
    <t>5+8,6+22,4+1,6"mč 105,106,109,110</t>
  </si>
  <si>
    <t>330</t>
  </si>
  <si>
    <t>763131722</t>
  </si>
  <si>
    <t>SDK podhled skoková změna v přes 0,5 m</t>
  </si>
  <si>
    <t>253845822</t>
  </si>
  <si>
    <t>8,65*2*2"HEA 400</t>
  </si>
  <si>
    <t>(6+6,1)*2"HEA320</t>
  </si>
  <si>
    <t>6,1*2"HEA 300</t>
  </si>
  <si>
    <t>Mezisoučet"obklad HEA</t>
  </si>
  <si>
    <t>6,85"mč208 kastlík</t>
  </si>
  <si>
    <t>6,3"mč205 kastlík</t>
  </si>
  <si>
    <t>8,65+0,18*2+0,65*4"kastlík mč107</t>
  </si>
  <si>
    <t>2,7*3"odskok v mč.102,103,104</t>
  </si>
  <si>
    <t>331</t>
  </si>
  <si>
    <t>763131731</t>
  </si>
  <si>
    <t>SDK podhled - čelo pro kazetové podhledy (F lišta) tl 12,5 mm</t>
  </si>
  <si>
    <t>-1890774036</t>
  </si>
  <si>
    <t>(3,7+3,7)*2"mč206</t>
  </si>
  <si>
    <t>5,5+5,5+5"mč205</t>
  </si>
  <si>
    <t>(3,5+4,3)*2"mč208</t>
  </si>
  <si>
    <t>(4,8+17,2+5,9)"mč.107</t>
  </si>
  <si>
    <t>332</t>
  </si>
  <si>
    <t>763131761</t>
  </si>
  <si>
    <t>Příplatek k SDK podhledu za plochu do 3 m2 jednotlivě</t>
  </si>
  <si>
    <t>599495182</t>
  </si>
  <si>
    <t>333</t>
  </si>
  <si>
    <t>763131771</t>
  </si>
  <si>
    <t>Příplatek k SDK podhledu za rovinnost kvality Q3</t>
  </si>
  <si>
    <t>275328078</t>
  </si>
  <si>
    <t>194,757</t>
  </si>
  <si>
    <t>Součet"podhledy SDK</t>
  </si>
  <si>
    <t>334</t>
  </si>
  <si>
    <t>763172392</t>
  </si>
  <si>
    <t>Montáž dvířek revizních dvouplášťových SDK kcí vel. 300 x 300 mm pro podhledy</t>
  </si>
  <si>
    <t>195556223</t>
  </si>
  <si>
    <t>335</t>
  </si>
  <si>
    <t>59030755</t>
  </si>
  <si>
    <t>dvířka revizní jednokřídlá dvouplášťová s automatickým zámkem 300x300mm</t>
  </si>
  <si>
    <t>885510530</t>
  </si>
  <si>
    <t>336</t>
  </si>
  <si>
    <t>763172393</t>
  </si>
  <si>
    <t>Montáž dvířek revizních dvouplášťových SDK kcí vel. 400 x 400 mm pro podhledy</t>
  </si>
  <si>
    <t>1776518792</t>
  </si>
  <si>
    <t>337</t>
  </si>
  <si>
    <t>59030756</t>
  </si>
  <si>
    <t>dvířka revizní jednokřídlá dvouplášťová s automatickým zámkem 400x400mm</t>
  </si>
  <si>
    <t>-2093893813</t>
  </si>
  <si>
    <t>338</t>
  </si>
  <si>
    <t>763172395</t>
  </si>
  <si>
    <t>Montáž dvířek revizních dvouplášťových SDK kcí vel. 600 x 600 mm pro podhledy</t>
  </si>
  <si>
    <t>1483321876</t>
  </si>
  <si>
    <t>339</t>
  </si>
  <si>
    <t>59030758</t>
  </si>
  <si>
    <t>dvířka revizní jednokřídlá dvouplášťová s automatickým zámkem 600x600mm</t>
  </si>
  <si>
    <t>-1732117170</t>
  </si>
  <si>
    <t>340</t>
  </si>
  <si>
    <t>763431012</t>
  </si>
  <si>
    <t>Montáž minerálního podhledu s vyjímatelnými panely vel. do 0,72 m2 na zavěšený polozapuštěný rošt</t>
  </si>
  <si>
    <t>1797154011</t>
  </si>
  <si>
    <t>(3,7+3,7)*7,5"mč206</t>
  </si>
  <si>
    <t>(5,5+5,5)*5,8+5*1,7"mč205</t>
  </si>
  <si>
    <t>(3,5+4,3)*7,5"mč208</t>
  </si>
  <si>
    <t>6,9*17,85-1,65*6,5"mč107,108</t>
  </si>
  <si>
    <t>341</t>
  </si>
  <si>
    <t>59036028</t>
  </si>
  <si>
    <t>panel akustický velkoformátový z části zapuštěný rošt bílá tl 20mm - dle specifikace v PD</t>
  </si>
  <si>
    <t>1707988937</t>
  </si>
  <si>
    <t>298,74*1,05 'Přepočtené koeficientem množství</t>
  </si>
  <si>
    <t>342</t>
  </si>
  <si>
    <t>998763302</t>
  </si>
  <si>
    <t>Přesun hmot tonážní pro sádrokartonové konstrukce v objektech v do 12 m</t>
  </si>
  <si>
    <t>-1164509524</t>
  </si>
  <si>
    <t>343</t>
  </si>
  <si>
    <t>998763381</t>
  </si>
  <si>
    <t>Příplatek k přesunu hmot tonážní 763 SDK prováděný bez použití mechanizace</t>
  </si>
  <si>
    <t>-289344337</t>
  </si>
  <si>
    <t>764</t>
  </si>
  <si>
    <t>Konstrukce klempířské</t>
  </si>
  <si>
    <t>344</t>
  </si>
  <si>
    <t>764002851</t>
  </si>
  <si>
    <t>Demontáž oplechování parapetů do suti</t>
  </si>
  <si>
    <t>-364115525</t>
  </si>
  <si>
    <t>1,2*4"okna ve štítě</t>
  </si>
  <si>
    <t>345</t>
  </si>
  <si>
    <t>764216644</t>
  </si>
  <si>
    <t>Oplechování rovných parapetů celoplošně lepené z Pz tl. 0,8mm s povrchovou úpravou rš 330 mm</t>
  </si>
  <si>
    <t>1805135800</t>
  </si>
  <si>
    <t>1,25*10"K1</t>
  </si>
  <si>
    <t>1,625*7"K3</t>
  </si>
  <si>
    <t>6,25"K4</t>
  </si>
  <si>
    <t>2,25*9"K6</t>
  </si>
  <si>
    <t>3,5"K7</t>
  </si>
  <si>
    <t>346</t>
  </si>
  <si>
    <t>764216646</t>
  </si>
  <si>
    <t>Oplechování rovných parapetů celoplošně lepené z Pz s povrchovou úpravou rš 405-500 mm</t>
  </si>
  <si>
    <t>-1011880541</t>
  </si>
  <si>
    <t>2*2,25"K2</t>
  </si>
  <si>
    <t>4*1,25"K5</t>
  </si>
  <si>
    <t>3,5"K8</t>
  </si>
  <si>
    <t>2,25*3"K14+ K15+ K16</t>
  </si>
  <si>
    <t>347</t>
  </si>
  <si>
    <t>764218604</t>
  </si>
  <si>
    <t>Oplechování rovné římsy mechanicky kotvené z Pz s upraveným povrchem rš 330 mm</t>
  </si>
  <si>
    <t>1962474576</t>
  </si>
  <si>
    <t>3,6"dle K12</t>
  </si>
  <si>
    <t>348</t>
  </si>
  <si>
    <t>764326431</t>
  </si>
  <si>
    <t>Ventilační turbína z Al plechu D do 300 mm</t>
  </si>
  <si>
    <t>1141877030</t>
  </si>
  <si>
    <t>349</t>
  </si>
  <si>
    <t>76432643R</t>
  </si>
  <si>
    <t>Dodávka + montáž tepelně izolačního podstavce turbíny (výška dle PD)</t>
  </si>
  <si>
    <t>-797473291</t>
  </si>
  <si>
    <t>350</t>
  </si>
  <si>
    <t>764503106</t>
  </si>
  <si>
    <t>Montáž háku úžlabí</t>
  </si>
  <si>
    <t>-2126817584</t>
  </si>
  <si>
    <t>(8,41/0,5)*2+2"zaatikové žlaby</t>
  </si>
  <si>
    <t>(8,1*2+6)/0,5+3"úžlabí</t>
  </si>
  <si>
    <t>83"po zaokrouhlení</t>
  </si>
  <si>
    <t>351</t>
  </si>
  <si>
    <t>55348938</t>
  </si>
  <si>
    <t xml:space="preserve">hák úžlabního žlabu povrchová úprava žárový  TiZn - 40*4mm - dle PD </t>
  </si>
  <si>
    <t>2075941796</t>
  </si>
  <si>
    <t>352</t>
  </si>
  <si>
    <t>998764102</t>
  </si>
  <si>
    <t>Přesun hmot tonážní pro konstrukce klempířské v objektech v přes 6 do 12 m</t>
  </si>
  <si>
    <t>1535734600</t>
  </si>
  <si>
    <t>353</t>
  </si>
  <si>
    <t>998764181</t>
  </si>
  <si>
    <t>Příplatek k přesunu hmot tonážní 764 prováděný bez použití mechanizace</t>
  </si>
  <si>
    <t>-1981342933</t>
  </si>
  <si>
    <t>765</t>
  </si>
  <si>
    <t>Krytina skládaná</t>
  </si>
  <si>
    <t>354</t>
  </si>
  <si>
    <t>765125402</t>
  </si>
  <si>
    <t xml:space="preserve">Montáž držáku (mříže sněholamu, kulatiny) </t>
  </si>
  <si>
    <t>-727949671</t>
  </si>
  <si>
    <t>(8,41*8+8,1+5,7*3+5,9+6,2+6)*1,1"pod držáky sněhu - spodní deska</t>
  </si>
  <si>
    <t>121"po zaokrouhlení</t>
  </si>
  <si>
    <t>355</t>
  </si>
  <si>
    <t>59244040</t>
  </si>
  <si>
    <t>držák mříže sněholamu - dle PD</t>
  </si>
  <si>
    <t>1879986332</t>
  </si>
  <si>
    <t>356</t>
  </si>
  <si>
    <t>765125403</t>
  </si>
  <si>
    <t>Montáž mříže sněholamu</t>
  </si>
  <si>
    <t>-1718655992</t>
  </si>
  <si>
    <t>(8,41*8+8,1+5,7*3+5,9+6,2+6)"</t>
  </si>
  <si>
    <t>357</t>
  </si>
  <si>
    <t>59244041</t>
  </si>
  <si>
    <t>mříž sněholamu 3m - dle PD</t>
  </si>
  <si>
    <t>-618787646</t>
  </si>
  <si>
    <t>110,58*1,03 'Přepočtené koeficientem množství</t>
  </si>
  <si>
    <t>358</t>
  </si>
  <si>
    <t>59244042</t>
  </si>
  <si>
    <t xml:space="preserve">svorka mříže sněholamu  -  dle PD</t>
  </si>
  <si>
    <t>-1724400626</t>
  </si>
  <si>
    <t>60*1,03 'Přepočtené koeficientem množství</t>
  </si>
  <si>
    <t>359</t>
  </si>
  <si>
    <t>998765102</t>
  </si>
  <si>
    <t>Přesun hmot tonážní pro krytiny skládané v objektech v do 12 m</t>
  </si>
  <si>
    <t>-2010172652</t>
  </si>
  <si>
    <t>360</t>
  </si>
  <si>
    <t>998765181</t>
  </si>
  <si>
    <t>Příplatek k přesunu hmot tonážní 765 prováděný bez použití mechanizace</t>
  </si>
  <si>
    <t>-35810431</t>
  </si>
  <si>
    <t>766</t>
  </si>
  <si>
    <t>Konstrukce truhlářské</t>
  </si>
  <si>
    <t>361</t>
  </si>
  <si>
    <t>766441821</t>
  </si>
  <si>
    <t>Demontáž parapetních desek dřevěných nebo plastových šířky do 30 cm délky přes 1,0 m</t>
  </si>
  <si>
    <t>-159086156</t>
  </si>
  <si>
    <t>4"ve štítě</t>
  </si>
  <si>
    <t>362</t>
  </si>
  <si>
    <t>766622115</t>
  </si>
  <si>
    <t>Montáž plastových oken plochy přes 1 m2 pevných výšky do 1,5 m s rámem do zdiva</t>
  </si>
  <si>
    <t>2057337228</t>
  </si>
  <si>
    <t>363</t>
  </si>
  <si>
    <t>6114005R</t>
  </si>
  <si>
    <t>okno plastové otevíravé/sklopné trojsklo - 1,25*1,25m - neprůzvučnost, Uw - komplet specifikace dle PD</t>
  </si>
  <si>
    <t>2067942774</t>
  </si>
  <si>
    <t>14"101,106,112,115,116,117,221,223,226,228,231,233,234,235</t>
  </si>
  <si>
    <t>364</t>
  </si>
  <si>
    <t>6114005R1</t>
  </si>
  <si>
    <t>okno plastové otevíravé/sklopné trojsklo - 6,25*1,25m - neprůzvučnost, Uw - komplet specifikace dle PD - ozn.118</t>
  </si>
  <si>
    <t>1238025244</t>
  </si>
  <si>
    <t>365</t>
  </si>
  <si>
    <t>6114005R2</t>
  </si>
  <si>
    <t>okno plastové otevíravé/sklopné trojsklo - 3,25*1,25m - neprůzvučnost, Uw - komplet specifikace dle PD - ozn.237</t>
  </si>
  <si>
    <t>-1443818329</t>
  </si>
  <si>
    <t>366</t>
  </si>
  <si>
    <t>766622116</t>
  </si>
  <si>
    <t>Montáž plastových oken plochy přes 1 m2 pevných výšky do 2,5 m s rámem do zdiva</t>
  </si>
  <si>
    <t>-1430805269</t>
  </si>
  <si>
    <t>367</t>
  </si>
  <si>
    <t>6111001R</t>
  </si>
  <si>
    <t>okno plastové otevíravé/sklopné trojsklo - 2,25*2,25m - neprůzvučnost, Uw - komplet specifikace dle PD - ozn.104,110,111,113,114,224,229,232,236,238</t>
  </si>
  <si>
    <t>-95631066</t>
  </si>
  <si>
    <t>368</t>
  </si>
  <si>
    <t>6111001R1</t>
  </si>
  <si>
    <t>okno plastové otevíravé/sklopné trojsklo - 2,25*2,25m - neprůzvučnost, Uw - komplet specifikace dle PD - ozn.105,107,227</t>
  </si>
  <si>
    <t>1426955857</t>
  </si>
  <si>
    <t>369</t>
  </si>
  <si>
    <t>6111001R2</t>
  </si>
  <si>
    <t>okno plastové otevíravé/sklopné trojsklo - 1,625*1,625m - neprůzvučnost, Uw - komplet dle specifikace PD - ozn.108,109,220,222,225,230,239</t>
  </si>
  <si>
    <t>219141843</t>
  </si>
  <si>
    <t>370</t>
  </si>
  <si>
    <t>6111001R3</t>
  </si>
  <si>
    <t>okno plastové otevíravé/sklopné trojsklo - 3,5*2,25m - neprůzvučnost, Uw - komplet dle specifikace PD - ozn.219</t>
  </si>
  <si>
    <t>-1014681035</t>
  </si>
  <si>
    <t>371</t>
  </si>
  <si>
    <t>766629214</t>
  </si>
  <si>
    <t>Příplatek k montáži oken rovné ostění připojovací spára do 15 mm - páska venkovní paropropustná, vnitřní parotěsná</t>
  </si>
  <si>
    <t>-1008749240</t>
  </si>
  <si>
    <t>2*(1,25+1,25)*14</t>
  </si>
  <si>
    <t>2*(6,25+1,25)</t>
  </si>
  <si>
    <t>2*(3,5+1,25)</t>
  </si>
  <si>
    <t>13*(2,25+2,25)</t>
  </si>
  <si>
    <t>7*(1,625+1,625)</t>
  </si>
  <si>
    <t>2*(3,5+2,25)</t>
  </si>
  <si>
    <t>372</t>
  </si>
  <si>
    <t>766660001</t>
  </si>
  <si>
    <t>Montáž dveřních křídel otvíravých jednokřídlových š do 0,8 m do ocelové zárubně</t>
  </si>
  <si>
    <t>-1117912228</t>
  </si>
  <si>
    <t>373</t>
  </si>
  <si>
    <t>6116208R</t>
  </si>
  <si>
    <t xml:space="preserve">dveře jednokřídlé plné - DTD výplň, HPL  - 800x1970mm včetně kování, zámku systému centrálního klíče, okopového plechu, madla a úpravy křídla - komplet dle specifikace D01,02,03</t>
  </si>
  <si>
    <t>-160259316</t>
  </si>
  <si>
    <t>1"D01</t>
  </si>
  <si>
    <t>1"D02</t>
  </si>
  <si>
    <t>1"D03</t>
  </si>
  <si>
    <t>374</t>
  </si>
  <si>
    <t>6116208R03</t>
  </si>
  <si>
    <t xml:space="preserve">dveře jednokřídlé plné - DTD výplň, HPL  - 800x1970mm včetně kování, zámku systému centrálního klíče, okopového plechu a úpravy křídla - komplet dle specifikace D07, D11</t>
  </si>
  <si>
    <t>1794509553</t>
  </si>
  <si>
    <t>1"D07</t>
  </si>
  <si>
    <t>1"D11</t>
  </si>
  <si>
    <t>375</t>
  </si>
  <si>
    <t>6116208R02</t>
  </si>
  <si>
    <t xml:space="preserve">dveře jednokřídlé plné - DTD výplň, HPL  - 800x1970mm včetně kování, zámku systému centrálního klíče, okopového plechu, madla a VZT mřížky - komplet dle specifikace D06, D17</t>
  </si>
  <si>
    <t>-1285086036</t>
  </si>
  <si>
    <t>1"D06</t>
  </si>
  <si>
    <t>1"D17</t>
  </si>
  <si>
    <t>376</t>
  </si>
  <si>
    <t>6116208R01</t>
  </si>
  <si>
    <t xml:space="preserve">dveře jednokřídlé plné - DTD výplň, HPL  - 700x1970mm včetně kování, okopového plechu a úpravy křídla - komplet dle specifikace D05,12,13</t>
  </si>
  <si>
    <t>-1198257634</t>
  </si>
  <si>
    <t>1"D04</t>
  </si>
  <si>
    <t>1"D12</t>
  </si>
  <si>
    <t>1"D13</t>
  </si>
  <si>
    <t>377</t>
  </si>
  <si>
    <t>6116208R011</t>
  </si>
  <si>
    <t xml:space="preserve">dveře jednokřídlé plné - DTD výplň, HPL  - 800x1970mm včetně kování, okopového plechu a úpravy křídla - komplet dle specifikace D15</t>
  </si>
  <si>
    <t>-1327481694</t>
  </si>
  <si>
    <t>1"D15</t>
  </si>
  <si>
    <t>378</t>
  </si>
  <si>
    <t>6116208R1</t>
  </si>
  <si>
    <t xml:space="preserve">dveře jednokřídlé plné - DTD výplň, HPL  - 800x1970mm včetně kování, zámku systému centrálního klíče, okopového plechu, madla - komplet dle specifikace  D16</t>
  </si>
  <si>
    <t>1604642157</t>
  </si>
  <si>
    <t>1"D16</t>
  </si>
  <si>
    <t>379</t>
  </si>
  <si>
    <t>766660002</t>
  </si>
  <si>
    <t>Montáž dveřních křídel otvíravých jednokřídlových š přes 0,8 m do ocelové zárubně</t>
  </si>
  <si>
    <t>1538609699</t>
  </si>
  <si>
    <t>380</t>
  </si>
  <si>
    <t>61162080R</t>
  </si>
  <si>
    <t xml:space="preserve">dveře jednokřídlé plné - DTD výplň, HPL  - 900x1970mm včetně kování, zámku systému centrálního klíče, okopového plechu, madla a úpravy křídla - komplet dle specifikace v D04</t>
  </si>
  <si>
    <t>615634649</t>
  </si>
  <si>
    <t>381</t>
  </si>
  <si>
    <t>61162080R02</t>
  </si>
  <si>
    <t xml:space="preserve">dveře jednokřídlé plné - DTD výplň, HPL, Rw  - 900x1970mm včetně kování, zámku systému centrálního klíče, okopového plechu, madla a padací lišty - komplet dle specifikace v D18</t>
  </si>
  <si>
    <t>603110897</t>
  </si>
  <si>
    <t>382</t>
  </si>
  <si>
    <t>61162080R01</t>
  </si>
  <si>
    <t xml:space="preserve">dveře jednokřídlé plné - DTD výplň, HPL  - 900x1970mm včetně kování, zámku systému centrálního klíče, okopového plechu a úpravy křídla - komplet dle specifikace v D04</t>
  </si>
  <si>
    <t>1595721970</t>
  </si>
  <si>
    <t>383</t>
  </si>
  <si>
    <t>766660011</t>
  </si>
  <si>
    <t>Montáž dveřních křídel otvíravých dvoukřídlových š do 1,45 m do ocelové zárubně</t>
  </si>
  <si>
    <t>-719547162</t>
  </si>
  <si>
    <t>384</t>
  </si>
  <si>
    <t>611621R</t>
  </si>
  <si>
    <t>-1255053392</t>
  </si>
  <si>
    <t>385</t>
  </si>
  <si>
    <t>766660022</t>
  </si>
  <si>
    <t>Montáž dveřních křídel otvíravých jednokřídlových š přes 0,8 m požárních do ocelové zárubně</t>
  </si>
  <si>
    <t>-1151724378</t>
  </si>
  <si>
    <t>386</t>
  </si>
  <si>
    <t>61162080R001</t>
  </si>
  <si>
    <t xml:space="preserve">dveře jednokřídlé plné - DTD výplň, HPL  - 900x1970mm včetně kování, zámku systému centrálního klíče, okopového plechu, PO EW 15 DP3 - C - komplet dle specifikace v D08</t>
  </si>
  <si>
    <t>-821718613</t>
  </si>
  <si>
    <t>387</t>
  </si>
  <si>
    <t>61162080R002</t>
  </si>
  <si>
    <t xml:space="preserve">dveře jednokřídlé plné - DTD výplň, HPL, Rw  - 900x1970mm včetně kování, zámku systému centrálního klíče, madla, okopového plechu, PO EW 15 DP3 - C - komplet dle specifikace v D09</t>
  </si>
  <si>
    <t>1223435661</t>
  </si>
  <si>
    <t>388</t>
  </si>
  <si>
    <t>61162080R003</t>
  </si>
  <si>
    <t xml:space="preserve">dveře jednokřídlé plné - DTD výplň, HPL  - 900x1970mm včetně kování, zámku systému centrálního klíče, madla, okopového plechu, PO EW 30 DP3 - C - komplet dle specifikace D19</t>
  </si>
  <si>
    <t>854589658</t>
  </si>
  <si>
    <t>389</t>
  </si>
  <si>
    <t>61162080R004</t>
  </si>
  <si>
    <t xml:space="preserve">dveře jednokřídlé plné - DTD výplň, HPL  - 1000x1970mm včetně kování, zámku systému centrálního klíče, madla, okopového plechu, PO EW 30 DP3 - C - komplet dle specifikace D20</t>
  </si>
  <si>
    <t>1212587511</t>
  </si>
  <si>
    <t>390</t>
  </si>
  <si>
    <t>766660713</t>
  </si>
  <si>
    <t>Montáž dveřních křídel dokování okopného plechu</t>
  </si>
  <si>
    <t>-1660540887</t>
  </si>
  <si>
    <t>391</t>
  </si>
  <si>
    <t>766694113</t>
  </si>
  <si>
    <t>Montáž parapetních desek dřevěných nebo plastových š do 30 cm dl do 2,6 m</t>
  </si>
  <si>
    <t>-2017938987</t>
  </si>
  <si>
    <t>392</t>
  </si>
  <si>
    <t>61144401</t>
  </si>
  <si>
    <t>parapet plastový vnitřní komůrkový tl 20mm š 250mm s nosem</t>
  </si>
  <si>
    <t>410757069</t>
  </si>
  <si>
    <t>1,25*14</t>
  </si>
  <si>
    <t>6,25</t>
  </si>
  <si>
    <t>3,5</t>
  </si>
  <si>
    <t>2,25*13</t>
  </si>
  <si>
    <t>1,625*7</t>
  </si>
  <si>
    <t>3,5*1</t>
  </si>
  <si>
    <t>71,375*1,05 'Přepočtené koeficientem množství</t>
  </si>
  <si>
    <t>393</t>
  </si>
  <si>
    <t>61144019</t>
  </si>
  <si>
    <t>koncovka k parapetu plastovému vnitřnímu 1 pár</t>
  </si>
  <si>
    <t>sada</t>
  </si>
  <si>
    <t>1710365343</t>
  </si>
  <si>
    <t>394</t>
  </si>
  <si>
    <t>76681111R1</t>
  </si>
  <si>
    <t>Dodávka + montáž kuchyňské linky ve sborovně MŠ včetně dřezu a zápachové uzávěrky, dřezové baterie a vybavení spotřebiči a průmyslovou myčkou - komplet dle T05</t>
  </si>
  <si>
    <t>-867639402</t>
  </si>
  <si>
    <t>395</t>
  </si>
  <si>
    <t>998766102</t>
  </si>
  <si>
    <t>Přesun hmot tonážní pro konstrukce truhlářské v objektech v do 12 m</t>
  </si>
  <si>
    <t>-1672378415</t>
  </si>
  <si>
    <t>396</t>
  </si>
  <si>
    <t>998766181</t>
  </si>
  <si>
    <t>Příplatek k přesunu hmot tonážní 766 prováděný bez použití mechanizace</t>
  </si>
  <si>
    <t>1440136725</t>
  </si>
  <si>
    <t>767</t>
  </si>
  <si>
    <t>Konstrukce zámečnické</t>
  </si>
  <si>
    <t>397</t>
  </si>
  <si>
    <t>76711-01</t>
  </si>
  <si>
    <t>Dodávka + montáž ocelového žebříku včetně pororoštů, kotvení a žárového zinku s lakováním - komplet dle ozn.Z07</t>
  </si>
  <si>
    <t>-2038936796</t>
  </si>
  <si>
    <t>398</t>
  </si>
  <si>
    <t>76715411R</t>
  </si>
  <si>
    <t>Dodávka + montáž akustického oboustranného závěsu včetně systémové nerez kolejnice a barevného řešení - komplet dle ozn. E15</t>
  </si>
  <si>
    <t>-8966497</t>
  </si>
  <si>
    <t>399</t>
  </si>
  <si>
    <t>76715411R1</t>
  </si>
  <si>
    <t>Dodávka + montáž akustického oboustranného závěsu včetně systémové nerez kolejnice a barevného řešení - komplet dle ozn. E16</t>
  </si>
  <si>
    <t>886482534</t>
  </si>
  <si>
    <t>400</t>
  </si>
  <si>
    <t>767610118</t>
  </si>
  <si>
    <t xml:space="preserve">Montáž oken jednoduchých  z hliníkových nebo ocelových profilů na polyuretanovou pěnu pevných do zdiva, plochy přes 2,5 m2</t>
  </si>
  <si>
    <t>-941528408</t>
  </si>
  <si>
    <t>1,81*6,71+1,81*6,63"102,103</t>
  </si>
  <si>
    <t>401</t>
  </si>
  <si>
    <t>553410R</t>
  </si>
  <si>
    <t>okno Al fixním zasklení trojsklo, neprůzvučnost, Uw - komplet dle specifikace v PD - ozn.102</t>
  </si>
  <si>
    <t>-1646299253</t>
  </si>
  <si>
    <t>402</t>
  </si>
  <si>
    <t>553410R1</t>
  </si>
  <si>
    <t>okno Al fixním zasklení trojsklo, neprůzvučnost, Uw - komplet dle specifikace v PD - ozn.103</t>
  </si>
  <si>
    <t>1178990633</t>
  </si>
  <si>
    <t>403</t>
  </si>
  <si>
    <t>767881111</t>
  </si>
  <si>
    <t>Montáž bodů záchytného systému do železobetonu expanzní kotvou, samořeznými vruty, sevřením</t>
  </si>
  <si>
    <t>1670852949</t>
  </si>
  <si>
    <t>17"komlet dle E02</t>
  </si>
  <si>
    <t>404</t>
  </si>
  <si>
    <t>70921340</t>
  </si>
  <si>
    <t>kotvicí bod určený ke svírání různých typů podkladů dl 500mm</t>
  </si>
  <si>
    <t>-943102225</t>
  </si>
  <si>
    <t>405</t>
  </si>
  <si>
    <t>70921341</t>
  </si>
  <si>
    <t>kotvicí bod určený ke svírání různých typů podkladů dl 600mm</t>
  </si>
  <si>
    <t>-457793329</t>
  </si>
  <si>
    <t>406</t>
  </si>
  <si>
    <t>31452201R</t>
  </si>
  <si>
    <t>montážní textilní lano určené pro systémy záchytného systému - doplňované mezi kotvící body dle potřeby</t>
  </si>
  <si>
    <t>-617602816</t>
  </si>
  <si>
    <t>407</t>
  </si>
  <si>
    <t>767995113</t>
  </si>
  <si>
    <t>Montáž atypických zámečnických konstrukcí hmotnosti do 20 kg</t>
  </si>
  <si>
    <t>-1045244919</t>
  </si>
  <si>
    <t>((0,84+1,015+0,51)*2,346+0,05*0,1*0,006*7850*2+0,5*2)*10"Z02</t>
  </si>
  <si>
    <t>((0,54+0,084)*2,346+0,05*0,1*0,006*7850*2+0,5*2)*14"Z09</t>
  </si>
  <si>
    <t>((0,74+1,005)*2,346+0,05*0,1*0,006*7850*2+0,5*2)*14"Z10</t>
  </si>
  <si>
    <t>((0,47+0,54)*2,346+0,05*0,1*0,006*7850*2)*14"Z11</t>
  </si>
  <si>
    <t>6*2,346+0,16*7*2,346+0,2*0,2*0,006*7850*7"Z14</t>
  </si>
  <si>
    <t>408</t>
  </si>
  <si>
    <t>1455023R</t>
  </si>
  <si>
    <t>dodávka ocelového svařovaného jacklu včetně podložek, matic a závitových tyčí</t>
  </si>
  <si>
    <t>-287340644</t>
  </si>
  <si>
    <t>258,847*1,1 'Přepočtené koeficientem množství</t>
  </si>
  <si>
    <t>409</t>
  </si>
  <si>
    <t>1015385686</t>
  </si>
  <si>
    <t xml:space="preserve">7,1*((0,56+1,2+1,2)*5+(0,56+1,7+1,7)*2)+0,2*0,2*0,006*7850*2*6"Z08 </t>
  </si>
  <si>
    <t>410</t>
  </si>
  <si>
    <t>1455033R</t>
  </si>
  <si>
    <t>dodávka podpůrné konstrukce pro VZT včetně žárového zinku</t>
  </si>
  <si>
    <t>-451792596</t>
  </si>
  <si>
    <t>183,92*1,1 'Přepočtené koeficientem množství</t>
  </si>
  <si>
    <t>411</t>
  </si>
  <si>
    <t>-840577335</t>
  </si>
  <si>
    <t>0,2*0,2*2*7"pro Z08</t>
  </si>
  <si>
    <t>0,56*1,05 'Přepočtené koeficientem množství</t>
  </si>
  <si>
    <t>412</t>
  </si>
  <si>
    <t>7679951R</t>
  </si>
  <si>
    <t xml:space="preserve">Dodávka + montáž ocelového schodiště včetně pororoštů, zábradlí, branky, tahokovu, povrchové úpravy (žárový zinek + nátěr), kotvení atd. - komplet dle ozn.Z01 - vč.DZ 01 </t>
  </si>
  <si>
    <t>-1010154277</t>
  </si>
  <si>
    <t>413</t>
  </si>
  <si>
    <t>998767102</t>
  </si>
  <si>
    <t>Přesun hmot tonážní pro zámečnické konstrukce v objektech v do 12 m</t>
  </si>
  <si>
    <t>-1494153173</t>
  </si>
  <si>
    <t>414</t>
  </si>
  <si>
    <t>998767181</t>
  </si>
  <si>
    <t>Příplatek k přesunu hmot tonážní 767 prováděný bez použití mechanizace</t>
  </si>
  <si>
    <t>-617989392</t>
  </si>
  <si>
    <t>771</t>
  </si>
  <si>
    <t>Podlahy z dlaždic</t>
  </si>
  <si>
    <t>415</t>
  </si>
  <si>
    <t>771111011</t>
  </si>
  <si>
    <t>Vysátí podkladu před pokládkou dlažby</t>
  </si>
  <si>
    <t>1643887692</t>
  </si>
  <si>
    <t>22,6+8,6+1,9+4,3"2NP</t>
  </si>
  <si>
    <t>5+8,6+22,4+1,6"1NP</t>
  </si>
  <si>
    <t>416</t>
  </si>
  <si>
    <t>771121011</t>
  </si>
  <si>
    <t>Nátěr penetrační na podlahu</t>
  </si>
  <si>
    <t>2122591976</t>
  </si>
  <si>
    <t>Součet"2x - 1x pod nivelačku, 1 x pod lepidlo</t>
  </si>
  <si>
    <t>75*2 'Přepočtené koeficientem množství</t>
  </si>
  <si>
    <t>417</t>
  </si>
  <si>
    <t>771151021</t>
  </si>
  <si>
    <t>Samonivelační stěrka podlah pevnosti 30 MPa tl 3 mm</t>
  </si>
  <si>
    <t>-85568752</t>
  </si>
  <si>
    <t>418</t>
  </si>
  <si>
    <t>771574266</t>
  </si>
  <si>
    <t>Montáž podlah keramických pro mechanické zatížení protiskluzných lepených flexibilním lepidlem do 25 ks/m2</t>
  </si>
  <si>
    <t>162475624</t>
  </si>
  <si>
    <t>8,6+8,6"dlažba R11</t>
  </si>
  <si>
    <t>Mezisoučet"R11</t>
  </si>
  <si>
    <t>22,6+1,9+4,3"2NP</t>
  </si>
  <si>
    <t>5+22,4+1,6"1NP</t>
  </si>
  <si>
    <t>Mezisoučet"R 10/B</t>
  </si>
  <si>
    <t>419</t>
  </si>
  <si>
    <t>59761409</t>
  </si>
  <si>
    <t>dlažba keramická slinutá protiskluzná do interiéru i exteriéru pro vysoké mechanické namáhání přes 9 do 12ks/m2</t>
  </si>
  <si>
    <t>-675122381</t>
  </si>
  <si>
    <t>17,2*1,1 'Přepočtené koeficientem množství</t>
  </si>
  <si>
    <t>420</t>
  </si>
  <si>
    <t>59761013</t>
  </si>
  <si>
    <t>dlažba keramická hutná reliéfní do interiéru přes 22 do 25ks/m2 - R10/B tl.10mm</t>
  </si>
  <si>
    <t>1173711978</t>
  </si>
  <si>
    <t>57,8*1,1 'Přepočtené koeficientem množství</t>
  </si>
  <si>
    <t>421</t>
  </si>
  <si>
    <t>771577111</t>
  </si>
  <si>
    <t>Příplatek k montáži podlah keramických lepených flexibilním lepidlem za plochu do 5 m2</t>
  </si>
  <si>
    <t>-1885838597</t>
  </si>
  <si>
    <t>1,9+4,3"2NP</t>
  </si>
  <si>
    <t>5"1NP</t>
  </si>
  <si>
    <t>422</t>
  </si>
  <si>
    <t>771591115</t>
  </si>
  <si>
    <t>Podlahy spárování silikonem</t>
  </si>
  <si>
    <t>2122713027</t>
  </si>
  <si>
    <t>101,448"dle obvdového pásku hydroizolace</t>
  </si>
  <si>
    <t>423</t>
  </si>
  <si>
    <t>771591207</t>
  </si>
  <si>
    <t>Montáž izolace pod dlažbu nátěrem nebo stěrkou ve dvou vrstvách</t>
  </si>
  <si>
    <t>-960910366</t>
  </si>
  <si>
    <t>424</t>
  </si>
  <si>
    <t>24551274</t>
  </si>
  <si>
    <t>stěrka hydroizolační cementová jednosložková</t>
  </si>
  <si>
    <t>-838829235</t>
  </si>
  <si>
    <t>75*4 'Přepočtené koeficientem množství</t>
  </si>
  <si>
    <t>425</t>
  </si>
  <si>
    <t>771591241</t>
  </si>
  <si>
    <t>Izolace těsnícími pásy vnitřní kout</t>
  </si>
  <si>
    <t>818020122</t>
  </si>
  <si>
    <t>426</t>
  </si>
  <si>
    <t>771591242</t>
  </si>
  <si>
    <t>Izolace těsnícími pásy vnější roh</t>
  </si>
  <si>
    <t>-1358528868</t>
  </si>
  <si>
    <t>427</t>
  </si>
  <si>
    <t>771591264</t>
  </si>
  <si>
    <t>Izolace těsnícími pásy mezi podlahou a stěnou</t>
  </si>
  <si>
    <t>1139191799</t>
  </si>
  <si>
    <t>2*(4,1+5,8+3,8)-0,8*1,97*2"plocha</t>
  </si>
  <si>
    <t>2*(1,425+0,95)+2*(2,2+1,25+0,85+2,05)-0,7*5-0,8</t>
  </si>
  <si>
    <t>2*(3,4+4)-0,9-0,8</t>
  </si>
  <si>
    <t>2*(2,2+2,25)-0,9</t>
  </si>
  <si>
    <t>2*(4,1+5,8+3,8)-0,7-0,8</t>
  </si>
  <si>
    <t>2*(0,9+1,425)-0,7</t>
  </si>
  <si>
    <t>428</t>
  </si>
  <si>
    <t>998771102</t>
  </si>
  <si>
    <t>Přesun hmot tonážní pro podlahy z dlaždic v objektech v do 12 m</t>
  </si>
  <si>
    <t>-794425511</t>
  </si>
  <si>
    <t>429</t>
  </si>
  <si>
    <t>998771181</t>
  </si>
  <si>
    <t>Příplatek k přesunu hmot tonážní 771 prováděný bez použití mechanizace</t>
  </si>
  <si>
    <t>1460612936</t>
  </si>
  <si>
    <t>776</t>
  </si>
  <si>
    <t>Podlahy povlakové</t>
  </si>
  <si>
    <t>430</t>
  </si>
  <si>
    <t>776111112</t>
  </si>
  <si>
    <t>Broušení betonového podkladu povlakových podlah</t>
  </si>
  <si>
    <t>-684399183</t>
  </si>
  <si>
    <t>431</t>
  </si>
  <si>
    <t>776111311</t>
  </si>
  <si>
    <t>Vysátí podkladu povlakových podlah</t>
  </si>
  <si>
    <t>1772574301</t>
  </si>
  <si>
    <t>40,4+17,3*3+87,3</t>
  </si>
  <si>
    <t>22,7+85,1+72,7</t>
  </si>
  <si>
    <t>53,7</t>
  </si>
  <si>
    <t>432</t>
  </si>
  <si>
    <t>776121111</t>
  </si>
  <si>
    <t>Vodou ředitelná penetrace savého podkladu povlakových podlah ředěná v poměru 1:3</t>
  </si>
  <si>
    <t>-1769238337</t>
  </si>
  <si>
    <t>465,8*2"1x pod nivelačku + 1* lepidlo pod krytinu</t>
  </si>
  <si>
    <t>433</t>
  </si>
  <si>
    <t>776141121</t>
  </si>
  <si>
    <t>Vyrovnání podkladu povlakových podlah stěrkou pevnosti 30 MPa tl 3 mm</t>
  </si>
  <si>
    <t>-1277962053</t>
  </si>
  <si>
    <t>434</t>
  </si>
  <si>
    <t>776211211</t>
  </si>
  <si>
    <t>Lepení textilních čtverců</t>
  </si>
  <si>
    <t>-2091287513</t>
  </si>
  <si>
    <t>435</t>
  </si>
  <si>
    <t>69751086</t>
  </si>
  <si>
    <t xml:space="preserve">koberec 500x500mm, střižená všívaná smyčka, vlákno 100% PA, hm 750g/m2, zátěž 33, útlum 26dB, hořlavost Bfl S1- kompletní specifikace dle PD </t>
  </si>
  <si>
    <t>1168148452</t>
  </si>
  <si>
    <t>Součet"zvětšený prořez na sokly</t>
  </si>
  <si>
    <t>105,7*1,12 'Přepočtené koeficientem množství</t>
  </si>
  <si>
    <t>436</t>
  </si>
  <si>
    <t>776231111</t>
  </si>
  <si>
    <t>Lepení lamel a čtverců z vinylu standardním lepidlem</t>
  </si>
  <si>
    <t>1459765947</t>
  </si>
  <si>
    <t>437</t>
  </si>
  <si>
    <t>28411027</t>
  </si>
  <si>
    <t>PVC heterogenní akustická tl 3,75mm, nášlapná vrstva 0,7mm, zátěž 34/42, otlak do 0,11mm, útlum min.16dB, hořlavost Bfl S1 - kompletní specifikace dle PD</t>
  </si>
  <si>
    <t>1752121139</t>
  </si>
  <si>
    <t>87,3</t>
  </si>
  <si>
    <t>85,1+72,7</t>
  </si>
  <si>
    <t>245,1*1,12 'Přepočtené koeficientem množství</t>
  </si>
  <si>
    <t>438</t>
  </si>
  <si>
    <t>28411017</t>
  </si>
  <si>
    <t>PVC heterogenní zátěžové tl 2,00mm, nášlapná vrstva 0,70mm, zátěž 34/43, otlak do 0,02mm, stálost do 0,10%, R10, hořlavost Bfl S1</t>
  </si>
  <si>
    <t>51977702</t>
  </si>
  <si>
    <t>17,3*3+40,4</t>
  </si>
  <si>
    <t>22,7</t>
  </si>
  <si>
    <t>Součet"zvětšený prožez na sokly</t>
  </si>
  <si>
    <t>115*1,12 'Přepočtené koeficientem množství</t>
  </si>
  <si>
    <t>439</t>
  </si>
  <si>
    <t>776411111</t>
  </si>
  <si>
    <t>Montáž obvodových soklíků výšky do 80 mm</t>
  </si>
  <si>
    <t>1568056806</t>
  </si>
  <si>
    <t>2*(11,875+8,65+0,325+0,325)-0,8*2-0,9-2,25*2-6,075+0,25*2"mč107</t>
  </si>
  <si>
    <t>(2*(2,7+6,5)-0,8)*3"mč102,103,104</t>
  </si>
  <si>
    <t>2*(16,8+4,2+0,2)-1,61*2-0,9*3-0,8*3-1,18-0,15*6+0,25*2"mč101</t>
  </si>
  <si>
    <t>Mezisoučet"1NP u vinylu</t>
  </si>
  <si>
    <t>2*(12,4+1,75)-1,61*2-1,15-0,9*2-0,8-1,58+0,15*8+0,25*2"mč201</t>
  </si>
  <si>
    <t>2*(8,4+8,65)-1,15-0,8"mč208</t>
  </si>
  <si>
    <t>2*(11,6+8,65+0,325)-0,8*2-0,9-6,075"mč205</t>
  </si>
  <si>
    <t>Mezisoučet"2NP u vinylu</t>
  </si>
  <si>
    <t>2*(6,255+8,65)-6,075-2,25+0,25*2"mč206</t>
  </si>
  <si>
    <t>2*(5,975+8,65)-6,075-2,25+0,25*2"mč108</t>
  </si>
  <si>
    <t>Mezisoučet"u koberce</t>
  </si>
  <si>
    <t>440</t>
  </si>
  <si>
    <t>28411009</t>
  </si>
  <si>
    <t>obvodová lišta na MDF jádru, bílá či natíratelná 12x58mm - komplet dle PD</t>
  </si>
  <si>
    <t>-1727387052</t>
  </si>
  <si>
    <t>244,66</t>
  </si>
  <si>
    <t>244,66*1,1 'Přepočtené koeficientem množství</t>
  </si>
  <si>
    <t>441</t>
  </si>
  <si>
    <t>998776102</t>
  </si>
  <si>
    <t>Přesun hmot tonážní pro podlahy povlakové v objektech v do 12 m</t>
  </si>
  <si>
    <t>20402393</t>
  </si>
  <si>
    <t>442</t>
  </si>
  <si>
    <t>998776181</t>
  </si>
  <si>
    <t>Příplatek k přesunu hmot tonážní 776 prováděný bez použití mechanizace</t>
  </si>
  <si>
    <t>-2015672060</t>
  </si>
  <si>
    <t>777</t>
  </si>
  <si>
    <t>Podlahy lité</t>
  </si>
  <si>
    <t>443</t>
  </si>
  <si>
    <t>777131105</t>
  </si>
  <si>
    <t>Penetrační epoxidový nátěr podlahy na podklad z čerstvého betonu</t>
  </si>
  <si>
    <t>24955653</t>
  </si>
  <si>
    <t>1,95*2,1+2*(1,95+2,1)*0,15"dojezd výtahu</t>
  </si>
  <si>
    <t>444</t>
  </si>
  <si>
    <t>777611121</t>
  </si>
  <si>
    <t>Krycí epoxidový průmyslový nátěr podlahy</t>
  </si>
  <si>
    <t>797734032</t>
  </si>
  <si>
    <t>445</t>
  </si>
  <si>
    <t>777611161</t>
  </si>
  <si>
    <t>Protiskluzná úprava lité podlahy prosypem křemenným pískem</t>
  </si>
  <si>
    <t>1704259386</t>
  </si>
  <si>
    <t>446</t>
  </si>
  <si>
    <t>777612109</t>
  </si>
  <si>
    <t>Uzavírací epoxidový protiskluzný nátěr podlahy</t>
  </si>
  <si>
    <t>1795258700</t>
  </si>
  <si>
    <t>447</t>
  </si>
  <si>
    <t>777911111</t>
  </si>
  <si>
    <t>Tuhé napojení lité podlahy na stěnu nebo sokl</t>
  </si>
  <si>
    <t>1853140001</t>
  </si>
  <si>
    <t>2*(1,95+2,1)"dojezd výtahu</t>
  </si>
  <si>
    <t>448</t>
  </si>
  <si>
    <t>998777102</t>
  </si>
  <si>
    <t>Přesun hmot tonážní pro podlahy lité v objektech v do 12 m</t>
  </si>
  <si>
    <t>974086130</t>
  </si>
  <si>
    <t>449</t>
  </si>
  <si>
    <t>998777181</t>
  </si>
  <si>
    <t>Příplatek k přesunu hmot tonážní 777 prováděný bez použití mechanizace</t>
  </si>
  <si>
    <t>-823350716</t>
  </si>
  <si>
    <t>781</t>
  </si>
  <si>
    <t>Dokončovací práce - obklady</t>
  </si>
  <si>
    <t>450</t>
  </si>
  <si>
    <t>781121011</t>
  </si>
  <si>
    <t>Nátěr penetrační na stěnu</t>
  </si>
  <si>
    <t>-1498963656</t>
  </si>
  <si>
    <t>2*2*(4,1+5,8+3,8)"plocha</t>
  </si>
  <si>
    <t>2*2*(1,425+0,95)-0,7*1,97+2*2*(2,2+1,25+0,85+2,05)</t>
  </si>
  <si>
    <t>1,6*2*(3,4+4)</t>
  </si>
  <si>
    <t>-0,9*1,6-0,8*1,6</t>
  </si>
  <si>
    <t>0,15*(1,6*2)</t>
  </si>
  <si>
    <t>2*2*(2,2+2,25)</t>
  </si>
  <si>
    <t>-0,9*2</t>
  </si>
  <si>
    <t>0,15*2*1,6</t>
  </si>
  <si>
    <t>2*2*(4,1+5,8+3,8)</t>
  </si>
  <si>
    <t>-0,7*2-0,8*2-1,25*1,25*2</t>
  </si>
  <si>
    <t>2*2*(0,9+1,425)</t>
  </si>
  <si>
    <t>451</t>
  </si>
  <si>
    <t>781131207</t>
  </si>
  <si>
    <t>Montáž izolace nátěrem nebo stěrkou ve dvou vrstvách</t>
  </si>
  <si>
    <t>-830174257</t>
  </si>
  <si>
    <t>(1+1+1+1)*2"u sprch mč109,207</t>
  </si>
  <si>
    <t>452</t>
  </si>
  <si>
    <t>1736013344</t>
  </si>
  <si>
    <t>8*4 'Přepočtené koeficientem množství</t>
  </si>
  <si>
    <t>453</t>
  </si>
  <si>
    <t>781131264</t>
  </si>
  <si>
    <t>Izolace pod obklad těsnícími pásy mezi podlahou a stěnou</t>
  </si>
  <si>
    <t>60829619</t>
  </si>
  <si>
    <t>2*2"sprchy mč109,207</t>
  </si>
  <si>
    <t>454</t>
  </si>
  <si>
    <t>781161021</t>
  </si>
  <si>
    <t>Montáž profilu ukončujícího rohového nebo vanového</t>
  </si>
  <si>
    <t>-141270978</t>
  </si>
  <si>
    <t>2*(4,1+5,8+3,8)-0,8*2+2*2"plocha</t>
  </si>
  <si>
    <t>1,25*4*2+2*2*2</t>
  </si>
  <si>
    <t>2*(1,425+0,95)-0,7+2*(2,2+1,25+0,85+2,05)</t>
  </si>
  <si>
    <t>-0,7*4-0,8</t>
  </si>
  <si>
    <t>1,6*(3,4+4)+1,6</t>
  </si>
  <si>
    <t>-0,9-0,8</t>
  </si>
  <si>
    <t>(1,6*3)</t>
  </si>
  <si>
    <t>-0,9</t>
  </si>
  <si>
    <t>2*(3,4+4)+2</t>
  </si>
  <si>
    <t>2*1,6</t>
  </si>
  <si>
    <t>2*(4,1+5,8+3,8)+2*2</t>
  </si>
  <si>
    <t>-0,7-0,8</t>
  </si>
  <si>
    <t>2*2+1,25*4*2</t>
  </si>
  <si>
    <t>-0,7</t>
  </si>
  <si>
    <t>455</t>
  </si>
  <si>
    <t>59054122</t>
  </si>
  <si>
    <t>profil ukončovací pro vnější hrany obkladů hliník matně eloxovaný 8x2500mm</t>
  </si>
  <si>
    <t>447113025</t>
  </si>
  <si>
    <t>151,64*1,1 'Přepočtené koeficientem množství</t>
  </si>
  <si>
    <t>456</t>
  </si>
  <si>
    <t>781474115</t>
  </si>
  <si>
    <t>Montáž obkladů vnitřních keramických hladkých do 25 ks/m2 lepených flexibilním lepidlem</t>
  </si>
  <si>
    <t>1839135832</t>
  </si>
  <si>
    <t>197,782"dle penetrace</t>
  </si>
  <si>
    <t>-13,2"odpočet zrcadel</t>
  </si>
  <si>
    <t>457</t>
  </si>
  <si>
    <t>59761039</t>
  </si>
  <si>
    <t>obklad keramický hladký přes 22 do 25ks/m2</t>
  </si>
  <si>
    <t>-952257401</t>
  </si>
  <si>
    <t>184,582*1,1 'Přepočtené koeficientem množství</t>
  </si>
  <si>
    <t>458</t>
  </si>
  <si>
    <t>781477111</t>
  </si>
  <si>
    <t>Příplatek k montáži obkladů vnitřních keramických hladkých za plochu do 10 m2</t>
  </si>
  <si>
    <t>-1501635288</t>
  </si>
  <si>
    <t>459</t>
  </si>
  <si>
    <t>781491011</t>
  </si>
  <si>
    <t>Montáž zrcadel plochy do 1 m2 lepených silikonovým tmelem na podkladní omítku</t>
  </si>
  <si>
    <t>465140551</t>
  </si>
  <si>
    <t>3*1,15*0,6+0,6*6+0,6*1"1NP</t>
  </si>
  <si>
    <t>3*1,15*0,6*3+0,6*0,6*2"2NP</t>
  </si>
  <si>
    <t>460</t>
  </si>
  <si>
    <t>63465124</t>
  </si>
  <si>
    <t>zrcadlo nemontované čiré tl 4mm max rozměr 3210x2250mm</t>
  </si>
  <si>
    <t>1147616067</t>
  </si>
  <si>
    <t>13,2*1,1 'Přepočtené koeficientem množství</t>
  </si>
  <si>
    <t>461</t>
  </si>
  <si>
    <t>998781102</t>
  </si>
  <si>
    <t>Přesun hmot tonážní pro obklady keramické v objektech v do 12 m</t>
  </si>
  <si>
    <t>1574400644</t>
  </si>
  <si>
    <t>462</t>
  </si>
  <si>
    <t>998781181</t>
  </si>
  <si>
    <t>Příplatek k přesunu hmot tonážní 781 prováděný bez použití mechanizace</t>
  </si>
  <si>
    <t>1387540315</t>
  </si>
  <si>
    <t>783</t>
  </si>
  <si>
    <t>Dokončovací práce - nátěry</t>
  </si>
  <si>
    <t>463</t>
  </si>
  <si>
    <t>783201201</t>
  </si>
  <si>
    <t>Obroušení tesařských konstrukcí před provedením nátěru</t>
  </si>
  <si>
    <t>-667656474</t>
  </si>
  <si>
    <t>(105,843-5,325)*1,5"včetně boků prkna fasády</t>
  </si>
  <si>
    <t>464</t>
  </si>
  <si>
    <t>783213021</t>
  </si>
  <si>
    <t>Napouštěcí dvojnásobný syntetický biodní nátěr tesařských prvků nezabudovaných do konstrukce</t>
  </si>
  <si>
    <t>-1832532244</t>
  </si>
  <si>
    <t>(105,843-5,325)*2,5"včetně boků prkna a rubové strany</t>
  </si>
  <si>
    <t>465</t>
  </si>
  <si>
    <t>783218111</t>
  </si>
  <si>
    <t>Lazurovací dvojnásobný syntetický nátěr tesařských konstrukcí</t>
  </si>
  <si>
    <t>357975186</t>
  </si>
  <si>
    <t>(105,843-5,325)*1,5"lícové strany včetně boků prkna</t>
  </si>
  <si>
    <t>466</t>
  </si>
  <si>
    <t>783314201</t>
  </si>
  <si>
    <t>Základní antikorozní jednonásobný syntetický standardní nátěr zámečnických konstrukcí</t>
  </si>
  <si>
    <t>-1015685036</t>
  </si>
  <si>
    <t>((2*2+0,8)*(0,15+2*0,05))*9"</t>
  </si>
  <si>
    <t>((2*2+0,7)*(0,15+2*0,05))*3"</t>
  </si>
  <si>
    <t>((2*2+0,9)*(0,15+2*0,05))*6"</t>
  </si>
  <si>
    <t>((2*2+1,0)*(0,15+2*0,05))*1"</t>
  </si>
  <si>
    <t>((2*2+1,45)*(0,15+2*0,05))*1"</t>
  </si>
  <si>
    <t>Součet"zárubně</t>
  </si>
  <si>
    <t>467</t>
  </si>
  <si>
    <t>783315101</t>
  </si>
  <si>
    <t>Mezinátěr jednonásobný syntetický standardní zámečnických konstrukcí</t>
  </si>
  <si>
    <t>-2072798787</t>
  </si>
  <si>
    <t>468</t>
  </si>
  <si>
    <t>783317105</t>
  </si>
  <si>
    <t>Krycí jednonásobný syntetický samozákladující nátěr zámečnických konstrukcí</t>
  </si>
  <si>
    <t>2065203362</t>
  </si>
  <si>
    <t>784</t>
  </si>
  <si>
    <t>Dokončovací práce - malby a tapety</t>
  </si>
  <si>
    <t>469</t>
  </si>
  <si>
    <t>784111001</t>
  </si>
  <si>
    <t>Oprášení (ometení ) podkladu v místnostech výšky do 3,80 m</t>
  </si>
  <si>
    <t>-1710991459</t>
  </si>
  <si>
    <t>470</t>
  </si>
  <si>
    <t>784171003</t>
  </si>
  <si>
    <t>Olepování vnitřních ploch páskou v místnostech výšky do 5,00 m</t>
  </si>
  <si>
    <t>-1199591902</t>
  </si>
  <si>
    <t>(3,7+3,7+7,5)*2"mč206</t>
  </si>
  <si>
    <t>(5,5+5,5+5,8+1,7)*2"mč205</t>
  </si>
  <si>
    <t>(3,5+4,3+7,5)*2"mč208</t>
  </si>
  <si>
    <t>(6,9+17,85+1,65)*2"mč107,108</t>
  </si>
  <si>
    <t>Součet"v napojení na podhled minerální</t>
  </si>
  <si>
    <t>471</t>
  </si>
  <si>
    <t>58124833</t>
  </si>
  <si>
    <t>páska pro malířské potřeby maskovací krepová 19mmx50m</t>
  </si>
  <si>
    <t>-1458638829</t>
  </si>
  <si>
    <t>150,2*1,1 'Přepočtené koeficientem množství</t>
  </si>
  <si>
    <t>472</t>
  </si>
  <si>
    <t>784181101</t>
  </si>
  <si>
    <t>Základní akrylátová jednonásobná penetrace podkladu v místnostech výšky do 3,80m</t>
  </si>
  <si>
    <t>-1923690885</t>
  </si>
  <si>
    <t>194,757"podhled desky A2</t>
  </si>
  <si>
    <t>75"podhled desky H2</t>
  </si>
  <si>
    <t>Mezisoučet"stropy</t>
  </si>
  <si>
    <t>3*2*(8,4+8,65)+(3,6-3)*8,4"plocha</t>
  </si>
  <si>
    <t>2,35*2*(4,1+5,8+3,8)"plocha</t>
  </si>
  <si>
    <t>2,35*2*(1,425+0,95)+2,35*2*(2,2+1,25+0,85+2,05)</t>
  </si>
  <si>
    <t>2,35*2*(3,4+4)</t>
  </si>
  <si>
    <t>2,5*2*(1,75+11,96)</t>
  </si>
  <si>
    <t>3*2*(13,95+8,65)-3*6,075+(4,6-3)*13,95</t>
  </si>
  <si>
    <t>3*2*(5,9+8,65)-3*6,075+(5,15-3)*5,9</t>
  </si>
  <si>
    <t>(2,54*2*(6,3+2,7))*3</t>
  </si>
  <si>
    <t>2,54*2*(4,05+16)</t>
  </si>
  <si>
    <t>2,54*2*(2,2+2,25)</t>
  </si>
  <si>
    <t>2*2,54*(4,1+5,8+3,8)</t>
  </si>
  <si>
    <t>2,35*(0,9+2*1,425)</t>
  </si>
  <si>
    <t>2,54*2*(17,85+8,65+2,25+0,325*2)</t>
  </si>
  <si>
    <t>-197,782"odpočet obkladů</t>
  </si>
  <si>
    <t>(2,6+2,45+2,1+1,95)*(1,21+7,25)+2,1*1,95"výtahová šachta</t>
  </si>
  <si>
    <t>473</t>
  </si>
  <si>
    <t>784221101</t>
  </si>
  <si>
    <t>Dvojnásobné bílé malby ze směsí za sucha dobře otěruvzdorných v místnostech do 3,80 m</t>
  </si>
  <si>
    <t>840913991</t>
  </si>
  <si>
    <t>1214,74"dle penetrace</t>
  </si>
  <si>
    <t>786</t>
  </si>
  <si>
    <t>Dokončovací práce - čalounické úpravy</t>
  </si>
  <si>
    <t>474</t>
  </si>
  <si>
    <t>786623011</t>
  </si>
  <si>
    <t>Montáž venkovní žaluzie ovládané motorem upevněné na rám okna nebo do žaluziové schránky pl do 4 m2</t>
  </si>
  <si>
    <t>1512179983</t>
  </si>
  <si>
    <t>3"E04a</t>
  </si>
  <si>
    <t>1"E04b</t>
  </si>
  <si>
    <t>13"E05</t>
  </si>
  <si>
    <t>7"E06</t>
  </si>
  <si>
    <t>1"E10a</t>
  </si>
  <si>
    <t>2"E10b</t>
  </si>
  <si>
    <t>475</t>
  </si>
  <si>
    <t>55342527</t>
  </si>
  <si>
    <t>žaluzie Z-90 ovládaná základním motorem včetně příslušenství plochy do 3,0m2 (meteostanice součást EI)</t>
  </si>
  <si>
    <t>-1425684144</t>
  </si>
  <si>
    <t>1,15*2,24"E04a</t>
  </si>
  <si>
    <t>1,62*1,625*7"dle E06</t>
  </si>
  <si>
    <t>2,45*1,25*2"E10b</t>
  </si>
  <si>
    <t>476</t>
  </si>
  <si>
    <t>55342526</t>
  </si>
  <si>
    <t>žaluzie Z-90 ovládaná základním motorem včetně příslušenství plochy do 2,5m2 (meteostanice součást EI)</t>
  </si>
  <si>
    <t>649232347</t>
  </si>
  <si>
    <t>1*2,4"E04b</t>
  </si>
  <si>
    <t>477</t>
  </si>
  <si>
    <t>55342525</t>
  </si>
  <si>
    <t>žaluzie Z-90 ovládaná základním motorem včetně příslušenství plochy do 2,0m2 (meteostanice součást EI)</t>
  </si>
  <si>
    <t>703789350</t>
  </si>
  <si>
    <t>13*1,25*1,25"dle E05</t>
  </si>
  <si>
    <t>1*1,35*1,25"dle E10a</t>
  </si>
  <si>
    <t>478</t>
  </si>
  <si>
    <t>786623013</t>
  </si>
  <si>
    <t>Montáž venkovní žaluzie ovládané motorem upevněné na rám okna nebo do žaluziové schránky pl přes 4 do 6 m2</t>
  </si>
  <si>
    <t>-845014015</t>
  </si>
  <si>
    <t>10"E07</t>
  </si>
  <si>
    <t>1"E08</t>
  </si>
  <si>
    <t>479</t>
  </si>
  <si>
    <t>55342530</t>
  </si>
  <si>
    <t>žaluzie Z-90 ovládaná základním motorem včetně příslušenství plochy do 5,0m2 (meteostanice součást EI)</t>
  </si>
  <si>
    <t>-1589198779</t>
  </si>
  <si>
    <t>2,25*2,25*10"E07</t>
  </si>
  <si>
    <t>3,5*1,25"E08</t>
  </si>
  <si>
    <t>480</t>
  </si>
  <si>
    <t>786623015</t>
  </si>
  <si>
    <t>Montáž venkovní žaluzie ovládané motorem upevněné na rám okna nebo do žaluziové schránky pl přes 6 do 8 m2</t>
  </si>
  <si>
    <t>-839407180</t>
  </si>
  <si>
    <t>481</t>
  </si>
  <si>
    <t>55342533</t>
  </si>
  <si>
    <t>žaluzie Z-90 ovládaná základním motorem včetně příslušenství plochy do 8,0m2 (meteostanice součást EI)</t>
  </si>
  <si>
    <t>609231156</t>
  </si>
  <si>
    <t>3,5*2,25"E09</t>
  </si>
  <si>
    <t>482</t>
  </si>
  <si>
    <t>786623039</t>
  </si>
  <si>
    <t>Montáž žaluziové schránky dl do 1300 mm</t>
  </si>
  <si>
    <t>408321549</t>
  </si>
  <si>
    <t>3+1+13"E04a,b,E05</t>
  </si>
  <si>
    <t>483</t>
  </si>
  <si>
    <t>28376716</t>
  </si>
  <si>
    <t>kryt podomítkový PUR s izolací XPS 30 mm včetně kotvení pro žaluzii plochy do 2,0m2 š do 2,0m</t>
  </si>
  <si>
    <t>442499624</t>
  </si>
  <si>
    <t>13"dle E05</t>
  </si>
  <si>
    <t>484</t>
  </si>
  <si>
    <t>28376718</t>
  </si>
  <si>
    <t>kryt podomítkový PUR s izolací XPS 30 mm včetně kotvení pro žaluzii plochy do 3,0m2 š do 1,0m</t>
  </si>
  <si>
    <t>-221050625</t>
  </si>
  <si>
    <t>485</t>
  </si>
  <si>
    <t>28376719</t>
  </si>
  <si>
    <t>kryt podomítkový PUR s izolací XPS 30 mm včetně kotvení pro žaluzii plochy do 3,0m2 š do 2,0m</t>
  </si>
  <si>
    <t>-1431767906</t>
  </si>
  <si>
    <t>486</t>
  </si>
  <si>
    <t>786623041</t>
  </si>
  <si>
    <t>Montáž žaluziové schránky dl přes 1300 do 2400 mm</t>
  </si>
  <si>
    <t>1121077802</t>
  </si>
  <si>
    <t>7+10+1"E06+E07+E10a</t>
  </si>
  <si>
    <t>487</t>
  </si>
  <si>
    <t>583226119</t>
  </si>
  <si>
    <t>488</t>
  </si>
  <si>
    <t>28376732</t>
  </si>
  <si>
    <t>kryt podomítkový PUR s izolací XPS 30 mm včetně kotvení pro žaluzii plochy do 6,0m2 š do 3,0m</t>
  </si>
  <si>
    <t>1896836343</t>
  </si>
  <si>
    <t>489</t>
  </si>
  <si>
    <t>1780480669</t>
  </si>
  <si>
    <t>490</t>
  </si>
  <si>
    <t>786623043</t>
  </si>
  <si>
    <t>Montáž žaluziové schránky dl přes 2400 do 4000 mm</t>
  </si>
  <si>
    <t>-332376316</t>
  </si>
  <si>
    <t>1+1+2"E08+09+10b</t>
  </si>
  <si>
    <t>491</t>
  </si>
  <si>
    <t>28376729</t>
  </si>
  <si>
    <t>kryt podomítkový PUR s izolací XPS 30 mm včetně kotvení pro žaluzii plochy do 5,0m2 š do 4,0m</t>
  </si>
  <si>
    <t>237147173</t>
  </si>
  <si>
    <t>492</t>
  </si>
  <si>
    <t>28376724</t>
  </si>
  <si>
    <t>kryt podomítkový PUR s izolací XPS 30 mm včetně kotvení pro žaluzii plochy do 4,0m2 š do 3,0m</t>
  </si>
  <si>
    <t>-1632270652</t>
  </si>
  <si>
    <t>2"del E10b</t>
  </si>
  <si>
    <t>493</t>
  </si>
  <si>
    <t>28376736</t>
  </si>
  <si>
    <t>kryt podomítkový PUR s izolací XPS 30 mm včetně kotvení pro žaluzii plochy do 8,0m2 š do 3,0m</t>
  </si>
  <si>
    <t>-1748384459</t>
  </si>
  <si>
    <t>1"E09</t>
  </si>
  <si>
    <t>494</t>
  </si>
  <si>
    <t>786623051</t>
  </si>
  <si>
    <t>Montáž obkladové desky ostění nebo krytu pro skrytou montáž vodícího profilu žaluzie</t>
  </si>
  <si>
    <t>-1444630358</t>
  </si>
  <si>
    <t>0,2*2*(2,24*3+2,24+1,25*13+1,625*7+2,25*10+1,25+2,25+1,25+1,25*2)</t>
  </si>
  <si>
    <t>495</t>
  </si>
  <si>
    <t>28376750</t>
  </si>
  <si>
    <t>deska sendvičová s pouzdrem pro zapuštěný vodící profil žaluzie</t>
  </si>
  <si>
    <t>-175417856</t>
  </si>
  <si>
    <t>26,534*1,1 'Přepočtené koeficientem množství</t>
  </si>
  <si>
    <t>496</t>
  </si>
  <si>
    <t>786626111</t>
  </si>
  <si>
    <t xml:space="preserve">Montáž lamelové žaluzie vnitřní </t>
  </si>
  <si>
    <t>1625218146</t>
  </si>
  <si>
    <t>1,25*1,25*13</t>
  </si>
  <si>
    <t>497</t>
  </si>
  <si>
    <t>55346200</t>
  </si>
  <si>
    <t>žaluzie horizontální interiérové</t>
  </si>
  <si>
    <t>2086699941</t>
  </si>
  <si>
    <t>124,673*1,02 'Přepočtené koeficientem množství</t>
  </si>
  <si>
    <t>498</t>
  </si>
  <si>
    <t>998786102</t>
  </si>
  <si>
    <t>Přesun hmot tonážní pro čalounické úpravy v objektech v do 12 m</t>
  </si>
  <si>
    <t>1233802552</t>
  </si>
  <si>
    <t>499</t>
  </si>
  <si>
    <t>998786181</t>
  </si>
  <si>
    <t>Příplatek k přesunu hmot tonážní 786 prováděný bez použití mechanizace</t>
  </si>
  <si>
    <t>-871982069</t>
  </si>
  <si>
    <t>Práce a dodávky M</t>
  </si>
  <si>
    <t>33-M</t>
  </si>
  <si>
    <t>Montáže dopr.zaříz.,sklad. zař. a váh</t>
  </si>
  <si>
    <t>500</t>
  </si>
  <si>
    <t>M-33-01</t>
  </si>
  <si>
    <t>Dodávka + montáž výtahu komplet dle specifikace v PD ozn.E01</t>
  </si>
  <si>
    <t>kpl</t>
  </si>
  <si>
    <t>407837695</t>
  </si>
  <si>
    <t>ELEKTRO - Elektroinstalace - SO 01 Přístavba a spojovací krček</t>
  </si>
  <si>
    <t xml:space="preserve"> </t>
  </si>
  <si>
    <t xml:space="preserve">D1 - Rozvaděče </t>
  </si>
  <si>
    <t>D2 - Svítidla vč. zdrojů dle TZ a knihy svítidel</t>
  </si>
  <si>
    <t>D3 - Koncové prvky</t>
  </si>
  <si>
    <t>D4 - Kabely, kabelové trasy</t>
  </si>
  <si>
    <t>D5 - Ostatní</t>
  </si>
  <si>
    <t>D1</t>
  </si>
  <si>
    <t xml:space="preserve">Rozvaděče </t>
  </si>
  <si>
    <t>E1001</t>
  </si>
  <si>
    <t>Rozvaděč RP1 dle PD</t>
  </si>
  <si>
    <t>E1002</t>
  </si>
  <si>
    <t>Montáž rozvaděče RP1</t>
  </si>
  <si>
    <t>E1003</t>
  </si>
  <si>
    <t>Rozvaděč RP2 dle PD</t>
  </si>
  <si>
    <t>E1004</t>
  </si>
  <si>
    <t>Montáž rozvaděče RP2</t>
  </si>
  <si>
    <t>E1005</t>
  </si>
  <si>
    <t>Napojení rozvaděče RV - Výtah</t>
  </si>
  <si>
    <t>E1006</t>
  </si>
  <si>
    <t>Hlavní ochranná přípojnice</t>
  </si>
  <si>
    <t>E1007</t>
  </si>
  <si>
    <t>Montáž ochranné přípojnice</t>
  </si>
  <si>
    <t>D2</t>
  </si>
  <si>
    <t>Svítidla vč. zdrojů dle TZ a knihy svítidel</t>
  </si>
  <si>
    <t>E1008</t>
  </si>
  <si>
    <t>Svítidlo A, LED vestavné do akustického podhledu s možností uchycení do šikmého stropu, LED 32W, stmívání DALI, mikropisma, omezení oslnění, dle světelného výpočtu</t>
  </si>
  <si>
    <t>E1009</t>
  </si>
  <si>
    <t>Montáž svítidla A</t>
  </si>
  <si>
    <t>E1010</t>
  </si>
  <si>
    <t>Svítidlo B, LED přisazené svítidlo 25W</t>
  </si>
  <si>
    <t>E1011</t>
  </si>
  <si>
    <t>Montáž svítidla B</t>
  </si>
  <si>
    <t>E1012</t>
  </si>
  <si>
    <t>Svítidlo B1, LED přisazené svítidlo 45W</t>
  </si>
  <si>
    <t>E1013</t>
  </si>
  <si>
    <t>Montáž svítidla B1</t>
  </si>
  <si>
    <t>E1014</t>
  </si>
  <si>
    <t>Svítidlo C, LED vestavný panel M600, opál, 28W</t>
  </si>
  <si>
    <t>E1015</t>
  </si>
  <si>
    <t>Montáž svítidla C</t>
  </si>
  <si>
    <t>E1016</t>
  </si>
  <si>
    <t>Svítidlo D1, LED přisazený panel, mikroprisma, 35W</t>
  </si>
  <si>
    <t>E1017</t>
  </si>
  <si>
    <t>Montáž svítidla D1</t>
  </si>
  <si>
    <t>E1018</t>
  </si>
  <si>
    <t>Svítidlo E, LED nástěnné venkovní svítidlo 6W</t>
  </si>
  <si>
    <t>E1019</t>
  </si>
  <si>
    <t>Montáž svítidla E</t>
  </si>
  <si>
    <t>E1020</t>
  </si>
  <si>
    <t>Svítidlo F, LED pásek v AL profilu, 10-12W/m, včetně napájecího zdroje, délka 3m</t>
  </si>
  <si>
    <t>E1021</t>
  </si>
  <si>
    <t>Montáž svítidla F</t>
  </si>
  <si>
    <t>E1022</t>
  </si>
  <si>
    <t>Svítidlo G, LED pásek v AL profilu, 15W/m, včetně napájecího zdroje, délka 0,8m</t>
  </si>
  <si>
    <t>E1023</t>
  </si>
  <si>
    <t>Montáž svítidla G</t>
  </si>
  <si>
    <t>E1024</t>
  </si>
  <si>
    <t>Svítidlo H, LED stropní přisazené opálové svítidlo 20W</t>
  </si>
  <si>
    <t>E1025</t>
  </si>
  <si>
    <t>Montáž svítidla H</t>
  </si>
  <si>
    <t>E1026</t>
  </si>
  <si>
    <t>Svítidlo H1, LED stropní přisazené opálové svítidlo 20W, vestavěné čidlo pohybu</t>
  </si>
  <si>
    <t>E1027</t>
  </si>
  <si>
    <t>Montáž svítidla H1</t>
  </si>
  <si>
    <t>E1028</t>
  </si>
  <si>
    <t>Svítidlo N1, LED nouzové svítidlo nástěnné s piktogramem, autotest, 3W/60min</t>
  </si>
  <si>
    <t>E1029</t>
  </si>
  <si>
    <t>Montáž svítidla N1</t>
  </si>
  <si>
    <t>E1030</t>
  </si>
  <si>
    <t>Svítidlo N2, LED protipanické stropní vestavné svítidlo, autotest, 3W/60min</t>
  </si>
  <si>
    <t>E1031</t>
  </si>
  <si>
    <t>E1032</t>
  </si>
  <si>
    <t>Svítidlo N3, LED nouzové svítidlo nástěnné s piktogramem, autotest, 3W/60min, IP65</t>
  </si>
  <si>
    <t>E1033</t>
  </si>
  <si>
    <t>E1034</t>
  </si>
  <si>
    <t>Recyklační poplatek svítidla včetně zdroje</t>
  </si>
  <si>
    <t>D3</t>
  </si>
  <si>
    <t>Koncové prvky</t>
  </si>
  <si>
    <t>E1035</t>
  </si>
  <si>
    <t>Vypínač č.1 designový pod omítku modulární kompl., barva bílá/šedá</t>
  </si>
  <si>
    <t>E1036</t>
  </si>
  <si>
    <t>Montáž vypínače č.1</t>
  </si>
  <si>
    <t>E1037</t>
  </si>
  <si>
    <t>Vypínač č.1/0 designový pod omítku modulární kompl., barva bílá/šedá</t>
  </si>
  <si>
    <t>E1038</t>
  </si>
  <si>
    <t>Montáž vypínače č.1/0</t>
  </si>
  <si>
    <t>E1039</t>
  </si>
  <si>
    <t>Vypínač č.6 designový pod omítku modulární kompl., barva bílá/šedá</t>
  </si>
  <si>
    <t>E1040</t>
  </si>
  <si>
    <t>Montáž vypínače č.6</t>
  </si>
  <si>
    <t>E1041</t>
  </si>
  <si>
    <t>Vypínač č.7 designový pod omítku modulární kompl., barva bílá/šedá</t>
  </si>
  <si>
    <t>E1042</t>
  </si>
  <si>
    <t>Montáž vypínače č.7</t>
  </si>
  <si>
    <t>E1043</t>
  </si>
  <si>
    <t>Stmívač otočný DALI designový , se zdrojem, barva bílá</t>
  </si>
  <si>
    <t>E1044</t>
  </si>
  <si>
    <t>Montáž stmívače</t>
  </si>
  <si>
    <t>E1045</t>
  </si>
  <si>
    <t>Stmívač otočný DALI designový , bez zdrojem, barva bílá</t>
  </si>
  <si>
    <t>E1046</t>
  </si>
  <si>
    <t>E1047</t>
  </si>
  <si>
    <t>Nástěnný RF ovladač dvoukanálový (4x tlačítko), design silnoproudých vypínačů</t>
  </si>
  <si>
    <t>E1048</t>
  </si>
  <si>
    <t>Montáž RF ovladače včetně nastavení</t>
  </si>
  <si>
    <t>E1049</t>
  </si>
  <si>
    <t>Vestavný RF přijímač do svítidla jednokanálový</t>
  </si>
  <si>
    <t>E1050</t>
  </si>
  <si>
    <t>Montáž RF přijímače</t>
  </si>
  <si>
    <t>E1051</t>
  </si>
  <si>
    <t>Orientační světlo do spol. rámečku k tlačítku, barva červená, komplet, pro signalizaci topných žebříků</t>
  </si>
  <si>
    <t>E1052</t>
  </si>
  <si>
    <t>Montáž orientačního světla</t>
  </si>
  <si>
    <t>E1053</t>
  </si>
  <si>
    <t>Zásuvka 230V designová se clonkami pod omítku modulární kompl., barva bílá/šedá</t>
  </si>
  <si>
    <t>E1054</t>
  </si>
  <si>
    <t>Montáž zásuvky 230V</t>
  </si>
  <si>
    <t>E1055</t>
  </si>
  <si>
    <t>Termostat prostorový programovatelný designový</t>
  </si>
  <si>
    <t>E1056</t>
  </si>
  <si>
    <t>Montáž termostatu</t>
  </si>
  <si>
    <t>E1057</t>
  </si>
  <si>
    <t>Zpožďovací relé, 1x16A, do inst.krabice</t>
  </si>
  <si>
    <t>E1058</t>
  </si>
  <si>
    <t>Montáž zpožďovacího relé</t>
  </si>
  <si>
    <t>E1059</t>
  </si>
  <si>
    <t>Pomocné relé 1x16A do inst. krabice</t>
  </si>
  <si>
    <t>E1060</t>
  </si>
  <si>
    <t>Montáž pomocného relé</t>
  </si>
  <si>
    <t>E1061</t>
  </si>
  <si>
    <t>Žaluziový ovladač pod omítku kompl., barva bílá/šedá</t>
  </si>
  <si>
    <t>E1062</t>
  </si>
  <si>
    <t>Montáž žaluziového ovladače</t>
  </si>
  <si>
    <t>E1063</t>
  </si>
  <si>
    <t>Řídící relé pro žaluzie pro centrální řízení, vestavné do instalační krabice</t>
  </si>
  <si>
    <t>E1064</t>
  </si>
  <si>
    <t>Montáž řídícího relé</t>
  </si>
  <si>
    <t>E1065</t>
  </si>
  <si>
    <t>Oddělovací relé pro žaluzie do inst. krabice</t>
  </si>
  <si>
    <t>E1066</t>
  </si>
  <si>
    <t>Montáž oddělovacího relé</t>
  </si>
  <si>
    <t>E1067</t>
  </si>
  <si>
    <t>Větrná automatika pro žaluzie</t>
  </si>
  <si>
    <t>E1068</t>
  </si>
  <si>
    <t>Montáž větrné automatiky</t>
  </si>
  <si>
    <t>E1069</t>
  </si>
  <si>
    <t>Krabice rozvodná 68mm</t>
  </si>
  <si>
    <t>E1070</t>
  </si>
  <si>
    <t>Montáž rozvodné krabice pod omítku</t>
  </si>
  <si>
    <t>E1071</t>
  </si>
  <si>
    <t>Montážní deska do zateplení</t>
  </si>
  <si>
    <t>E1072</t>
  </si>
  <si>
    <t>Montáž desky do zateplení</t>
  </si>
  <si>
    <t>E1073</t>
  </si>
  <si>
    <t>Krabice přístrojová UNI, hluboká, spojovací</t>
  </si>
  <si>
    <t>E1074</t>
  </si>
  <si>
    <t>Montáž přístrojové krabice</t>
  </si>
  <si>
    <t>E1075</t>
  </si>
  <si>
    <t>Napojení zařízení 230V</t>
  </si>
  <si>
    <t>E1076</t>
  </si>
  <si>
    <t>Napojení zařízení 400V</t>
  </si>
  <si>
    <t>E1077</t>
  </si>
  <si>
    <t>Napojení žaluzie</t>
  </si>
  <si>
    <t>D4</t>
  </si>
  <si>
    <t>Kabely, kabelové trasy</t>
  </si>
  <si>
    <t>E1078</t>
  </si>
  <si>
    <t>CYKY 4x25</t>
  </si>
  <si>
    <t>E1079</t>
  </si>
  <si>
    <t>Montáž kabelu 4x25</t>
  </si>
  <si>
    <t>E1080</t>
  </si>
  <si>
    <t>CYKY 5x16</t>
  </si>
  <si>
    <t>E1081</t>
  </si>
  <si>
    <t>Montáž kabelu 5x16</t>
  </si>
  <si>
    <t>E1082</t>
  </si>
  <si>
    <t>CYKY 5x6</t>
  </si>
  <si>
    <t>E1083</t>
  </si>
  <si>
    <t>Montáž kabelu 5x6</t>
  </si>
  <si>
    <t>E1084</t>
  </si>
  <si>
    <t>CYKY 5x4</t>
  </si>
  <si>
    <t>E1085</t>
  </si>
  <si>
    <t>Montáž kabelu 5x4</t>
  </si>
  <si>
    <t>E1086</t>
  </si>
  <si>
    <t>CYKY 5x2,5</t>
  </si>
  <si>
    <t>E1087</t>
  </si>
  <si>
    <t>Montáž kabelu 5x2,5</t>
  </si>
  <si>
    <t>E1088</t>
  </si>
  <si>
    <t>CYKY 3x2,5</t>
  </si>
  <si>
    <t>E1089</t>
  </si>
  <si>
    <t>Montáž kabelu 3x2,5</t>
  </si>
  <si>
    <t>E1090</t>
  </si>
  <si>
    <t>CYKY 5x1,5</t>
  </si>
  <si>
    <t>E1091</t>
  </si>
  <si>
    <t>Montáž kabelu 5x1,5</t>
  </si>
  <si>
    <t>E1092</t>
  </si>
  <si>
    <t>CYKY 3x1,5</t>
  </si>
  <si>
    <t>E1093</t>
  </si>
  <si>
    <t>Montáž kabelu CYKY 3x1,5</t>
  </si>
  <si>
    <t>E1094</t>
  </si>
  <si>
    <t>JYTY 4x1</t>
  </si>
  <si>
    <t>E1095</t>
  </si>
  <si>
    <t>Montáž kabelu JYTY</t>
  </si>
  <si>
    <t>E1096</t>
  </si>
  <si>
    <t>SYKFY 2x2x0,5</t>
  </si>
  <si>
    <t>E1097</t>
  </si>
  <si>
    <t>Montáž kabelu SYKFY</t>
  </si>
  <si>
    <t>E1098</t>
  </si>
  <si>
    <t>CY16 ZŽ</t>
  </si>
  <si>
    <t>E1099</t>
  </si>
  <si>
    <t>Montáž drátu CY16</t>
  </si>
  <si>
    <t>E1100</t>
  </si>
  <si>
    <t>CY6 ZŽ</t>
  </si>
  <si>
    <t>E1101</t>
  </si>
  <si>
    <t>Montáž drátu CY6</t>
  </si>
  <si>
    <t>E1102</t>
  </si>
  <si>
    <t>Chránička FX25-32 vnitřní</t>
  </si>
  <si>
    <t>E1103</t>
  </si>
  <si>
    <t>Montáž vnitřní chráničky</t>
  </si>
  <si>
    <t>E1104</t>
  </si>
  <si>
    <t>Chránička FX63 venkovní</t>
  </si>
  <si>
    <t>E1105</t>
  </si>
  <si>
    <t>Montáž venkovní chráničky</t>
  </si>
  <si>
    <t>E1106</t>
  </si>
  <si>
    <t>Kabelové příchytky plastové pro svazek kabelu</t>
  </si>
  <si>
    <t>E1107</t>
  </si>
  <si>
    <t>Montáž příchytky</t>
  </si>
  <si>
    <t>E1108</t>
  </si>
  <si>
    <t>Drátěný žlab vč. kotvení 100*50mm</t>
  </si>
  <si>
    <t>E1109</t>
  </si>
  <si>
    <t>Montáž drát.žlabu</t>
  </si>
  <si>
    <t>E1110</t>
  </si>
  <si>
    <t>Svorka pospojovací vč. pásky</t>
  </si>
  <si>
    <t>E1111</t>
  </si>
  <si>
    <t>Montáž pospojovací svorky</t>
  </si>
  <si>
    <t>E1112</t>
  </si>
  <si>
    <t>Topný kabel samoregulační pro potrubí TČ 18W/m délky 1,5m vč. zakončení, pro VZT na střechu</t>
  </si>
  <si>
    <t>E1113</t>
  </si>
  <si>
    <t>Montáž samoregulačního top.kabelu</t>
  </si>
  <si>
    <t>E1114</t>
  </si>
  <si>
    <t>Topný kabel pro okapový systém 18-20W/m, UV stabilní, včetně kotvení do úžlabí a svodů a studených konců, délka 33m</t>
  </si>
  <si>
    <t>E1115</t>
  </si>
  <si>
    <t>Montáž top.kabelu vč. příslušenství 33m</t>
  </si>
  <si>
    <t>E1116</t>
  </si>
  <si>
    <t>Topný kabel pro okapový systém 185-20W/m, UV stabilní, včetně kotvení do úžlabí a svodů a studených konců, délka 28m</t>
  </si>
  <si>
    <t>E1117</t>
  </si>
  <si>
    <t>Montáž top.kabelu vč. příslušenství 28m</t>
  </si>
  <si>
    <t>E1118</t>
  </si>
  <si>
    <t>Okapové čidlo teploty a vlhkosti (řídící jedn. součástí rozvaděče)</t>
  </si>
  <si>
    <t>E1119</t>
  </si>
  <si>
    <t>Montáž okapového čidla</t>
  </si>
  <si>
    <t>D5</t>
  </si>
  <si>
    <t>Ostatní</t>
  </si>
  <si>
    <t>E1120</t>
  </si>
  <si>
    <t>Sekání drážek včetně sádrování do 5x5cm</t>
  </si>
  <si>
    <t>bm</t>
  </si>
  <si>
    <t>E1121</t>
  </si>
  <si>
    <t>Drobný spojovací, podružný a instalační materiál</t>
  </si>
  <si>
    <t>E1122</t>
  </si>
  <si>
    <t>Montáž drobného spojovacího, podružného a instalačního materiálu</t>
  </si>
  <si>
    <t>E1123</t>
  </si>
  <si>
    <t>Pomocné zednické a montážní práce vč. prostupů</t>
  </si>
  <si>
    <t>hod</t>
  </si>
  <si>
    <t>E1124</t>
  </si>
  <si>
    <t>Protipožární ucpávka</t>
  </si>
  <si>
    <t>E1125</t>
  </si>
  <si>
    <t>Montáž protipožární ucpávky</t>
  </si>
  <si>
    <t>E1126</t>
  </si>
  <si>
    <t>Doprava</t>
  </si>
  <si>
    <t>E1127</t>
  </si>
  <si>
    <t>Revize</t>
  </si>
  <si>
    <t>E1128</t>
  </si>
  <si>
    <t>TIČR, zkoušky elektrických zařízení, zajištění odborného a závazného stanoviska organizace státního odborného dozoru k uvedení do provozu</t>
  </si>
  <si>
    <t>E1130</t>
  </si>
  <si>
    <t>Odvoz a likvidace odpadu</t>
  </si>
  <si>
    <t>SLP - Slaboproud - SO 01 Přístavba a spojovací krček</t>
  </si>
  <si>
    <t>D1 - EZS</t>
  </si>
  <si>
    <t>D2 - Datové rozvody</t>
  </si>
  <si>
    <t xml:space="preserve">D3 - Domácí telefon </t>
  </si>
  <si>
    <t>D4 - Signalizace</t>
  </si>
  <si>
    <t>EZS</t>
  </si>
  <si>
    <t>E2001</t>
  </si>
  <si>
    <t>BOX VT se zdrojem 80VA</t>
  </si>
  <si>
    <t>E2002</t>
  </si>
  <si>
    <t>Montáž boxu</t>
  </si>
  <si>
    <t>E2003</t>
  </si>
  <si>
    <t>Expandér EZS komplet, 32 zón, 8xPGM</t>
  </si>
  <si>
    <t>E2004</t>
  </si>
  <si>
    <t>Montáž expandéru</t>
  </si>
  <si>
    <t>E2005</t>
  </si>
  <si>
    <t>Záložní akumulátor 18Ah</t>
  </si>
  <si>
    <t>E2006</t>
  </si>
  <si>
    <t>Montáž akumulátoru</t>
  </si>
  <si>
    <t>E2007</t>
  </si>
  <si>
    <t>Optokouřové čidlo, integrovaná siréna</t>
  </si>
  <si>
    <t>E2008</t>
  </si>
  <si>
    <t>Montáž optokouřového čidla</t>
  </si>
  <si>
    <t>E2009</t>
  </si>
  <si>
    <t>Prostorové čidlo pohybu digitální, dle TZ</t>
  </si>
  <si>
    <t>E2010</t>
  </si>
  <si>
    <t>Montáž čidla pohybu</t>
  </si>
  <si>
    <t>E2011</t>
  </si>
  <si>
    <t>Magnetické čidlo dveří, vestavné</t>
  </si>
  <si>
    <t>E2012</t>
  </si>
  <si>
    <t>Montáž magnet.čidla</t>
  </si>
  <si>
    <t>E2013</t>
  </si>
  <si>
    <t>Přepojovací krabice pro magnetický kontakt</t>
  </si>
  <si>
    <t>E2014</t>
  </si>
  <si>
    <t>Montáž přepojovací krabice</t>
  </si>
  <si>
    <t>E2015</t>
  </si>
  <si>
    <t>Signálka LED jumbo</t>
  </si>
  <si>
    <t>E2016</t>
  </si>
  <si>
    <t>Montáž signálky</t>
  </si>
  <si>
    <t>E2017</t>
  </si>
  <si>
    <t>Siréna interní s optickou signalizací</t>
  </si>
  <si>
    <t>E2018</t>
  </si>
  <si>
    <t>Montáž interní sirény</t>
  </si>
  <si>
    <t>E2019</t>
  </si>
  <si>
    <t>Kabel SYKFY 3x2x0,5</t>
  </si>
  <si>
    <t>E2020</t>
  </si>
  <si>
    <t>E2021</t>
  </si>
  <si>
    <t>Kabel UTP Cat6a</t>
  </si>
  <si>
    <t>E2022</t>
  </si>
  <si>
    <t>Montáž kabelu UTP</t>
  </si>
  <si>
    <t>E2023</t>
  </si>
  <si>
    <t>Nastavení a oživení systému</t>
  </si>
  <si>
    <t>Datové rozvody</t>
  </si>
  <si>
    <t>E2024</t>
  </si>
  <si>
    <t>Datový rozvaděč nástěnný RACK 18U 19" 600x450mm, vč. pasivních a aktivních prvků dle TZ</t>
  </si>
  <si>
    <t>E2025</t>
  </si>
  <si>
    <t>Motáž datového rozvaděče vč. ukončení kabelů</t>
  </si>
  <si>
    <t>E2026</t>
  </si>
  <si>
    <t>AP WIFI, napájení PoE, funkce AP/hotspot</t>
  </si>
  <si>
    <t>E2027</t>
  </si>
  <si>
    <t>Montáž AP WIFI</t>
  </si>
  <si>
    <t>E2028</t>
  </si>
  <si>
    <t>Datová zásuvka dvojitá Cat 6a, pod omítku modulární kompl., barva bílá/šedá</t>
  </si>
  <si>
    <t>E2029</t>
  </si>
  <si>
    <t>Montáž dvojité datové zásuvky</t>
  </si>
  <si>
    <t>E2030</t>
  </si>
  <si>
    <t>Datová zásuvka jednoduchá Cat 6a, pod omítku modulární kompl., barva bílá/šedá</t>
  </si>
  <si>
    <t>E2031</t>
  </si>
  <si>
    <t>Montáž jednoduché datové zásuvky</t>
  </si>
  <si>
    <t>E2032</t>
  </si>
  <si>
    <t>E2033</t>
  </si>
  <si>
    <t>E2034</t>
  </si>
  <si>
    <t>Instalační krabice</t>
  </si>
  <si>
    <t>E2035</t>
  </si>
  <si>
    <t>Montáž inst.krabice</t>
  </si>
  <si>
    <t>E2036</t>
  </si>
  <si>
    <t>E2037</t>
  </si>
  <si>
    <t>Měření kabeláže</t>
  </si>
  <si>
    <t xml:space="preserve">Domácí telefon </t>
  </si>
  <si>
    <t>E2038</t>
  </si>
  <si>
    <t>Napojení elektrozámku ve dveřích (dodávka dveří)</t>
  </si>
  <si>
    <t>E2039</t>
  </si>
  <si>
    <t>Video telefon + přídavné sluchátko 3,5" displej, regulace hlasitosti, ovládání el.zámku, dle popisu v TZ</t>
  </si>
  <si>
    <t>E2040</t>
  </si>
  <si>
    <t>Montáž videotelefonu</t>
  </si>
  <si>
    <t>E2041</t>
  </si>
  <si>
    <t>Napájecí zdroj pro sběrnici</t>
  </si>
  <si>
    <t>E2042</t>
  </si>
  <si>
    <t>Montáž zdroje do rozvaděče</t>
  </si>
  <si>
    <t>E2043</t>
  </si>
  <si>
    <t>Napájecí zdroj pro tablo</t>
  </si>
  <si>
    <t>E2044</t>
  </si>
  <si>
    <t>E2045</t>
  </si>
  <si>
    <t>Videodistributor pro 4 monitory</t>
  </si>
  <si>
    <t>E2046</t>
  </si>
  <si>
    <t>Montáž videodistributoru</t>
  </si>
  <si>
    <t>E2047</t>
  </si>
  <si>
    <t>Obslužné relé</t>
  </si>
  <si>
    <t>E2048</t>
  </si>
  <si>
    <t>Montáž relé</t>
  </si>
  <si>
    <t>E2049</t>
  </si>
  <si>
    <t>GSM rozhraní</t>
  </si>
  <si>
    <t>E2050</t>
  </si>
  <si>
    <t>Montáž GSM rozhraní</t>
  </si>
  <si>
    <t>E2051</t>
  </si>
  <si>
    <t>Externí GSM anténa</t>
  </si>
  <si>
    <t>E2052</t>
  </si>
  <si>
    <t>Montáž antény</t>
  </si>
  <si>
    <t>E2053</t>
  </si>
  <si>
    <t>Box instalační</t>
  </si>
  <si>
    <t>E2054</t>
  </si>
  <si>
    <t>Montáž instalačního boxu</t>
  </si>
  <si>
    <t>E2055</t>
  </si>
  <si>
    <t>Únikové tlačítko, rozpínací kontakt, skleněný kryt</t>
  </si>
  <si>
    <t>E2056</t>
  </si>
  <si>
    <t>Montáž únikového tlačítka</t>
  </si>
  <si>
    <t>E2057</t>
  </si>
  <si>
    <t>SYKFY 4x2x0,5</t>
  </si>
  <si>
    <t>E2058</t>
  </si>
  <si>
    <t>E2059</t>
  </si>
  <si>
    <t>Signalizace</t>
  </si>
  <si>
    <t>E2060</t>
  </si>
  <si>
    <t>Signalizační modul na imobilní WC</t>
  </si>
  <si>
    <t>E2061</t>
  </si>
  <si>
    <t>Montáž signalizačního modulu</t>
  </si>
  <si>
    <t>E2062</t>
  </si>
  <si>
    <t>Napájecí zdroj pro sign. Modul</t>
  </si>
  <si>
    <t>E2063</t>
  </si>
  <si>
    <t>Montáž napájecího zdroje</t>
  </si>
  <si>
    <t>E2064</t>
  </si>
  <si>
    <t>Poplachové tlačítko s provázkem pro imobilní WC</t>
  </si>
  <si>
    <t>E2065</t>
  </si>
  <si>
    <t>Montáž tlačítka</t>
  </si>
  <si>
    <t>E2066</t>
  </si>
  <si>
    <t>Potvrzovací tlačítko pro imobilní WC</t>
  </si>
  <si>
    <t>E2067</t>
  </si>
  <si>
    <t>E2068</t>
  </si>
  <si>
    <t>Plastové příchytky</t>
  </si>
  <si>
    <t>E2069</t>
  </si>
  <si>
    <t>E2070</t>
  </si>
  <si>
    <t>Drátěný žlab vč. kotvení 100*50mm - společné trasy</t>
  </si>
  <si>
    <t>E2071</t>
  </si>
  <si>
    <t>E2072</t>
  </si>
  <si>
    <t>Chráničky do FX25</t>
  </si>
  <si>
    <t>E2073</t>
  </si>
  <si>
    <t>Montáž chráničky vnitřní</t>
  </si>
  <si>
    <t>E2074</t>
  </si>
  <si>
    <t>E2075</t>
  </si>
  <si>
    <t>E2076</t>
  </si>
  <si>
    <t>Drobný spojovací, montážní a instalační materiál</t>
  </si>
  <si>
    <t>E2077</t>
  </si>
  <si>
    <t>E2078</t>
  </si>
  <si>
    <t>E2079</t>
  </si>
  <si>
    <t>Revize, měřící protokoly, nastavení</t>
  </si>
  <si>
    <t>E2081</t>
  </si>
  <si>
    <t xml:space="preserve">HROM - Hromosvod - SO 01  Přístavba a spojovací krček</t>
  </si>
  <si>
    <t>D1 - Jímací soustava</t>
  </si>
  <si>
    <t>D2 - Uzemnění</t>
  </si>
  <si>
    <t>D3 - Ostatní</t>
  </si>
  <si>
    <t>Jímací soustava</t>
  </si>
  <si>
    <t>E3001</t>
  </si>
  <si>
    <t>Podpůrná AL trubka 2,64m s jímačem délky 1m pro HVI</t>
  </si>
  <si>
    <t>E3002</t>
  </si>
  <si>
    <t>Montáž podpůrné trubky</t>
  </si>
  <si>
    <t>E3003</t>
  </si>
  <si>
    <t>Kotvení podpůrné trubky do zdi</t>
  </si>
  <si>
    <t>E3004</t>
  </si>
  <si>
    <t>Montáž kotvení</t>
  </si>
  <si>
    <t>k</t>
  </si>
  <si>
    <t>E3005</t>
  </si>
  <si>
    <t>Kabel HVI Light šedý</t>
  </si>
  <si>
    <t>E3006</t>
  </si>
  <si>
    <t>Montáž kabelu HVI Light</t>
  </si>
  <si>
    <t>E3007</t>
  </si>
  <si>
    <t>Připojovací sada pro HVI Light kabel, montáž uvnitř podpůrné trubky</t>
  </si>
  <si>
    <t>E3008</t>
  </si>
  <si>
    <t>Montáž připojovací sady HVI light</t>
  </si>
  <si>
    <t>E3009</t>
  </si>
  <si>
    <t>Drát AlMgSi 8mm</t>
  </si>
  <si>
    <t>E3010</t>
  </si>
  <si>
    <t>Montáž drátu AlMgSi 8mm</t>
  </si>
  <si>
    <t>E3011</t>
  </si>
  <si>
    <t>Podpěra HVI Light kabelu, plastová vč. kotvení</t>
  </si>
  <si>
    <t>E3012</t>
  </si>
  <si>
    <t>Montáž podpěry HVI Light kabelu</t>
  </si>
  <si>
    <t>E3013</t>
  </si>
  <si>
    <t>Podpěra drátu AlMgSi 8mm pod omítku vč. kotvení</t>
  </si>
  <si>
    <t>E3014</t>
  </si>
  <si>
    <t>Montáž podpěry drátu AlMgSi</t>
  </si>
  <si>
    <t>E3015</t>
  </si>
  <si>
    <t>Zkušební svorka včetně krabice pod omítku, víko v barvě fasády, číslo svodu</t>
  </si>
  <si>
    <t>E3016</t>
  </si>
  <si>
    <t>Montáž zkušební svorky včetně krabice pod omítku</t>
  </si>
  <si>
    <t>E3017</t>
  </si>
  <si>
    <t>Zaváděcí tyč</t>
  </si>
  <si>
    <t>E3018</t>
  </si>
  <si>
    <t>Montáž zaváděcí tyče</t>
  </si>
  <si>
    <t>Uzemnění</t>
  </si>
  <si>
    <t>E3019</t>
  </si>
  <si>
    <t>Zemnící páska FeZn 30x4</t>
  </si>
  <si>
    <t>E3020</t>
  </si>
  <si>
    <t>Montáž zemnící pásky</t>
  </si>
  <si>
    <t>E3021</t>
  </si>
  <si>
    <t>FeZn 10mm/PVC</t>
  </si>
  <si>
    <t>E3022</t>
  </si>
  <si>
    <t>Montáž drátu FeZn 10mm</t>
  </si>
  <si>
    <t>E3023</t>
  </si>
  <si>
    <t>Svorka SK, SP, SS</t>
  </si>
  <si>
    <t>E3024</t>
  </si>
  <si>
    <t>Montáž svorky SK, SP, SS</t>
  </si>
  <si>
    <t>E3025</t>
  </si>
  <si>
    <t>Antikorozní ochrana, asfaltový nátěr</t>
  </si>
  <si>
    <t>E3026</t>
  </si>
  <si>
    <t>Aplikace antikorozní ochrany</t>
  </si>
  <si>
    <t>E3027</t>
  </si>
  <si>
    <t>E3028</t>
  </si>
  <si>
    <t>Zámečnické práce</t>
  </si>
  <si>
    <t>E3029</t>
  </si>
  <si>
    <t>E3030</t>
  </si>
  <si>
    <t>E3031</t>
  </si>
  <si>
    <t>E3032</t>
  </si>
  <si>
    <t>E3034</t>
  </si>
  <si>
    <t>VZT - Vzduchotechnika - SO 01 - Přístavba a spojovací krček</t>
  </si>
  <si>
    <t>MŠ Malínek, Kaplického 386</t>
  </si>
  <si>
    <t>D1 - VZDUCHOTECHNIKA - SO01 - PŘÍSTAVBA</t>
  </si>
  <si>
    <t xml:space="preserve">    1 - Zařízení</t>
  </si>
  <si>
    <t xml:space="preserve">    2 - Potrubí a komponenty</t>
  </si>
  <si>
    <t xml:space="preserve">    3 - Regulace a elektro</t>
  </si>
  <si>
    <t xml:space="preserve">    4 - Ostatní</t>
  </si>
  <si>
    <t>VZDUCHOTECHNIKA - SO01 - PŘÍSTAVBA</t>
  </si>
  <si>
    <t>Zařízení</t>
  </si>
  <si>
    <t>1.1</t>
  </si>
  <si>
    <t>(VZT1) Vzduchotechnická rekuperační jednotka (kategorie 3500), stojatá, napájení 230V/50Hz</t>
  </si>
  <si>
    <t xml:space="preserve"> R-položka</t>
  </si>
  <si>
    <t>1.2</t>
  </si>
  <si>
    <t>(VAV1-VA4) VAV regulátor průtoku přívodního a odvodního vzduchu, kruhový, celkem 2 tubusy, průměr tubusů 250 mm, automatická regulace, napájení 230V/50Hz, vhodný (s rezervou) pro maximální vzduchový výkon 800 m3/h, včetně regulační části (skříňky)</t>
  </si>
  <si>
    <t>1.3</t>
  </si>
  <si>
    <t>Základový rám pro osazení jednotky na plochou střechu, tepelně izolovaný obvodový plášť rámu, protikorozní úprava,</t>
  </si>
  <si>
    <t>Potrubí a komponenty</t>
  </si>
  <si>
    <t>2.1</t>
  </si>
  <si>
    <t>Kruhové potrubí z pozinkovaného plechu (spiro), ⌀100mm, 20% tvarovek, včetně kotvení</t>
  </si>
  <si>
    <t>R-položka</t>
  </si>
  <si>
    <t>2.2</t>
  </si>
  <si>
    <t>Kruhové potrubí z pozinkovaného plechu (spiro), ⌀125mm, 50% tvarovek, včetně kotvení</t>
  </si>
  <si>
    <t>2.3</t>
  </si>
  <si>
    <t>Kruhové potrubí z pozinkovaného plechu (spiro), ⌀140mm, 30% tvarovek, včetně kotvení</t>
  </si>
  <si>
    <t>2.4</t>
  </si>
  <si>
    <t>Kruhové potrubí z pozinkovaného plechu (spiro), ⌀150mm, 25% tvarovek, včetně kotvení</t>
  </si>
  <si>
    <t>2.5</t>
  </si>
  <si>
    <t>Kruhové potrubí z pozinkovaného plechu (spiro), ⌀160mm, 40% tvarovek, včetně kotvení</t>
  </si>
  <si>
    <t>2.6</t>
  </si>
  <si>
    <t>Kruhové potrubí z pozinkovaného plechu (spiro), ⌀180mm, 35% tvarovek, včetně kotvení</t>
  </si>
  <si>
    <t>2.7</t>
  </si>
  <si>
    <t>Kruhové potrubí z pozinkovaného plechu (spiro), ⌀200mm, 65% tvarovek, včetně kotvení</t>
  </si>
  <si>
    <t>2.8</t>
  </si>
  <si>
    <t>Kruhové potrubí z pozinkovaného plechu (spiro), ⌀225mm, 90% tvarovek, včetně kotvení</t>
  </si>
  <si>
    <t>2.9</t>
  </si>
  <si>
    <t>Kruhové potrubí z pozinkovaného plechu (spiro), ⌀250mm, 20% tvarovek, včetně kotvení</t>
  </si>
  <si>
    <t>2.10</t>
  </si>
  <si>
    <t>Kruhové potrubí z pozinkovaného plechu (spiro), ⌀280mm, 15% tvarovek, včetně kotvení</t>
  </si>
  <si>
    <t>2.11</t>
  </si>
  <si>
    <t>Hranaté potrubí z pozinkovaného plechu, hladké, do obvodu 650 mm, 25% tvarovek, včetně kotvení</t>
  </si>
  <si>
    <t>2.12</t>
  </si>
  <si>
    <t>Hranaté potrubí z pozinkovaného plechu, hladké, do obvodu 1050 mm, 15% tvarovek, včetně kotvení</t>
  </si>
  <si>
    <t>2.13</t>
  </si>
  <si>
    <t>Hranaté potrubí z pozinkovaného plechu, hladké, do obvodu 1890 mm, 10% tvarovek, včetně kotvení</t>
  </si>
  <si>
    <t>2.14</t>
  </si>
  <si>
    <t>Hranaté potrubí z pozinkovaného plechu, hladké, do obvodu 2630 mm, 45% tvarovek, včetně kotvení</t>
  </si>
  <si>
    <t>2.15</t>
  </si>
  <si>
    <t>Flexibilní potrubí, s akustickou izolací pro útlum hluku, ⌀100mm</t>
  </si>
  <si>
    <t>2.16</t>
  </si>
  <si>
    <t>Flexibilní potrubí, s akustickou izolací pro útlum hluku, ⌀160mm</t>
  </si>
  <si>
    <t>2.17</t>
  </si>
  <si>
    <t>Flexibilní potrubí, s akustickou izolací pro útlum hluku, ⌀180mm</t>
  </si>
  <si>
    <t>2.18</t>
  </si>
  <si>
    <t>Flexibilní potrubí, s akustickou izolací pro útlum hluku, ⌀225mm</t>
  </si>
  <si>
    <t>2.19</t>
  </si>
  <si>
    <t>Flexibilní potrubí, s akustickou izolací pro útlum hluku, ⌀250mm</t>
  </si>
  <si>
    <t>2.20</t>
  </si>
  <si>
    <t>Flexibilní potrubí, s akustickou izolací pro útlum hluku, ⌀280mm</t>
  </si>
  <si>
    <t>2.21</t>
  </si>
  <si>
    <t>Patní tvarovka s odvodem kondenzátu (nátrubek), dimenze ⌀100/⌀100 mm, pozink</t>
  </si>
  <si>
    <t>2.22</t>
  </si>
  <si>
    <t>Patní tvarovka s odvodem kondenzátu (nátrubek), dimenze 500x355 mm, pozink</t>
  </si>
  <si>
    <t>2.23</t>
  </si>
  <si>
    <t>Mechanická regulační klapka do kruhového potrubí, dimenze 180 mm, manuální ovládání</t>
  </si>
  <si>
    <t>2.24</t>
  </si>
  <si>
    <t>Mechanická regulační klapka do kruhového potrubí, dimenze 125 mm, manuální ovládání</t>
  </si>
  <si>
    <t>2.25</t>
  </si>
  <si>
    <t>Mechanická regulační klapka do hranatého potrubí, dimenze 160x160 mm, manuální ovládání</t>
  </si>
  <si>
    <t>2.26</t>
  </si>
  <si>
    <t>Požární klapka kruhová, dimenze 250 mm, mechanická, manuální ovládání, požární odolnost dle PBŘ</t>
  </si>
  <si>
    <t>2.27</t>
  </si>
  <si>
    <t>Přívodní mřížka (vyústka) 400x200, jednořadá směrově stavitelná, regulovatelná, stěnová, včetně instalačního rámečku, materiál nerez</t>
  </si>
  <si>
    <t>2.28</t>
  </si>
  <si>
    <t>Přívodní mřížka (vyústka) 300x150, dvouřadá směrově stavitelná, regulovatelná, stěnová, včetně instalačního rámečku, materiál nerez</t>
  </si>
  <si>
    <t>2.29</t>
  </si>
  <si>
    <t>Přívodní mřížka (vyústka) 400x100, jednořadá směrově stavitelná, regulovatelná, k instalaci do kruhového potrubí dimenze 250 mm, materiál nerez</t>
  </si>
  <si>
    <t>2.30</t>
  </si>
  <si>
    <t>Odvodní mřížka (vyústka) 400x100, jednořadá, regulovatelná, stěnová, k instalaci do kruhového potrubí dimenze 250 mm, materiál nerez</t>
  </si>
  <si>
    <t>2.31</t>
  </si>
  <si>
    <t>Odvodní kruhový talířový ventil, průměr 125 mm, regulovatelný, plast</t>
  </si>
  <si>
    <t>2.32</t>
  </si>
  <si>
    <t>Odvodní kruhový talířový ventil, průměr 100 mm, regulovatelný, plast</t>
  </si>
  <si>
    <t>2.33</t>
  </si>
  <si>
    <t>Přívodní kruhový talířový ventil, průměr 125 mm, regulovatelný, plast</t>
  </si>
  <si>
    <t>2.34</t>
  </si>
  <si>
    <t>Přívodní kruhový talířový ventil, průměr 100 mm, regulovatelný, plast</t>
  </si>
  <si>
    <t>2.35</t>
  </si>
  <si>
    <t>Přechodová komora stropní pro připojení talířových ventilů v podhledu, dimenze talířového ventilu 100 mm, dimenze připojovacího hrdla 100 mm, pozink</t>
  </si>
  <si>
    <t>2.36</t>
  </si>
  <si>
    <t>Přechodová komora stropní pro připojení talířových ventilů v podhledu, dimenze talířového ventilu 125 mm, dimenze připojovacího hrdla 100 mm, pozink</t>
  </si>
  <si>
    <t>2.37</t>
  </si>
  <si>
    <t>Výfukový díl čtyřhranný zkosený, protidešťový, rozměr 500x500, ochranná mřížka proti živočichům, pozink</t>
  </si>
  <si>
    <t>2.38</t>
  </si>
  <si>
    <t>Tlumič hluku kruhový, průměr 250 mm, délka 1000 mm, mateiál pozink</t>
  </si>
  <si>
    <t>2.39</t>
  </si>
  <si>
    <t>Tlumič hluku kruhový, průměr 250 mm, délka 600 mm, mateiál pozink</t>
  </si>
  <si>
    <t>2.40</t>
  </si>
  <si>
    <t>Tlumič hluku hranatý, dimenze 700x700, délka 2000 mm, mateiál pozink</t>
  </si>
  <si>
    <t>2.41</t>
  </si>
  <si>
    <t>Tlumič hluku hranatý, dimenze 700x700, délka 1250 mm, mateiál pozink</t>
  </si>
  <si>
    <t>2.42</t>
  </si>
  <si>
    <t>Pružná manžeta (vložka) pryžová pro hranaté potrubí dimenze 500x500 mm</t>
  </si>
  <si>
    <t>2.43</t>
  </si>
  <si>
    <t>Tepelná izolace z minerální vlny s vnější hliníkovou vrstvou, pro kruhové potrubí, tl. 20 mm</t>
  </si>
  <si>
    <t>2.44</t>
  </si>
  <si>
    <t>Tepelná izolace z minerální vlny s vnější hliníkovou vrstvou, pro kruhové potrubí, tl. 30 mm</t>
  </si>
  <si>
    <t>2.45</t>
  </si>
  <si>
    <t>Tepelná izolace z minerální vlny s vnější hliníkovou vrstvou, pro kruhové potrubí, tl. 80 mm</t>
  </si>
  <si>
    <t>2.46</t>
  </si>
  <si>
    <t>Tepelná izolace z minerální vlny s vnější hliníkovou vrstvou, pro kruhové potrubí, tl. 100 mm</t>
  </si>
  <si>
    <t>2.47</t>
  </si>
  <si>
    <t>Požární izolace s požární odolností min. 30 min (EI30), tl. 30 mm</t>
  </si>
  <si>
    <t>2.48</t>
  </si>
  <si>
    <t>Požární izolace s požární odolností min. 30 min (EI30), tl. 50 mm</t>
  </si>
  <si>
    <t>2.49</t>
  </si>
  <si>
    <t>Stěnová mřížka 1000x150/40, jednořadá, s instalačním rámečkem, volná průtočná plocha min. 0,067m2, nerez</t>
  </si>
  <si>
    <t>Regulace a elektro</t>
  </si>
  <si>
    <t>3.1</t>
  </si>
  <si>
    <t>Prostorové čidlo CO2, pro montáž na zeď, řídící signál 10V, včetně kabeláže</t>
  </si>
  <si>
    <t>3.2</t>
  </si>
  <si>
    <t>Ovládací panel jednotky, s LCD dotykovým displejem, vestavěný prostorový termostat, včetně kabeláže, (napojení na regulaci VAV regulátorů)</t>
  </si>
  <si>
    <t>4.1</t>
  </si>
  <si>
    <t>Doprava materiálu, přesun materiálu</t>
  </si>
  <si>
    <t>4.2</t>
  </si>
  <si>
    <t>Stavební přípomoce, provedení prostupů pro potrubí ve svislých a vodorovných konstrukcích, vč. zapravení konstrukcí po instalaci</t>
  </si>
  <si>
    <t>4.3</t>
  </si>
  <si>
    <t>Zkoušky systému, uvedení do provozu, předávací protokoly</t>
  </si>
  <si>
    <t>4.4</t>
  </si>
  <si>
    <t>Opatření viditelného potrubí vzduchotechniky lakem v barvě Pantone Azurově modrá</t>
  </si>
  <si>
    <t>4.5</t>
  </si>
  <si>
    <t>Zaregulování všech ditribučních prvků a klapek, zaregulování celého systému VZT</t>
  </si>
  <si>
    <t>4.6</t>
  </si>
  <si>
    <t>Provedení kotvení potrubí, závěsy, ocelové pomocné konstrukce</t>
  </si>
  <si>
    <t>4.8</t>
  </si>
  <si>
    <t>Provedení protipožárních ucpávek na prostupech potrubí požárními úseky</t>
  </si>
  <si>
    <t>4.10</t>
  </si>
  <si>
    <t>Zaškolení obsluhy</t>
  </si>
  <si>
    <t>ÚT - Ústřední vytápění - SO 01 - Přístavba a spojovací krček</t>
  </si>
  <si>
    <t>EnergySim s.r.o.</t>
  </si>
  <si>
    <t xml:space="preserve">    8 - Trubní vedení</t>
  </si>
  <si>
    <t xml:space="preserve">    735 - Ústřední vytápění - otopná tělesa</t>
  </si>
  <si>
    <t xml:space="preserve">    733 - Ústřední vytápění - rozvodné potrubí</t>
  </si>
  <si>
    <t xml:space="preserve">    735R1 - Ústřední vytápění - podlahové vytápění</t>
  </si>
  <si>
    <t xml:space="preserve">    734 - Ústřední vytápění - armatury</t>
  </si>
  <si>
    <t xml:space="preserve">    OST - Ostatní</t>
  </si>
  <si>
    <t>132254203</t>
  </si>
  <si>
    <t>Hloubení zapažených rýh š do 2000 mm v hornině třídy těžitelnosti I, skupiny 3 objem do 100 m3</t>
  </si>
  <si>
    <t>-1374981890</t>
  </si>
  <si>
    <t>29*1,5*1,6</t>
  </si>
  <si>
    <t>151101101</t>
  </si>
  <si>
    <t>Zřízení příložného pažení a rozepření stěn rýh hl do 2 m</t>
  </si>
  <si>
    <t>1170411614</t>
  </si>
  <si>
    <t>2*29*1,6</t>
  </si>
  <si>
    <t>151101111</t>
  </si>
  <si>
    <t>Odstranění příložného pažení a rozepření stěn rýh hl do 2 m</t>
  </si>
  <si>
    <t>19549615</t>
  </si>
  <si>
    <t>451573111</t>
  </si>
  <si>
    <t>Lože pod potrubí otevřený výkop ze štěrkopísku</t>
  </si>
  <si>
    <t>-43913917</t>
  </si>
  <si>
    <t>29*1,5*0,1</t>
  </si>
  <si>
    <t>175111101</t>
  </si>
  <si>
    <t>Obsypání potrubí ručně sypaninou bez prohození, uloženou do 3 m</t>
  </si>
  <si>
    <t>2078121359</t>
  </si>
  <si>
    <t>29*1,5*0,5</t>
  </si>
  <si>
    <t>58337344</t>
  </si>
  <si>
    <t>štěrkopísek frakce 0/32</t>
  </si>
  <si>
    <t>-1871310841</t>
  </si>
  <si>
    <t>21,75*2,1</t>
  </si>
  <si>
    <t>174111101</t>
  </si>
  <si>
    <t>Zásyp jam, šachet rýh nebo kolem objektů sypaninou se zhutněním ručně</t>
  </si>
  <si>
    <t>-717585749</t>
  </si>
  <si>
    <t>29*1,5*1</t>
  </si>
  <si>
    <t>1029131969</t>
  </si>
  <si>
    <t>4,35+21,75</t>
  </si>
  <si>
    <t>Vodorovné přemístění do 10000 m výkopku/sypaniny z horniny třídy těžitelnosti I, skupiny 1 až 3</t>
  </si>
  <si>
    <t>-1971737034</t>
  </si>
  <si>
    <t>171251201</t>
  </si>
  <si>
    <t>Uložení sypaniny na skládky nebo meziskládky</t>
  </si>
  <si>
    <t>-108906278</t>
  </si>
  <si>
    <t>415642687</t>
  </si>
  <si>
    <t>26,1*1,6</t>
  </si>
  <si>
    <t>Trubní vedení</t>
  </si>
  <si>
    <t>866171004R</t>
  </si>
  <si>
    <t>Potrubí předizolované ocelové 2x DN 32/200 mm vč. tvarovek a příslušenství</t>
  </si>
  <si>
    <t>-1468471881</t>
  </si>
  <si>
    <t>866171004R1</t>
  </si>
  <si>
    <t>Zkouška svarů</t>
  </si>
  <si>
    <t>1802921025</t>
  </si>
  <si>
    <t>735</t>
  </si>
  <si>
    <t>Ústřední vytápění - otopná tělesa</t>
  </si>
  <si>
    <t>735164272</t>
  </si>
  <si>
    <t>Otopné těleso trubkové elektrické přímotopné výška/délka 1810/600 mm</t>
  </si>
  <si>
    <t>966277004</t>
  </si>
  <si>
    <t>735152575</t>
  </si>
  <si>
    <t>Otopné těleso panelové VK dvoudeskové 2 přídavné přestupní plochy výška/délka 600/800mm výkon 1343 W</t>
  </si>
  <si>
    <t>34538582</t>
  </si>
  <si>
    <t>735152576</t>
  </si>
  <si>
    <t>Otopné těleso panelové VK dvoudeskové 2 přídavné přestupní plochy výška/délka 600/900mm výkon 1511 W</t>
  </si>
  <si>
    <t>-936670923</t>
  </si>
  <si>
    <t>735152578</t>
  </si>
  <si>
    <t>Otopné těleso panelové VK dvoudeskové 2 přídavné přestupní plochy výška/délka 600/1100mm výkon 1847W</t>
  </si>
  <si>
    <t>1862293794</t>
  </si>
  <si>
    <t>735152582</t>
  </si>
  <si>
    <t>Otopné těleso panelové VK dvoudeskové 2 přídavné přestupní plochy výška/délka 600/1800mm výkon 3022W</t>
  </si>
  <si>
    <t>919944660</t>
  </si>
  <si>
    <t>735152583</t>
  </si>
  <si>
    <t>Otopné těleso panelové VK dvoudeskové 2 přídavné přestupní plochy výška/délka 600/2000mm výkon 3358W</t>
  </si>
  <si>
    <t>-1353072240</t>
  </si>
  <si>
    <t>734261402</t>
  </si>
  <si>
    <t>Armatura připojovací rohová G 1/2x18 PN 10 do 110°C radiátorů typu VK</t>
  </si>
  <si>
    <t>-854089397</t>
  </si>
  <si>
    <t>734221682</t>
  </si>
  <si>
    <t>Termostatická hlavice kapalinová PN 10 do 110°C otopných těles VK</t>
  </si>
  <si>
    <t>1835540617</t>
  </si>
  <si>
    <t>735151822</t>
  </si>
  <si>
    <t xml:space="preserve">Demontáž otopného tělesa </t>
  </si>
  <si>
    <t>-201212276</t>
  </si>
  <si>
    <t>998735101</t>
  </si>
  <si>
    <t>Přesun hmot tonážní pro otopná tělesa v objektech v do 6 m</t>
  </si>
  <si>
    <t>994987118</t>
  </si>
  <si>
    <t>733</t>
  </si>
  <si>
    <t>Ústřední vytápění - rozvodné potrubí</t>
  </si>
  <si>
    <t>733222102</t>
  </si>
  <si>
    <t>Potrubí měděné polotvrdé spojované měkkým pájením D 15x1</t>
  </si>
  <si>
    <t>-1892842393</t>
  </si>
  <si>
    <t>733223205</t>
  </si>
  <si>
    <t>Potrubí měděné tvrdé spojované tvrdým pájením D 28x1,5</t>
  </si>
  <si>
    <t>375382332</t>
  </si>
  <si>
    <t>733223206</t>
  </si>
  <si>
    <t>Potrubí měděné tvrdé spojované tvrdým pájením D 35x1,5</t>
  </si>
  <si>
    <t>1488268739</t>
  </si>
  <si>
    <t>733224222</t>
  </si>
  <si>
    <t>Příplatek k potrubí měděnému za zhotovení přípojky z trubek měděných D 15x1</t>
  </si>
  <si>
    <t>1414722643</t>
  </si>
  <si>
    <t>733291906R2</t>
  </si>
  <si>
    <t>Přechod měď na předizolované potrubí</t>
  </si>
  <si>
    <t>1454868030</t>
  </si>
  <si>
    <t>741124603R1</t>
  </si>
  <si>
    <t>Topný kabel délky 2 m s termostatem</t>
  </si>
  <si>
    <t>-585623622</t>
  </si>
  <si>
    <t>733291906R1</t>
  </si>
  <si>
    <t>Přechod ze stávajícího potrubí ocelového na měděné</t>
  </si>
  <si>
    <t>-436491037</t>
  </si>
  <si>
    <t>998733101</t>
  </si>
  <si>
    <t>Přesun hmot tonážní pro rozvody potrubí v objektech v do 6 m</t>
  </si>
  <si>
    <t>-1634853953</t>
  </si>
  <si>
    <t>713463212</t>
  </si>
  <si>
    <t>Montáž izolace tepelné potrubí potrubními pouzdry s Al fólií staženými Al páskou 1x D do 100 mm</t>
  </si>
  <si>
    <t>-1298848317</t>
  </si>
  <si>
    <t>63154571</t>
  </si>
  <si>
    <t>pouzdro izolační potrubní z minerální vlny s Al fólií max. 250/100°C 28/35mm</t>
  </si>
  <si>
    <t>-1326915036</t>
  </si>
  <si>
    <t>63154572</t>
  </si>
  <si>
    <t>pouzdro izolační potrubní z minerální vlny s Al fólií max. 250/100°C 35/40mm</t>
  </si>
  <si>
    <t>-1995835269</t>
  </si>
  <si>
    <t>713463214R</t>
  </si>
  <si>
    <t xml:space="preserve">Izolace potrubí d 28 na střeše minerální vatou  tl. 140 mm vč. oplechování </t>
  </si>
  <si>
    <t>993606574</t>
  </si>
  <si>
    <t>998713101</t>
  </si>
  <si>
    <t>Přesun hmot tonážní pro izolace tepelné v objektech v do 6 m</t>
  </si>
  <si>
    <t>-1999596745</t>
  </si>
  <si>
    <t>735R1</t>
  </si>
  <si>
    <t>Ústřední vytápění - podlahové vytápění</t>
  </si>
  <si>
    <t>735511090</t>
  </si>
  <si>
    <t>Podlahové vytápění - rozdělovač mosazný s průtokoměry jedenáctiokruhový</t>
  </si>
  <si>
    <t>447851298</t>
  </si>
  <si>
    <t>735511091</t>
  </si>
  <si>
    <t>Podlahové vytápění - rozdělovač mosazný s průtokoměry dvanáctiokruhový</t>
  </si>
  <si>
    <t>-780122840</t>
  </si>
  <si>
    <t>735511139</t>
  </si>
  <si>
    <t>Podlahové vytápění - svěrné šroubení se závitem EK 3/4" pro připojení potrubí 18x2,0 mm na rozdělovač</t>
  </si>
  <si>
    <t>1972897299</t>
  </si>
  <si>
    <t>735511105</t>
  </si>
  <si>
    <t>Podlahové vytápění - skříň podomítková pro rozdělovač s 9-12 okruhy</t>
  </si>
  <si>
    <t>-288209428</t>
  </si>
  <si>
    <t>732421403R</t>
  </si>
  <si>
    <t>Čerpadlo teplovodní mokroběžné závitové oběhové DN 25 průtok 0,8 m3/h , 43kPa</t>
  </si>
  <si>
    <t>soubor</t>
  </si>
  <si>
    <t>-553762250</t>
  </si>
  <si>
    <t>732421403R1</t>
  </si>
  <si>
    <t>Čerpadlo teplovodní mokroběžné závitové oběhové DN 25 průtok 0,9 m3/h , 43kPa</t>
  </si>
  <si>
    <t>1682692421</t>
  </si>
  <si>
    <t>735511143</t>
  </si>
  <si>
    <t>Podlahové vytápění - elektrotermická hlavice (termopohon)</t>
  </si>
  <si>
    <t>2131729813</t>
  </si>
  <si>
    <t>735511010R</t>
  </si>
  <si>
    <t>Podlahové vytápění - rozvodné potrubí polyethylen PE-X 18x2,0 mm pro systémovou desku rozteč do 250 mm</t>
  </si>
  <si>
    <t>416971094</t>
  </si>
  <si>
    <t>735511008</t>
  </si>
  <si>
    <t>Podlahové vytápění - systémová deska s kombinovanou tepelnou a kročejovou izolací celkové výšky 50 až 53 mm</t>
  </si>
  <si>
    <t>739866005</t>
  </si>
  <si>
    <t>735511026</t>
  </si>
  <si>
    <t>Podlahové vytápění - systémová deska s kombinovanou tepelnou a kročejovou izolací celkové výšky 31 mm</t>
  </si>
  <si>
    <t>-957528192</t>
  </si>
  <si>
    <t>735511026R</t>
  </si>
  <si>
    <t>Podlahové vytápění - polystyrén pod systémovou desku, v kterém jsou vedeny přípojky k podl. okruhům tl. 20 mm (tepelný odpor min. 0,75 m2.K/W, únosnost min. 5 kPa)</t>
  </si>
  <si>
    <t>552063297</t>
  </si>
  <si>
    <t>735511062</t>
  </si>
  <si>
    <t>Podlahové vytápění - obvodový dilatační pás samolepící s folií</t>
  </si>
  <si>
    <t>-896444727</t>
  </si>
  <si>
    <t>-955424856</t>
  </si>
  <si>
    <t>998735101R</t>
  </si>
  <si>
    <t>Přesun hmot tonážní pro podlhové vytápění v objektech v do 6 m</t>
  </si>
  <si>
    <t>160068980</t>
  </si>
  <si>
    <t>734</t>
  </si>
  <si>
    <t>Ústřední vytápění - armatury</t>
  </si>
  <si>
    <t>734412113</t>
  </si>
  <si>
    <t>Měřič tepla kompaktní Qn 2,5 G 3/4</t>
  </si>
  <si>
    <t>103165707</t>
  </si>
  <si>
    <t>734291264</t>
  </si>
  <si>
    <t>Filtr závitový přímý G 1 PN 30 do 110°C s vnitřními závity</t>
  </si>
  <si>
    <t>1110317542</t>
  </si>
  <si>
    <t>734291265</t>
  </si>
  <si>
    <t>Filtr závitový přímý G 1 1/4 PN 30 do 110°C s vnitřními závity</t>
  </si>
  <si>
    <t>466792336</t>
  </si>
  <si>
    <t>734220103</t>
  </si>
  <si>
    <t>Ventil závitový regulační přímý G 5/4 PN 20 do 100°C vyvažovací</t>
  </si>
  <si>
    <t>2136135806</t>
  </si>
  <si>
    <t>734292715</t>
  </si>
  <si>
    <t>Kohout kulový přímý G 1 PN 42 do 185°C vnitřní závit</t>
  </si>
  <si>
    <t>1350655271</t>
  </si>
  <si>
    <t>734292716</t>
  </si>
  <si>
    <t>Kohout kulový přímý G 1 1/4 PN 42 do 185°C vnitřní závit</t>
  </si>
  <si>
    <t>-684581515</t>
  </si>
  <si>
    <t>734292725</t>
  </si>
  <si>
    <t>Kohout kulový přímý G 1 PN 42 do 185°C vnitřní závit s vypouštěním</t>
  </si>
  <si>
    <t>1140970463</t>
  </si>
  <si>
    <t>734242415</t>
  </si>
  <si>
    <t>Ventil závitový zpětný přímý G 5/4 PN 16 do 110°C</t>
  </si>
  <si>
    <t>-252384308</t>
  </si>
  <si>
    <t>734411127</t>
  </si>
  <si>
    <t>Teploměr technický s pevným stonkem a jímkou zadní připojení průměr 100 mm délky 100 mm, 0-120°C</t>
  </si>
  <si>
    <t>189943705</t>
  </si>
  <si>
    <t>734421102</t>
  </si>
  <si>
    <t>Tlakoměr s pevným stonkem a zpětnou klapkou tlak 0-6 bar průměr 63 mm spodní připojení</t>
  </si>
  <si>
    <t>1188505697</t>
  </si>
  <si>
    <t>734261235</t>
  </si>
  <si>
    <t>Šroubení topenářské přímé G 1 PN 16 do 120°C</t>
  </si>
  <si>
    <t>-1384001265</t>
  </si>
  <si>
    <t>734261236</t>
  </si>
  <si>
    <t>Šroubení topenářské přímé G 5/4 PN 16 do 120°C</t>
  </si>
  <si>
    <t>358645518</t>
  </si>
  <si>
    <t>998734101</t>
  </si>
  <si>
    <t>Přesun hmot tonážní pro armatury v objektech v do 6 m</t>
  </si>
  <si>
    <t>2028491880</t>
  </si>
  <si>
    <t>OST</t>
  </si>
  <si>
    <t>763172312R</t>
  </si>
  <si>
    <t>Montáž revizních dvířek do zděných kcí vel. 300x300 mm</t>
  </si>
  <si>
    <t>512</t>
  </si>
  <si>
    <t>-1989166400</t>
  </si>
  <si>
    <t>59030711R</t>
  </si>
  <si>
    <t>dvířka revizní do zdi 300x300mm</t>
  </si>
  <si>
    <t>1436652337</t>
  </si>
  <si>
    <t>763172312</t>
  </si>
  <si>
    <t>Montáž revizních dvířek SDK kcí vel. 300x300 mm</t>
  </si>
  <si>
    <t>-625637895</t>
  </si>
  <si>
    <t>59030711</t>
  </si>
  <si>
    <t>dvířka revizní do SDK 300x300mm</t>
  </si>
  <si>
    <t>-773069697</t>
  </si>
  <si>
    <t>721174000R8</t>
  </si>
  <si>
    <t>Prostupy svislými a vodorovnými stavebními konstrukcemi vč. jejich opětovného zapravení</t>
  </si>
  <si>
    <t>762584654</t>
  </si>
  <si>
    <t>03000000R60</t>
  </si>
  <si>
    <t>Tlaková zkouška otopné soustavy vč. vystavení protokolu</t>
  </si>
  <si>
    <t>909512699</t>
  </si>
  <si>
    <t>03000000R61</t>
  </si>
  <si>
    <t>Topná zkouška</t>
  </si>
  <si>
    <t>556946536</t>
  </si>
  <si>
    <t>03000000R62</t>
  </si>
  <si>
    <t>Vyregulování otopné soustavy</t>
  </si>
  <si>
    <t>153449841</t>
  </si>
  <si>
    <t>03000000R63</t>
  </si>
  <si>
    <t>Prvotní napuštění a odvzdušnění otopné soustavy</t>
  </si>
  <si>
    <t>1933264643</t>
  </si>
  <si>
    <t>Úroveň 4:</t>
  </si>
  <si>
    <t>SO01a - ZTI - ležatá kanalizace</t>
  </si>
  <si>
    <t>132254103</t>
  </si>
  <si>
    <t>Hloubení rýh zapažených š do 800 mm v hornině třídy těžitelnosti I, skupiny 3 objem do 100 m3 strojně</t>
  </si>
  <si>
    <t>-598490254</t>
  </si>
  <si>
    <t>46*0,8*1,5</t>
  </si>
  <si>
    <t>-412293805</t>
  </si>
  <si>
    <t>2*46*1,5</t>
  </si>
  <si>
    <t>-693084256</t>
  </si>
  <si>
    <t>-1984259560</t>
  </si>
  <si>
    <t>3,68+14,72</t>
  </si>
  <si>
    <t>-242721847</t>
  </si>
  <si>
    <t>-1576018574</t>
  </si>
  <si>
    <t>18,4*1,6</t>
  </si>
  <si>
    <t>-1838284722</t>
  </si>
  <si>
    <t>56836828</t>
  </si>
  <si>
    <t>46*0,8*0,1</t>
  </si>
  <si>
    <t>-1953703944</t>
  </si>
  <si>
    <t>46*0,8*0,4</t>
  </si>
  <si>
    <t>-1531784883</t>
  </si>
  <si>
    <t>14,72*2,1</t>
  </si>
  <si>
    <t>2018319967</t>
  </si>
  <si>
    <t>46*0,8*1</t>
  </si>
  <si>
    <t>721173401</t>
  </si>
  <si>
    <t>Potrubí kanalizační z PVC SN 4 svodné DN 110</t>
  </si>
  <si>
    <t>158066626</t>
  </si>
  <si>
    <t>721173402</t>
  </si>
  <si>
    <t>Potrubí kanalizační z PVC SN 4 svodné DN 125</t>
  </si>
  <si>
    <t>-1705255486</t>
  </si>
  <si>
    <t>721290111</t>
  </si>
  <si>
    <t>Zkouška těsnosti potrubí kanalizace vodou do DN 125</t>
  </si>
  <si>
    <t>-1126874720</t>
  </si>
  <si>
    <t>894811133</t>
  </si>
  <si>
    <t>Revizní šachta z PVC typ přímý, DN 400/160 tlak 12,5 t hl od 1360 do 1730 mm</t>
  </si>
  <si>
    <t>1233145708</t>
  </si>
  <si>
    <t>28611506</t>
  </si>
  <si>
    <t>redukce kanalizační PVC 160/125</t>
  </si>
  <si>
    <t>-1601096352</t>
  </si>
  <si>
    <t>899623151</t>
  </si>
  <si>
    <t>Obetonování potrubí nebo zdiva stok betonem prostým tř. C 16/20 otevřený výkop</t>
  </si>
  <si>
    <t>1361043659</t>
  </si>
  <si>
    <t>0,3*0,3*0,3*5 "obetonování 5 ks kolen</t>
  </si>
  <si>
    <t>899643111</t>
  </si>
  <si>
    <t>Bednění pro obetonování potrubí otevřený výkop</t>
  </si>
  <si>
    <t>-1399495705</t>
  </si>
  <si>
    <t>0,3*0,3*4*5 "obetonování 5 ks kolen</t>
  </si>
  <si>
    <t>998721101</t>
  </si>
  <si>
    <t>Přesun hmot tonážní pro vnitřní kanalizace v objektech v do 6 m</t>
  </si>
  <si>
    <t>991674888</t>
  </si>
  <si>
    <t>03000000R1</t>
  </si>
  <si>
    <t>Zařízení stavby, přistavení a odvezení skladových a kancelářských kontejnerů</t>
  </si>
  <si>
    <t>-1152410103</t>
  </si>
  <si>
    <t>03000000R2</t>
  </si>
  <si>
    <t>Doprava a přesuny osob</t>
  </si>
  <si>
    <t>-213891843</t>
  </si>
  <si>
    <t>03000000R3</t>
  </si>
  <si>
    <t>Dokumentace skutečného provedení ve čtyřech paré + jednou digitálně. Dokumentace uložena v šanonech, přehledně uspořádana, včetně seznamů a pořadově očíslovaných položek</t>
  </si>
  <si>
    <t>1129029431</t>
  </si>
  <si>
    <t>721174000R3</t>
  </si>
  <si>
    <t>Prostupy stavebními konstrukcemi pod nosnými a obvodovými zdmi</t>
  </si>
  <si>
    <t>-986063698</t>
  </si>
  <si>
    <t>03000000R4</t>
  </si>
  <si>
    <t>Stavební koordinace s ostatními profesemi</t>
  </si>
  <si>
    <t>-494120686</t>
  </si>
  <si>
    <t>SO01b - ZTI (zařizovací předměty dle PD interiéru)</t>
  </si>
  <si>
    <t xml:space="preserve">      721R1 - Kanalizace splašková</t>
  </si>
  <si>
    <t xml:space="preserve">      721R2 - Kanalizace dešťová</t>
  </si>
  <si>
    <t xml:space="preserve">    722 - Zdravotechnika - vnitřní vodovod</t>
  </si>
  <si>
    <t xml:space="preserve">      722R1 - Potrubí</t>
  </si>
  <si>
    <t xml:space="preserve">      722R2 - Armatury</t>
  </si>
  <si>
    <t xml:space="preserve">      722R3 - Napojení nové přístavby v technické místnosti stávající školky</t>
  </si>
  <si>
    <t xml:space="preserve">      722R4 - Zařízení</t>
  </si>
  <si>
    <t xml:space="preserve">    725 - Zdravotechnika - zařizovací předměty (dle PD interiéru)</t>
  </si>
  <si>
    <t xml:space="preserve">      725R1 - WC1</t>
  </si>
  <si>
    <t xml:space="preserve">      725R2 - WC2</t>
  </si>
  <si>
    <t xml:space="preserve">      725R3 - WC3</t>
  </si>
  <si>
    <t xml:space="preserve">      725R4 - WCi</t>
  </si>
  <si>
    <t xml:space="preserve">      725R5 - U1</t>
  </si>
  <si>
    <t xml:space="preserve">      725R6 - U2</t>
  </si>
  <si>
    <t xml:space="preserve">      725R7 - U3</t>
  </si>
  <si>
    <t xml:space="preserve">      725R8 - Um1</t>
  </si>
  <si>
    <t xml:space="preserve">      725R9 - Um2</t>
  </si>
  <si>
    <t xml:space="preserve">      725R10 - Ui</t>
  </si>
  <si>
    <t xml:space="preserve">      725R11 - VL</t>
  </si>
  <si>
    <t xml:space="preserve">      725R12 - SK</t>
  </si>
  <si>
    <t xml:space="preserve">      725R13 - D</t>
  </si>
  <si>
    <t xml:space="preserve">      725R13M - Myčky</t>
  </si>
  <si>
    <t xml:space="preserve">      725R14 - Zařizovací předměty - přesuny hmot</t>
  </si>
  <si>
    <t xml:space="preserve">      OST - Ostatní</t>
  </si>
  <si>
    <t>34378211</t>
  </si>
  <si>
    <t>96*0,8*1,2</t>
  </si>
  <si>
    <t>1870051697</t>
  </si>
  <si>
    <t>2*96*1,2</t>
  </si>
  <si>
    <t>-1395942250</t>
  </si>
  <si>
    <t>-1609442165</t>
  </si>
  <si>
    <t>7,68+30,72</t>
  </si>
  <si>
    <t>1777622335</t>
  </si>
  <si>
    <t>1155034197</t>
  </si>
  <si>
    <t>539176298</t>
  </si>
  <si>
    <t>29,44*1,6</t>
  </si>
  <si>
    <t>-663897835</t>
  </si>
  <si>
    <t>96*0,8*0,1</t>
  </si>
  <si>
    <t>-329139228</t>
  </si>
  <si>
    <t>96*0,8*0,4</t>
  </si>
  <si>
    <t>1142263746</t>
  </si>
  <si>
    <t>30,72*2,1</t>
  </si>
  <si>
    <t>934186037</t>
  </si>
  <si>
    <t>96*0,8*0,7</t>
  </si>
  <si>
    <t>721R1</t>
  </si>
  <si>
    <t>Kanalizace splašková</t>
  </si>
  <si>
    <t>721174042</t>
  </si>
  <si>
    <t>Potrubí kanalizační z PP připojovací DN 40</t>
  </si>
  <si>
    <t>1053380156</t>
  </si>
  <si>
    <t>721174043</t>
  </si>
  <si>
    <t>Potrubí kanalizační z PP připojovací DN 50</t>
  </si>
  <si>
    <t>596847766</t>
  </si>
  <si>
    <t>721174044</t>
  </si>
  <si>
    <t>Potrubí kanalizační z PP připojovací DN 75</t>
  </si>
  <si>
    <t>-133569118</t>
  </si>
  <si>
    <t>721174045</t>
  </si>
  <si>
    <t>Potrubí kanalizační z PP připojovací DN 110</t>
  </si>
  <si>
    <t>1924168881</t>
  </si>
  <si>
    <t>721174004</t>
  </si>
  <si>
    <t>Potrubí kanalizační z PP svodné DN 75</t>
  </si>
  <si>
    <t>1353481834</t>
  </si>
  <si>
    <t>721174005</t>
  </si>
  <si>
    <t>Potrubí kanalizační z PP svodné DN 110</t>
  </si>
  <si>
    <t>1929656279</t>
  </si>
  <si>
    <t>1402254858</t>
  </si>
  <si>
    <t>63154541</t>
  </si>
  <si>
    <t>pouzdro izolační potrubní z minerální vlny s Al fólií max. 250/100°C 114/30mm</t>
  </si>
  <si>
    <t>-856508364</t>
  </si>
  <si>
    <t>721274103</t>
  </si>
  <si>
    <t>Přivzdušňovací ventil venkovní odpadních potrubí DN 75/110</t>
  </si>
  <si>
    <t>569505639</t>
  </si>
  <si>
    <t>721274121</t>
  </si>
  <si>
    <t>Přivzdušňovací ventil vnitřní odpadních potrubí do DN 50</t>
  </si>
  <si>
    <t>-1795974777</t>
  </si>
  <si>
    <t>721274121R1</t>
  </si>
  <si>
    <t>Vtok (nálevka) DN32 se zápachovou uzávěrkou a kuličkou pro suchý stav</t>
  </si>
  <si>
    <t>1473410308</t>
  </si>
  <si>
    <t>721273153</t>
  </si>
  <si>
    <t>Hlavice ventilační polypropylen PP DN 110</t>
  </si>
  <si>
    <t>-190889679</t>
  </si>
  <si>
    <t>721274121R2</t>
  </si>
  <si>
    <t>Zápachová uzávěra DN32 podomítková kondenzační, s přídavnou mechanickou zápachovou uzávěrou</t>
  </si>
  <si>
    <t>-571844719</t>
  </si>
  <si>
    <t>28615602</t>
  </si>
  <si>
    <t>čistící tvarovka odpadní PP DN 75 pro vysoké teploty</t>
  </si>
  <si>
    <t>646626640</t>
  </si>
  <si>
    <t>28615603</t>
  </si>
  <si>
    <t>čistící tvarovka odpadní PP DN 110 pro vysoké teploty</t>
  </si>
  <si>
    <t>-705099214</t>
  </si>
  <si>
    <t>721274121R3</t>
  </si>
  <si>
    <t>Kondenzační sifon DN40x5/4", vodorovný odtok, vodní zápachová uzávěrka</t>
  </si>
  <si>
    <t>324089392</t>
  </si>
  <si>
    <t>721100911R1</t>
  </si>
  <si>
    <t>Zazátkování hrdla potrubí kanalizačního PP, příprava pro dřez</t>
  </si>
  <si>
    <t>1166066059</t>
  </si>
  <si>
    <t>439652000</t>
  </si>
  <si>
    <t>721174000R2</t>
  </si>
  <si>
    <t>Prostup střechou vč. opětovného zapravení</t>
  </si>
  <si>
    <t>2119798140</t>
  </si>
  <si>
    <t>763172311</t>
  </si>
  <si>
    <t>Montáž revizních dvířek SDK kcí vel. 200x200 mm</t>
  </si>
  <si>
    <t>618877111</t>
  </si>
  <si>
    <t>59030710</t>
  </si>
  <si>
    <t>dvířka revizní do SDK 200x200mm</t>
  </si>
  <si>
    <t>1014099816</t>
  </si>
  <si>
    <t>-274078889</t>
  </si>
  <si>
    <t>-12096999</t>
  </si>
  <si>
    <t>-276751320</t>
  </si>
  <si>
    <t>721R2</t>
  </si>
  <si>
    <t>Kanalizace dešťová</t>
  </si>
  <si>
    <t>721174054</t>
  </si>
  <si>
    <t>Potrubí kanalizační z PP dešťové DN 75</t>
  </si>
  <si>
    <t>-1045610373</t>
  </si>
  <si>
    <t>-504970770</t>
  </si>
  <si>
    <t>63154537R</t>
  </si>
  <si>
    <t>pouzdro izolační potrubní z minerální vlny s Al fólií max. 250/100°C 76/20mm</t>
  </si>
  <si>
    <t>-603311825</t>
  </si>
  <si>
    <t>721233121R</t>
  </si>
  <si>
    <t>Střešní vpusť DN70 vodorovná s hydroizolační manžetou pro napojení PVC, vyhřívaná vč. osazení a napojení na hydroizolace</t>
  </si>
  <si>
    <t>1373633472</t>
  </si>
  <si>
    <t>-567555975</t>
  </si>
  <si>
    <t>-1630504041</t>
  </si>
  <si>
    <t>677522200</t>
  </si>
  <si>
    <t>580791483</t>
  </si>
  <si>
    <t>722</t>
  </si>
  <si>
    <t>Zdravotechnika - vnitřní vodovod</t>
  </si>
  <si>
    <t>722R1</t>
  </si>
  <si>
    <t>Potrubí</t>
  </si>
  <si>
    <t>722174002</t>
  </si>
  <si>
    <t>Potrubí vodovodní plastové PPR svar polyfuze PN 16 D 20 x 2,8 mm</t>
  </si>
  <si>
    <t>-1037400417</t>
  </si>
  <si>
    <t>722174003</t>
  </si>
  <si>
    <t>Potrubí vodovodní plastové PPR svar polyfuze PN 16 D 25 x 3,5 mm</t>
  </si>
  <si>
    <t>-872597438</t>
  </si>
  <si>
    <t>722174004</t>
  </si>
  <si>
    <t>Potrubí vodovodní plastové PPR svar polyfuze PN 16 D 32 x 4,4 mm</t>
  </si>
  <si>
    <t>585176422</t>
  </si>
  <si>
    <t>722174005</t>
  </si>
  <si>
    <t>Potrubí vodovodní plastové PPR svar polyfuze PN 16 D 40 x 5,5 mm</t>
  </si>
  <si>
    <t>-502834950</t>
  </si>
  <si>
    <t>713463211</t>
  </si>
  <si>
    <t>Montáž izolace tepelné potrubí potrubními pouzdry s Al fólií staženými Al páskou 1x D do 50 mm</t>
  </si>
  <si>
    <t>-1766366768</t>
  </si>
  <si>
    <t>28377045R</t>
  </si>
  <si>
    <t>pouzdro izolační potrubní z pěnového polyetylenu 22/20mm s Al folií</t>
  </si>
  <si>
    <t>-1929190990</t>
  </si>
  <si>
    <t>28377049R</t>
  </si>
  <si>
    <t>pouzdro izolační potrubní z pěnového polyetylenu 28/20mm s Al folií</t>
  </si>
  <si>
    <t>247829174</t>
  </si>
  <si>
    <t>28377053R</t>
  </si>
  <si>
    <t>pouzdro izolační potrubní z pěnového polyetylenu 35/20mm s Al folií</t>
  </si>
  <si>
    <t>-1323434190</t>
  </si>
  <si>
    <t>28377059R</t>
  </si>
  <si>
    <t>pouzdro izolační potrubní z pěnového polyetylenu 40/20mm s Al folií</t>
  </si>
  <si>
    <t>802818610</t>
  </si>
  <si>
    <t>-1804098268</t>
  </si>
  <si>
    <t>1739084947</t>
  </si>
  <si>
    <t>1733284107</t>
  </si>
  <si>
    <t>734007198</t>
  </si>
  <si>
    <t>28377045R1</t>
  </si>
  <si>
    <t>pouzdro izolační potrubní z pěnového polyetylenu 22/30mm s Al folií</t>
  </si>
  <si>
    <t>1462070601</t>
  </si>
  <si>
    <t>28377049R1</t>
  </si>
  <si>
    <t>pouzdro izolační potrubní z pěnového polyetylenu 28/30mm s Al folií</t>
  </si>
  <si>
    <t>-476468773</t>
  </si>
  <si>
    <t>28377053R1</t>
  </si>
  <si>
    <t>pouzdro izolační potrubní z pěnového polyetylenu 35/30mm s Al folií</t>
  </si>
  <si>
    <t>866579115</t>
  </si>
  <si>
    <t>-414483117</t>
  </si>
  <si>
    <t>987103970</t>
  </si>
  <si>
    <t>-1209497751</t>
  </si>
  <si>
    <t>-12704534</t>
  </si>
  <si>
    <t>713463131</t>
  </si>
  <si>
    <t>Montáž izolace tepelné potrubí potrubními pouzdry bez úpravy slepenými 1x tl izolace do 25 mm</t>
  </si>
  <si>
    <t>126292692</t>
  </si>
  <si>
    <t>28377045</t>
  </si>
  <si>
    <t>pouzdro izolační potrubní z pěnového polyetylenu 22/20mm</t>
  </si>
  <si>
    <t>-493305700</t>
  </si>
  <si>
    <t>28377048</t>
  </si>
  <si>
    <t>pouzdro izolační potrubní z pěnového polyetylenu 28/20mm</t>
  </si>
  <si>
    <t>330542298</t>
  </si>
  <si>
    <t>28377053</t>
  </si>
  <si>
    <t>pouzdro izolační potrubní z pěnového polyetylenu 32/20mm</t>
  </si>
  <si>
    <t>-1153697640</t>
  </si>
  <si>
    <t>28377059</t>
  </si>
  <si>
    <t>pouzdro izolační potrubní z pěnového polyetylenu 40/20mm</t>
  </si>
  <si>
    <t>1670708606</t>
  </si>
  <si>
    <t>722174004R1</t>
  </si>
  <si>
    <t>Potrubí vodovodní plastové PE100 SDR11 d 32x3,0</t>
  </si>
  <si>
    <t>2102124210</t>
  </si>
  <si>
    <t>722174005R1</t>
  </si>
  <si>
    <t>Potrubí vodovodní plastové PE100 SDR11 d 40x5,5</t>
  </si>
  <si>
    <t>741913917</t>
  </si>
  <si>
    <t>722174006R1</t>
  </si>
  <si>
    <t>Potrubí vodovodní plastové PE100 SDR11 d 50x6,9</t>
  </si>
  <si>
    <t>475461956</t>
  </si>
  <si>
    <t>722182011</t>
  </si>
  <si>
    <t>Podpůrný žlab pro potrubí D 20</t>
  </si>
  <si>
    <t>1836918686</t>
  </si>
  <si>
    <t>722182012</t>
  </si>
  <si>
    <t>Podpůrný žlab pro potrubí D 25</t>
  </si>
  <si>
    <t>-2122971015</t>
  </si>
  <si>
    <t>722182013</t>
  </si>
  <si>
    <t>Podpůrný žlab pro potrubí D 32</t>
  </si>
  <si>
    <t>-1675368271</t>
  </si>
  <si>
    <t>722182014</t>
  </si>
  <si>
    <t>Podpůrný žlab pro potrubí D 40</t>
  </si>
  <si>
    <t>-1157564689</t>
  </si>
  <si>
    <t>722130233</t>
  </si>
  <si>
    <t>Potrubí vodovodní ocelové závitové pozinkované svařované běžné DN 25</t>
  </si>
  <si>
    <t>-1971043942</t>
  </si>
  <si>
    <t>722130234</t>
  </si>
  <si>
    <t>Potrubí vodovodní ocelové závitové pozinkované svařované běžné DN 32</t>
  </si>
  <si>
    <t>-617084606</t>
  </si>
  <si>
    <t>998722101</t>
  </si>
  <si>
    <t>Přesun hmot tonážní pro vnitřní vodovod v objektech v do 6 m</t>
  </si>
  <si>
    <t>1566351906</t>
  </si>
  <si>
    <t>722R2</t>
  </si>
  <si>
    <t>Armatury</t>
  </si>
  <si>
    <t>722232043</t>
  </si>
  <si>
    <t>Kohout kulový přímý G 1/2 PN 42 do 185°C vnitřní závit</t>
  </si>
  <si>
    <t>-293114084</t>
  </si>
  <si>
    <t>722232044</t>
  </si>
  <si>
    <t>Kohout kulový přímý G 3/4 PN 42 do 185°C vnitřní závit</t>
  </si>
  <si>
    <t>392579101</t>
  </si>
  <si>
    <t>722232046</t>
  </si>
  <si>
    <t>Kohout kulový přímý G 5/4 PN 42 do 185°C vnitřní závit</t>
  </si>
  <si>
    <t>-11120741</t>
  </si>
  <si>
    <t>722232047</t>
  </si>
  <si>
    <t>Kohout kulový přímý G 6/4 PN 42 do 185°C vnitřní závit</t>
  </si>
  <si>
    <t>409651153</t>
  </si>
  <si>
    <t>734261233</t>
  </si>
  <si>
    <t>Šroubení přímé G 1/2 PN 16 do 120°C</t>
  </si>
  <si>
    <t>1137100216</t>
  </si>
  <si>
    <t>734261234</t>
  </si>
  <si>
    <t>Šroubení přímé G 3/4 PN 16 do 120°C</t>
  </si>
  <si>
    <t>-168828537</t>
  </si>
  <si>
    <t>Šroubení přímé G 5/4 PN 16 do 120°C</t>
  </si>
  <si>
    <t>1242209219</t>
  </si>
  <si>
    <t>734261237</t>
  </si>
  <si>
    <t>Šroubení přímé G 6/4 PN 16 do 120°C</t>
  </si>
  <si>
    <t>1026829407</t>
  </si>
  <si>
    <t>722232062R1</t>
  </si>
  <si>
    <t>Kohout kulový přímý G 1" se zpětnou klapkou</t>
  </si>
  <si>
    <t>-1731945917</t>
  </si>
  <si>
    <t>722232063</t>
  </si>
  <si>
    <t>956830482</t>
  </si>
  <si>
    <t>Šroubení přímé G 1 PN 16 do 120°C</t>
  </si>
  <si>
    <t>-1919113096</t>
  </si>
  <si>
    <t>877161101</t>
  </si>
  <si>
    <t>Montáž elektrospojek na vodovodním potrubí z PE trub d 32</t>
  </si>
  <si>
    <t>-173816504</t>
  </si>
  <si>
    <t>877171101</t>
  </si>
  <si>
    <t>Montáž elektrospojek na vodovodním potrubí z PE trub d 40</t>
  </si>
  <si>
    <t>360562356</t>
  </si>
  <si>
    <t>877181101</t>
  </si>
  <si>
    <t>Montáž elektrospojek na vodovodním potrubí z PE trub d 50</t>
  </si>
  <si>
    <t>695393360</t>
  </si>
  <si>
    <t>28653072</t>
  </si>
  <si>
    <t>tvarovka přechodová PE/mosaz pro vodovodní potrubí PN16 plyn PN10 vnější závit 32-1"</t>
  </si>
  <si>
    <t>407724837</t>
  </si>
  <si>
    <t>28653075R</t>
  </si>
  <si>
    <t>tvarovka přechodová PE/mosaz pro vodovodní potrubí PN16 plyn PN10 vnější závit 40-5/4</t>
  </si>
  <si>
    <t>1291770335</t>
  </si>
  <si>
    <t>28653078R</t>
  </si>
  <si>
    <t xml:space="preserve">tvarovka  přechodová PE/mosaz pro vodovodní potrubí PN16 plyn PN10 vnější závit 50-5/4""</t>
  </si>
  <si>
    <t>-1185466405</t>
  </si>
  <si>
    <t>722231283R1</t>
  </si>
  <si>
    <t xml:space="preserve">Termostatický směšovací ventil DN25 s nastavitelnou teplotou 20-43°C </t>
  </si>
  <si>
    <t>-1047426978</t>
  </si>
  <si>
    <t>-274331575</t>
  </si>
  <si>
    <t>722R3</t>
  </si>
  <si>
    <t>Napojení nové přístavby v technické místnosti stávající školky</t>
  </si>
  <si>
    <t>-9850712</t>
  </si>
  <si>
    <t>722231076</t>
  </si>
  <si>
    <t>Ventil zpětný mosazný G 6/4 PN 10 do 110°C se dvěma závity</t>
  </si>
  <si>
    <t>-177735953</t>
  </si>
  <si>
    <t>722263214</t>
  </si>
  <si>
    <t>Vodoměr závitový suchoběžný pro SV G 1 x 260 mm Qn 5 m3/h horizontální vč. šroubení</t>
  </si>
  <si>
    <t>463891417</t>
  </si>
  <si>
    <t>-858720893</t>
  </si>
  <si>
    <t>722232504</t>
  </si>
  <si>
    <t>Potrubní oddělovač G 5/4 PN 10 do 65°C vnější závit</t>
  </si>
  <si>
    <t>-1603898458</t>
  </si>
  <si>
    <t>722224115</t>
  </si>
  <si>
    <t>Kohout plnicí nebo vypouštěcí G 1/2 PN 10 s jedním závitem</t>
  </si>
  <si>
    <t>1023840931</t>
  </si>
  <si>
    <t>-1570735278</t>
  </si>
  <si>
    <t>1372179366</t>
  </si>
  <si>
    <t>722130235</t>
  </si>
  <si>
    <t>Potrubí vodovodní ocelové závitové pozinkované svařované běžné DN 40</t>
  </si>
  <si>
    <t>-985920464</t>
  </si>
  <si>
    <t>-1706422829</t>
  </si>
  <si>
    <t>-1995710886</t>
  </si>
  <si>
    <t>1411572882</t>
  </si>
  <si>
    <t>712240926</t>
  </si>
  <si>
    <t>28653078R1</t>
  </si>
  <si>
    <t>tvarovka přechodová PE/mosaz pro vodovodní potrubí PN16 plyn PN10 vnější závit 50-6/4""</t>
  </si>
  <si>
    <t>-2094210855</t>
  </si>
  <si>
    <t>722131915</t>
  </si>
  <si>
    <t>Potrubí pozinkované závitové vsazení odbočky do potrubí DN 40</t>
  </si>
  <si>
    <t>1574214938</t>
  </si>
  <si>
    <t>722190901R</t>
  </si>
  <si>
    <t>Vypušttění stávajícího potrubí</t>
  </si>
  <si>
    <t>1928192039</t>
  </si>
  <si>
    <t>-1547735535</t>
  </si>
  <si>
    <t>722R4</t>
  </si>
  <si>
    <t>722250133R</t>
  </si>
  <si>
    <t>Hydrantový systém s tvarově stálou hadicí D 19 x 30 m celoplechový, barva bílá</t>
  </si>
  <si>
    <t>12102467</t>
  </si>
  <si>
    <t>725532124</t>
  </si>
  <si>
    <t>Elektrický ohřívač zásobníkový akumulační závěsný svislý 160 l / 2 kW vč. uvedení do provozu</t>
  </si>
  <si>
    <t>685358704</t>
  </si>
  <si>
    <t>1287101605</t>
  </si>
  <si>
    <t>725</t>
  </si>
  <si>
    <t>Zdravotechnika - zařizovací předměty (dle PD interiéru)</t>
  </si>
  <si>
    <t>725R1</t>
  </si>
  <si>
    <t>WC1</t>
  </si>
  <si>
    <t>725112022</t>
  </si>
  <si>
    <t>Klozet keramický závěsný na nosné stěny s hlubokým splachováním odpad vodorovný</t>
  </si>
  <si>
    <t>1645811448</t>
  </si>
  <si>
    <t>726131041</t>
  </si>
  <si>
    <t>Instalační předstěna - klozet závěsný v 1120 mm s ovládáním zepředu do lehkých stěn s kovovou kcí</t>
  </si>
  <si>
    <t>-481316213</t>
  </si>
  <si>
    <t>725R2</t>
  </si>
  <si>
    <t>WC2</t>
  </si>
  <si>
    <t>725112015</t>
  </si>
  <si>
    <t>Klozet keramický dětský standardní samostatně stojící s hlubokým splachováním odpad zadní</t>
  </si>
  <si>
    <t>2034142013</t>
  </si>
  <si>
    <t>726131041R</t>
  </si>
  <si>
    <t>Splachovací nádržka podomítková s ovládáním zepředu do lehkých stěn s kovovou kcí</t>
  </si>
  <si>
    <t>1888276633</t>
  </si>
  <si>
    <t>725R3</t>
  </si>
  <si>
    <t>WC3</t>
  </si>
  <si>
    <t>725112015R1</t>
  </si>
  <si>
    <t>Klozet keramický dětský standardní závěsný s hlubokým splachováním odpad vodorovný</t>
  </si>
  <si>
    <t>1842279156</t>
  </si>
  <si>
    <t>-1903629646</t>
  </si>
  <si>
    <t>725R4</t>
  </si>
  <si>
    <t>WCi</t>
  </si>
  <si>
    <t>725112173</t>
  </si>
  <si>
    <t>Kombi klozeti s hlubokým splachováním zvýšený odpad svislý pro tělesně postižené</t>
  </si>
  <si>
    <t>1075310377</t>
  </si>
  <si>
    <t>722239101</t>
  </si>
  <si>
    <t>Montáž armatur vodovodních se dvěma závity G 1/2</t>
  </si>
  <si>
    <t>1693859851</t>
  </si>
  <si>
    <t>55190002</t>
  </si>
  <si>
    <t>flexi hadice ohebná sanitární D 9x13 mm F 3/8"xF 1/2" 500 mm</t>
  </si>
  <si>
    <t>2003588275</t>
  </si>
  <si>
    <t>725R5</t>
  </si>
  <si>
    <t>U1</t>
  </si>
  <si>
    <t>725211603R1</t>
  </si>
  <si>
    <t>Umyvadlo z litého mramoru bílé šířky 600 mm, zaoblené rohy R100 mm, bez krytu na sifon připevněné na stěnu šrouby</t>
  </si>
  <si>
    <t>89835217</t>
  </si>
  <si>
    <t>725869101</t>
  </si>
  <si>
    <t>Montáž zápachových uzávěrek umyvadlových do DN 40</t>
  </si>
  <si>
    <t>30411660</t>
  </si>
  <si>
    <t>55161310R</t>
  </si>
  <si>
    <t>sifon umyvadlový chromový DN 40</t>
  </si>
  <si>
    <t>150400575</t>
  </si>
  <si>
    <t>725822611</t>
  </si>
  <si>
    <t>Baterie umyvadlová stojánková páková bez výpusti</t>
  </si>
  <si>
    <t>-926038293</t>
  </si>
  <si>
    <t>725819402</t>
  </si>
  <si>
    <t>Montáž ventilů rohových G 1/2 bez připojovací trubičky</t>
  </si>
  <si>
    <t>-462468895</t>
  </si>
  <si>
    <t>55111982R1</t>
  </si>
  <si>
    <t>ventil rohový 1/2"x3/8"</t>
  </si>
  <si>
    <t>968697765</t>
  </si>
  <si>
    <t>725R6</t>
  </si>
  <si>
    <t>U2</t>
  </si>
  <si>
    <t>725211604</t>
  </si>
  <si>
    <t>Umyvadlo keramické bílé šířky 650 mm bez krytu na sifon připevněné na stěnu šrouby</t>
  </si>
  <si>
    <t>-1634509246</t>
  </si>
  <si>
    <t>726131001</t>
  </si>
  <si>
    <t>Instalační předstěna - umyvadlo do v 1120 mm se stojánkovou baterií do lehkých stěn s kovovou kcí</t>
  </si>
  <si>
    <t>1815830442</t>
  </si>
  <si>
    <t>-350451109</t>
  </si>
  <si>
    <t>1635724858</t>
  </si>
  <si>
    <t>-1141904578</t>
  </si>
  <si>
    <t>1976624131</t>
  </si>
  <si>
    <t>1218579401</t>
  </si>
  <si>
    <t>725R7</t>
  </si>
  <si>
    <t>U3</t>
  </si>
  <si>
    <t>725211601</t>
  </si>
  <si>
    <t>Umyvadlo keramické bílé šířky 500 mm bez krytu na sifon připevněné na stěnu šrouby</t>
  </si>
  <si>
    <t>-113591262</t>
  </si>
  <si>
    <t>2017731182</t>
  </si>
  <si>
    <t>289269885</t>
  </si>
  <si>
    <t>959329090</t>
  </si>
  <si>
    <t>1557224817</t>
  </si>
  <si>
    <t>1341967720</t>
  </si>
  <si>
    <t>-855212654</t>
  </si>
  <si>
    <t>725R8</t>
  </si>
  <si>
    <t>Um1</t>
  </si>
  <si>
    <t>725211603R2</t>
  </si>
  <si>
    <t>Set 5x umyvadlo z litého mramoru bílé šířky 500 mm, zaoblené rohy R100 mm, připevněné na stěnu pomocí konzol</t>
  </si>
  <si>
    <t>-901431019</t>
  </si>
  <si>
    <t>735055813</t>
  </si>
  <si>
    <t>1775868858</t>
  </si>
  <si>
    <t>818070911</t>
  </si>
  <si>
    <t>-165247996</t>
  </si>
  <si>
    <t>-2114406121</t>
  </si>
  <si>
    <t>725R9</t>
  </si>
  <si>
    <t>Um2</t>
  </si>
  <si>
    <t>-863528679</t>
  </si>
  <si>
    <t>1525896233</t>
  </si>
  <si>
    <t>-2034172871</t>
  </si>
  <si>
    <t>-902317911</t>
  </si>
  <si>
    <t>-441188484</t>
  </si>
  <si>
    <t>2106731782</t>
  </si>
  <si>
    <t>725R10</t>
  </si>
  <si>
    <t>Ui</t>
  </si>
  <si>
    <t>725211681</t>
  </si>
  <si>
    <t>Umyvadlo keramické bílé zdravotní šířky 640 mm připevněné na stěnu šrouby</t>
  </si>
  <si>
    <t>-307219304</t>
  </si>
  <si>
    <t>-255549531</t>
  </si>
  <si>
    <t>-1665498059</t>
  </si>
  <si>
    <t>725829131</t>
  </si>
  <si>
    <t>Montáž baterie umyvadlové stojánkové G 1/2 ostatní typ</t>
  </si>
  <si>
    <t>2121993152</t>
  </si>
  <si>
    <t>55145692</t>
  </si>
  <si>
    <t>baterie umyvadlová stojánková páková s prodlouženou pákou (lékařská)</t>
  </si>
  <si>
    <t>1760541901</t>
  </si>
  <si>
    <t>725R11</t>
  </si>
  <si>
    <t>VL</t>
  </si>
  <si>
    <t>725331211R</t>
  </si>
  <si>
    <t>Výlevka bez výtokových armatur nerezová broušená matná připevněná na zeď, se zední stěnou, přepadem a mřížkou</t>
  </si>
  <si>
    <t>-778264826</t>
  </si>
  <si>
    <t>726131001R</t>
  </si>
  <si>
    <t>Instalační předstěna - výlevka do v 1120 mm s nástěnnou baterií do lehkých stěn s kovovou kcí</t>
  </si>
  <si>
    <t>200999772</t>
  </si>
  <si>
    <t>725821312</t>
  </si>
  <si>
    <t>Baterie dřezová nástěnná páková s otáčivým kulatým ústím a délkou ramínka 300 mm</t>
  </si>
  <si>
    <t>1594633163</t>
  </si>
  <si>
    <t>725R12</t>
  </si>
  <si>
    <t>SK</t>
  </si>
  <si>
    <t>725241141</t>
  </si>
  <si>
    <t>Vanička sprchová akrylátová čtvrtkruhová 800x800 mm</t>
  </si>
  <si>
    <t>766518569</t>
  </si>
  <si>
    <t>725244652</t>
  </si>
  <si>
    <t>Zástěna sprchová rohová polorámová skleněná tl. 6 mm dveře otvíravé dvoukřídlové vstup z rohu na vaničku 800x800 mm</t>
  </si>
  <si>
    <t>-823681484</t>
  </si>
  <si>
    <t>725841312</t>
  </si>
  <si>
    <t>Baterie sprchová nástěnná páková</t>
  </si>
  <si>
    <t>-322962505</t>
  </si>
  <si>
    <t>725841312R</t>
  </si>
  <si>
    <t>Sprchový set</t>
  </si>
  <si>
    <t>-1344717441</t>
  </si>
  <si>
    <t>725R13</t>
  </si>
  <si>
    <t>678689556</t>
  </si>
  <si>
    <t>570419247</t>
  </si>
  <si>
    <t>725R13M</t>
  </si>
  <si>
    <t>Myčky</t>
  </si>
  <si>
    <t>1023621816</t>
  </si>
  <si>
    <t>55111982</t>
  </si>
  <si>
    <t>ventil rohový pračkový 3/4"</t>
  </si>
  <si>
    <t>1397750664</t>
  </si>
  <si>
    <t>724242512R1</t>
  </si>
  <si>
    <t xml:space="preserve">Montáž filtru pro myčku </t>
  </si>
  <si>
    <t>-561420819</t>
  </si>
  <si>
    <t>43633214R1</t>
  </si>
  <si>
    <t>Filtr pro myčky s filtrační kapacitou 12000l d=288mm, š=255mm, v=550mm vč. instalační hadice a náplně filtru</t>
  </si>
  <si>
    <t>497957041</t>
  </si>
  <si>
    <t>724242512R2</t>
  </si>
  <si>
    <t xml:space="preserve">Dopojení myčky pomocí instalačních hadic  </t>
  </si>
  <si>
    <t>-91902974</t>
  </si>
  <si>
    <t>54241402R1</t>
  </si>
  <si>
    <t>myčka</t>
  </si>
  <si>
    <t>-1431446052</t>
  </si>
  <si>
    <t>54241402R2</t>
  </si>
  <si>
    <t xml:space="preserve">sifon s odbočkou pro myčku         </t>
  </si>
  <si>
    <t>-968707141</t>
  </si>
  <si>
    <t>725R14</t>
  </si>
  <si>
    <t>Zařizovací předměty - přesuny hmot</t>
  </si>
  <si>
    <t>998725101</t>
  </si>
  <si>
    <t>Přesun hmot tonážní pro zařizovací předměty v objektech v do 6 m</t>
  </si>
  <si>
    <t>478483500</t>
  </si>
  <si>
    <t>974031153R</t>
  </si>
  <si>
    <t>Stavební přípomoce, drážky pro potrubí ve svyslých a vodorovných konstrukcích, vč. zapravení konstrukcí do původního stavu, likvidace a odvoz odpadu</t>
  </si>
  <si>
    <t>1024</t>
  </si>
  <si>
    <t>-1201428006</t>
  </si>
  <si>
    <t>-1830216939</t>
  </si>
  <si>
    <t>241039714</t>
  </si>
  <si>
    <t>-1223992791</t>
  </si>
  <si>
    <t>1417468459</t>
  </si>
  <si>
    <t>894811113R</t>
  </si>
  <si>
    <t>Revizní šachta z PVC DN 315 hl do 1500 mm, poklop litinový plný 12,5t, dno vysypáno štěrkem 200 mm, vč. zemních prací</t>
  </si>
  <si>
    <t>561318847</t>
  </si>
  <si>
    <t>1053635696</t>
  </si>
  <si>
    <t>721174000R4</t>
  </si>
  <si>
    <t>Požární ucpávky mezi jednotlivými požárními úseky</t>
  </si>
  <si>
    <t>-90090050</t>
  </si>
  <si>
    <t>580205002R1</t>
  </si>
  <si>
    <t>Revize požárních ucpávek</t>
  </si>
  <si>
    <t>2082444695</t>
  </si>
  <si>
    <t>580205002R2</t>
  </si>
  <si>
    <t>Revize hydrantů</t>
  </si>
  <si>
    <t>1795046786</t>
  </si>
  <si>
    <t>134308</t>
  </si>
  <si>
    <t>722290226</t>
  </si>
  <si>
    <t>Zkouška těsnosti vodovodního potrubí závitového do DN 50</t>
  </si>
  <si>
    <t>355160834</t>
  </si>
  <si>
    <t>722290234</t>
  </si>
  <si>
    <t>Proplach a dezinfekce vodovodního potrubí do DN 80</t>
  </si>
  <si>
    <t>995352976</t>
  </si>
  <si>
    <t>6000515</t>
  </si>
  <si>
    <t>864122702</t>
  </si>
  <si>
    <t>-40660092</t>
  </si>
  <si>
    <t>1164782693</t>
  </si>
  <si>
    <t>03000000R8</t>
  </si>
  <si>
    <t>Projekční podpora stavby, stavební koordinace, přítomnost na kontrolních dnech</t>
  </si>
  <si>
    <t>-1887559073</t>
  </si>
  <si>
    <t>SO 02b - Stávající objekt</t>
  </si>
  <si>
    <t xml:space="preserve">STAV - Stavební část  - SO 02 Stávající objekt</t>
  </si>
  <si>
    <t xml:space="preserve">    714 - Akustická a protiotřesová opatření</t>
  </si>
  <si>
    <t>113107111</t>
  </si>
  <si>
    <t>Odstranění podkladu z kameniva těženého tl do 100 mm ručně</t>
  </si>
  <si>
    <t>466176088</t>
  </si>
  <si>
    <t>Hloubení rýh š do 800 mm v soudržných horninách třídy těžitelnosti I skupiny 3 ručně</t>
  </si>
  <si>
    <t>-2010435583</t>
  </si>
  <si>
    <t>0,6*(9,5*0,5+8*0,8+6*0,8+6*1*0,5+1,1*1,5+5,5*0,4+7,5*0,8)+10,5*0,35*1,4"pro LK mimo kolektory</t>
  </si>
  <si>
    <t>0,5*0,5*0,62*2"patky</t>
  </si>
  <si>
    <t>0,5*0,5*0,6*4+1,9*1,78*0,3"patky + deska plošiny</t>
  </si>
  <si>
    <t>14*0,6*0,6+5*0,6*0,5+2*1*0,5"pod kolektory</t>
  </si>
  <si>
    <t>Mezisoučet"uvnitř objektu</t>
  </si>
  <si>
    <t>(14,05+51,15*2+1,3*2)*0,5*0,8"pro zateplení soklu a nový okapní chodník</t>
  </si>
  <si>
    <t>113106021</t>
  </si>
  <si>
    <t>Rozebrání dlažeb při překopech komunikací pro pěší z betonových dlaždic ručně</t>
  </si>
  <si>
    <t>-1063532398</t>
  </si>
  <si>
    <t>(14,05+51,15*2+1,3*2)*0,6"stávající okapní chodník</t>
  </si>
  <si>
    <t>140"chodníky na zahradě</t>
  </si>
  <si>
    <t>139911121</t>
  </si>
  <si>
    <t>Bourání kcí v hloubených vykopávkách ze zdiva z betonu prostého ručně</t>
  </si>
  <si>
    <t>-1571692771</t>
  </si>
  <si>
    <t>1,1*1,6*0,9+0,5*0,4*0,9"bourání základu pod plošinou</t>
  </si>
  <si>
    <t>(0,4*2+1,2)*0,15*13+(0,4*2+1,5)*0,15*9+2,5*2*0,15*(0,4*2+1,2)"stěny a dno kolektorů</t>
  </si>
  <si>
    <t>Vodorovné přemístění přes 9 000 do 10000 m výkopku/sypaniny z horniny třídy těžitelnosti I skupiny 1 až 3</t>
  </si>
  <si>
    <t>1619468436</t>
  </si>
  <si>
    <t>-(14,05+51,15*2+1,3*2)*(0,5*0,8-0,4*0,3)"pro zateplení soklu a nový okapní chodník</t>
  </si>
  <si>
    <t xml:space="preserve">Hutnění zeminy  tl do 20 cm</t>
  </si>
  <si>
    <t>-834631144</t>
  </si>
  <si>
    <t>4*9*2+2,5*2,5"přístupové chodníky</t>
  </si>
  <si>
    <t>(14,05+51,15*2+1,3*2)*(0,8)"pro zateplení soklu a nový okapní chodník</t>
  </si>
  <si>
    <t>140"pod chodníky</t>
  </si>
  <si>
    <t>62905174</t>
  </si>
  <si>
    <t>14,274*1,7 'Přepočtené koeficientem množství</t>
  </si>
  <si>
    <t>-1130233699</t>
  </si>
  <si>
    <t>0,6*(9,5*0,5+8*0,8+6*0,8+6*1*0,5+1,1*1,5+5,5*0,4+7,5*0,8)+10,5*0,35*1,4"pro LK</t>
  </si>
  <si>
    <t>-0,25*(9,5*0,25+8*0,25+6*0,25+6*1*0,25+0,25*1,5+5,5*0,25+7,5*0,25+5*0,25+1,5*2*0,25+15*0,25)-10,5*0,25*0,25"obsyp LK</t>
  </si>
  <si>
    <t>-0,1*(9,5*0,3+8*0,3+6*0,3+6*1*0,3+0,3*1,5+5,5*0,3+7,5*0,3+5*0,3+1,5*2*0,3+15*0,3)-10,5*0,3*0,1"lože LK</t>
  </si>
  <si>
    <t>1,1*1,6*0,9"po vybouraném základu</t>
  </si>
  <si>
    <t>31,89-24,38</t>
  </si>
  <si>
    <t>Mezisoučet"zbylá zemina bude použity na zásyp místo kolektorů</t>
  </si>
  <si>
    <t>(14,05+51,15*2+1,3*2)*(0,5*0,8-0,4*0,3)"pro zateplení soklu a nový okapní chodník</t>
  </si>
  <si>
    <t xml:space="preserve">Mezisoučet"po provedení zateplení soklu  a okapového chodníčku</t>
  </si>
  <si>
    <t>-1638790262</t>
  </si>
  <si>
    <t>0,25*(9,5*0,25+8*0,25+6*0,25+6*1*0,25+0,25*1,5+5,5*0,25+7,5*0,25)+10,5*0,25*0,25"pro LK</t>
  </si>
  <si>
    <t>58341334</t>
  </si>
  <si>
    <t>kamenivo drcené drobné frakce 0/2</t>
  </si>
  <si>
    <t>1980630246</t>
  </si>
  <si>
    <t>3,406*2 'Přepočtené koeficientem množství</t>
  </si>
  <si>
    <t>271922211</t>
  </si>
  <si>
    <t>Podsyp pod základové konstrukce se zhutněním z betonového recyklátu</t>
  </si>
  <si>
    <t>-1167296671</t>
  </si>
  <si>
    <t>1,5*0,5*13+(1,8*0,6)*9+2,5*2*0,5*1,5"po kolektorech</t>
  </si>
  <si>
    <t>-(31,89-24,38)"použitá přebytek z výkopu rýh</t>
  </si>
  <si>
    <t>273362021</t>
  </si>
  <si>
    <t>Výztuž základových desek svařovanými sítěmi Kari</t>
  </si>
  <si>
    <t>-1418766268</t>
  </si>
  <si>
    <t>1,78*1,9*2*1,3*3,03/1000"spodní deska plošiny</t>
  </si>
  <si>
    <t>1,98*2,1*1,3*3,03/1000"horní deska plošiny</t>
  </si>
  <si>
    <t>273321411</t>
  </si>
  <si>
    <t>Základové desky ze ŽB bez zvýšených nároků na prostředí tř. C 20/25</t>
  </si>
  <si>
    <t>-267793035</t>
  </si>
  <si>
    <t xml:space="preserve">1,78*1,9*0,15"základová deska spodní  - plošina</t>
  </si>
  <si>
    <t>1941135906</t>
  </si>
  <si>
    <t>0,15*2*(1,9+1,78)</t>
  </si>
  <si>
    <t>1123587578</t>
  </si>
  <si>
    <t>275313711</t>
  </si>
  <si>
    <t>Základové patky z betonu tř. C 20/25</t>
  </si>
  <si>
    <t>1337783762</t>
  </si>
  <si>
    <t>0,5*0,5*0,6*4"pod plošinou</t>
  </si>
  <si>
    <t>0,5*0,5*0,62*3"pod kuchyní</t>
  </si>
  <si>
    <t>278382543</t>
  </si>
  <si>
    <t xml:space="preserve">Základy pod stroje nebo technologická zařízení z betonu  s bedněním, odbedněním, bez úpravy povrchu z betonu železového objemu souvislé základové konstrukce do 5 m3 tř. C 20/25, složitosti III</t>
  </si>
  <si>
    <t>-299203798</t>
  </si>
  <si>
    <t>1,98*2,1*0,15+2*(1,98+2,1)*0,225*0,15"základ pod plošinu</t>
  </si>
  <si>
    <t>310235241</t>
  </si>
  <si>
    <t>Zazdívka otvorů pl do 0,0225 m2 ve zdivu nadzákladovém cihlami pálenými tl do 300 mm nebo zapěnění PUR</t>
  </si>
  <si>
    <t>1689794359</t>
  </si>
  <si>
    <t>51,05/1,2*2"provětrávací otvory</t>
  </si>
  <si>
    <t>85"po zaokrouhlení</t>
  </si>
  <si>
    <t>310238411</t>
  </si>
  <si>
    <t>Zazdívka otvorů pl přes 0,25 do 1 m2 ve zdivu nadzákladovém cihlami pálenými na MC</t>
  </si>
  <si>
    <t>-445712106</t>
  </si>
  <si>
    <t>0,3*1,4*10*0,15"zazdívka v kolektorech</t>
  </si>
  <si>
    <t xml:space="preserve">Zdivo z pórobetonových tvárnic hladkých přes P5  550 kg/m3 na tenkovrstvou maltu tl 200 mm - specifikace dle PD </t>
  </si>
  <si>
    <t>2*(1,65+0,75)*1"pro střešní výlez</t>
  </si>
  <si>
    <t>3*3*0,25*0,5"Z04</t>
  </si>
  <si>
    <t>2*11*0,25*0,5"Z06,05</t>
  </si>
  <si>
    <t>2,64*0,3*0,3*2"boční zídky rampy - uvažováno na celou výšku rampy z důvodu seřezávání</t>
  </si>
  <si>
    <t>819329549</t>
  </si>
  <si>
    <t>1,6*2*18,8/1000"mč116</t>
  </si>
  <si>
    <t>340271011</t>
  </si>
  <si>
    <t>Zazdívka otvorů v příčkách nebo stěnách pl přes 0,25 do 1 m2 tvárnicemi pórobetonovými tl 75 mm</t>
  </si>
  <si>
    <t>-1288624561</t>
  </si>
  <si>
    <t>0,8*0,44"mč214</t>
  </si>
  <si>
    <t>0,45*2,05"mč229</t>
  </si>
  <si>
    <t>340271015</t>
  </si>
  <si>
    <t>Zazdívka otvorů v příčkách nebo stěnách plochy do 4 m2 tvárnicemi pórobetonovými tl 75 mm</t>
  </si>
  <si>
    <t>1335731475</t>
  </si>
  <si>
    <t>0,9*2,05*2"mč108</t>
  </si>
  <si>
    <t>0,9*2,05"mč106</t>
  </si>
  <si>
    <t>340271041</t>
  </si>
  <si>
    <t>Zazdívka otvorů v příčkách nebo stěnách pl přes 0,25 do 1 m2 tvárnicemi pórobetonovými tl 150 mm</t>
  </si>
  <si>
    <t>-248216253</t>
  </si>
  <si>
    <t>2,05*2-0,8*1,97*2"mezi mč122x120</t>
  </si>
  <si>
    <t>340271045</t>
  </si>
  <si>
    <t>Zazdívka otvorů v příčkách nebo stěnách pl přes 1 do 4 m2 tvárnicemi pórobetonovými tl 150 mm</t>
  </si>
  <si>
    <t>1832025724</t>
  </si>
  <si>
    <t>0,9*2"mč126</t>
  </si>
  <si>
    <t>0,9*1,98"mč125</t>
  </si>
  <si>
    <t>0,9*2"mč102</t>
  </si>
  <si>
    <t>0,9*2"mč103</t>
  </si>
  <si>
    <t>0,9*2"mč113</t>
  </si>
  <si>
    <t>0,9*2,05"mč212</t>
  </si>
  <si>
    <t>0,73*2,02"mč211</t>
  </si>
  <si>
    <t>0,9*2"mč229</t>
  </si>
  <si>
    <t>342272215</t>
  </si>
  <si>
    <t>Příčka z pórobetonových hladkých tvárnic na tenkovrstvou maltu tl 75 mm</t>
  </si>
  <si>
    <t>-1524571330</t>
  </si>
  <si>
    <t>2,65*1,9-0,9*2"mč125</t>
  </si>
  <si>
    <t>342272225</t>
  </si>
  <si>
    <t>Příčka z pórobetonových hladkých tvárnic na tenkovrstvou maltu tl 100 mm</t>
  </si>
  <si>
    <t>-1065082662</t>
  </si>
  <si>
    <t>1,89*2,65-0,7*1,97"mč106</t>
  </si>
  <si>
    <t>2,65*(4,05+1,5)-0,8*2*2"mč143</t>
  </si>
  <si>
    <t>2,08*2,65"mč121</t>
  </si>
  <si>
    <t>2,65*1,89-0,9*2"mč120</t>
  </si>
  <si>
    <t>2,65*2,03"mč122</t>
  </si>
  <si>
    <t>2,65*2,08"mč133</t>
  </si>
  <si>
    <t>2,65*(1,3+0,55)"mč138</t>
  </si>
  <si>
    <t>2,65*(1,3+0,55)"mč206</t>
  </si>
  <si>
    <t>-2076180912</t>
  </si>
  <si>
    <t>2,65*(4,8+1,9)"mč139</t>
  </si>
  <si>
    <t>2,65*(4,8+1,9)"mč226</t>
  </si>
  <si>
    <t>2,65*(4,8+1,9)"mč207</t>
  </si>
  <si>
    <t>1,05*2,65"mč214</t>
  </si>
  <si>
    <t xml:space="preserve">2,6*0,95*5"parapet - 1NP  - 143,113,135,136</t>
  </si>
  <si>
    <t>2,5*2,65"stěna mč115</t>
  </si>
  <si>
    <t>3,9*0,95*6+3,75*2*0,95"parapety 2NP</t>
  </si>
  <si>
    <t>2,65*5+2*5"2NP</t>
  </si>
  <si>
    <t>2,65*18+2*16"1NP</t>
  </si>
  <si>
    <t>346244381R</t>
  </si>
  <si>
    <t>Plentování jednostranné v do 200 mm válcovaných nosníků cihlami - protipořární omítkou</t>
  </si>
  <si>
    <t>0,2*2*1,6*2+2,19*2*0,2+5,3*0,15*2"nové ocelové překlady 1NP</t>
  </si>
  <si>
    <t>411388621</t>
  </si>
  <si>
    <t xml:space="preserve">Zabetonování otvorů ve stropech nebo v klenbách  včetně lešení, bednění, odbednění a výztuže (materiál v ceně) ze suchých směsí, tl. do 150 mm ve stropech železobetonových, tvárnicových a prefabrikovaných plochy do 0,25 m2</t>
  </si>
  <si>
    <t>-1170886482</t>
  </si>
  <si>
    <t>1"pro úpravu výlezu na střechu</t>
  </si>
  <si>
    <t>413232221</t>
  </si>
  <si>
    <t>Zazdívka zhlaví válcovaných nosníků v přes 150 do 300 mm</t>
  </si>
  <si>
    <t>1715589904</t>
  </si>
  <si>
    <t>8"1NP</t>
  </si>
  <si>
    <t>1587533087</t>
  </si>
  <si>
    <t>3*3*(0,25*0,5)*0,05"Z04</t>
  </si>
  <si>
    <t>2*11*(0,25*0,5)*0,05"Z06,05</t>
  </si>
  <si>
    <t>Součet"podezdívka VZT na střeše</t>
  </si>
  <si>
    <t>3*3*2*(0,25+0,5)*0,05"Z04</t>
  </si>
  <si>
    <t>2*11*2*(0,25+0,5)*0,05"Z06,05</t>
  </si>
  <si>
    <t>451572111</t>
  </si>
  <si>
    <t>Lože pod potrubí otevřený výkop z kameniva drobného těženého</t>
  </si>
  <si>
    <t>1778321058</t>
  </si>
  <si>
    <t>0,1*(9,5*0,3+8*0,3+6*0,3+6*1*0,3+0,3*1,5+5,5*0,3+7,5*0,3)-10,5*0,3*0,1"lože LK</t>
  </si>
  <si>
    <t>564750011</t>
  </si>
  <si>
    <t>Podklad z kameniva hrubého drceného vel. 8-16 mm tl 150 mm</t>
  </si>
  <si>
    <t>1691763035</t>
  </si>
  <si>
    <t xml:space="preserve">3,7*9*2+2*2"Pzp 1  - vstupy do objektu</t>
  </si>
  <si>
    <t>((14,05+51,15*2+1,3*2+1,3)-3,7*2)*0,3" nový okapní chodník</t>
  </si>
  <si>
    <t>596211110</t>
  </si>
  <si>
    <t>Kladení zámkové dlažby komunikací pro pěší tl 60 mm skupiny A pl do 50 m2</t>
  </si>
  <si>
    <t>-588080677</t>
  </si>
  <si>
    <t>59245016</t>
  </si>
  <si>
    <t>dlažba tvar čtverec betonová 100x100x60mm přírodní</t>
  </si>
  <si>
    <t>-10359350</t>
  </si>
  <si>
    <t>70,6*1,02 'Přepočtené koeficientem množství</t>
  </si>
  <si>
    <t>596811222</t>
  </si>
  <si>
    <t>Kladení betonové dlažby komunikací pro pěší do lože z kameniva velikosti přes 0,09 do 0,25 m2 pl přes 100 do 300 m2 - bude použita stávající očištěná</t>
  </si>
  <si>
    <t>-13970616</t>
  </si>
  <si>
    <t>1361212450</t>
  </si>
  <si>
    <t>-479617136</t>
  </si>
  <si>
    <t>33,855*1,03 'Přepočtené koeficientem množství</t>
  </si>
  <si>
    <t>596841120</t>
  </si>
  <si>
    <t>Kladení betonové dlažby komunikací pro pěší do lože z cement malty velikosti pl do 50 m2</t>
  </si>
  <si>
    <t>-7444617</t>
  </si>
  <si>
    <t>3,75*1,5*2"dle skladby Pzp 1a - vstupy do objektu</t>
  </si>
  <si>
    <t>-920229289</t>
  </si>
  <si>
    <t>11,25*1,02 'Přepočtené koeficientem množství</t>
  </si>
  <si>
    <t>2066459375</t>
  </si>
  <si>
    <t>571,3*2"místnosti 1NP + schodišťová ramena a podesty</t>
  </si>
  <si>
    <t>(543,9-6,3*3+21,3*3)*2"místosti 2np + stropy nad schodištěm</t>
  </si>
  <si>
    <t xml:space="preserve">Mezisoučet"stropy  - pod perlinku a pod sádru</t>
  </si>
  <si>
    <t>611142001</t>
  </si>
  <si>
    <t>Potažení vnitřních stropů sklovláknitým pletivem vtlačeným do tenkovrstvé hmoty</t>
  </si>
  <si>
    <t>-1462278455</t>
  </si>
  <si>
    <t>571,3"místnosti 1NP + schodišťová ramena a podesty</t>
  </si>
  <si>
    <t>543,9-6,3*3+21,3*3"místosti 2np + stropy nad schodištěm</t>
  </si>
  <si>
    <t xml:space="preserve">Mezisoučet"stropy </t>
  </si>
  <si>
    <t>611181001</t>
  </si>
  <si>
    <t xml:space="preserve">Sádrová stěrka vnitřních povrchů  tloušťky do 3 mm bez penetrace, včetně následného přebroušení vodorovných konstrukcí stropů rovných</t>
  </si>
  <si>
    <t>-1684621795</t>
  </si>
  <si>
    <t>2,65*(4,05+6,1)*2-1,2*1,44*2-0,8*1,97*2-3,45*2,5"mč101</t>
  </si>
  <si>
    <t>2,65*(4,05+5,75)*2-0,8*1,97-1,2*1,44*3"mč102</t>
  </si>
  <si>
    <t>2,65*2*(1,89*4+2,08*2+1,72+2,035+3,705+1,55+1,6+2,3+1,75)-1,2*1,44*2-0,8*1,97*10"mč104,105,10,6,107,108,109</t>
  </si>
  <si>
    <t>5,5*2*(5,25+4,05)-0,8*1,97*6-1,2*1,44*2"mč103,205 - schodiště</t>
  </si>
  <si>
    <t>5,5*2*(5,25+4,05)-0,8*1,97*6-1,2*1,44*2"mč137,244 - schodiště</t>
  </si>
  <si>
    <t>5,5*2*(5,25+4,05)-0,8*1,97*6-1,2*1,44*2"mč126,215 - schodiště</t>
  </si>
  <si>
    <t>2,65*2*(3,915+2,56+1,5+1,59+2,36+4)-6*0,8*1,97-1,36*2,39-2,555*1,44"mč110,143,144</t>
  </si>
  <si>
    <t>2,65*2*(2,08+3,96+1,83+3,96)-0,8*1,97-0,9*1,97-1*1,98-1,2*1,44*2"mč112,118</t>
  </si>
  <si>
    <t>2,65*2*(3,825+12,45)-0,8*1,97*9"mč111</t>
  </si>
  <si>
    <t>2,65*2*(4,05+4+4,05+2,875+1,1+4,05)-2,53*1,44-1,33*2,39-0,8*1,97*4-1,405*2,39"mč113,114,115</t>
  </si>
  <si>
    <t>2,65*2*(6,05+6,1+0,8+2,08+4,12+2,08+1,3+2,03)-1,2*1,44*4-0,8*1,97*6-1,1*1,98"mč116,117,119,122</t>
  </si>
  <si>
    <t>2,65*2*(1,89*2+2,08*3+4,1+2,3+1,31+2,09+2,57)-1,2*2,5-1,2*1,44-0,8*1,97*12"mč120,121,123,124,125</t>
  </si>
  <si>
    <t>2,65*2*(4,05*4+2,75+4,05+4,05+2,08+3,7+1,15+2,73+1,5+2,38)-1,2*1,44*4-0,8*1,97*15"mč127,128,129,130,131,132,133,134</t>
  </si>
  <si>
    <t>2,65*2*(4,05*3+12,1*3)-3,9*2,05*8-3*1,44*3-2,56*1,44*3-1,36*2,39*3-0,9*1,97*4+0,15*(2,05*2+3,9)*6"mč135,136</t>
  </si>
  <si>
    <t>2,65*2*(1,3*2+4,05+0,55+4,05+6,3+0,95+0,465+4,8)-1,2*1,44*2-0,8*1,97*5"mč138,139,140</t>
  </si>
  <si>
    <t>2,65*2*(4,05+5,615+4,05+6,05)-3,45*2,5-1,2*1,44*2-0,8*1,97*4-1,2*2,15"mč141,142</t>
  </si>
  <si>
    <t>2,65*2*(4,05*3+5,45+3,92+3,74+3,92)-3,75*1,44-1,2*1,44*4-0,8*1,97*7"mč201,202,203,204</t>
  </si>
  <si>
    <t>2,65*2*(4,05*3+12,1*3)-3,9*2,05*8-3*1,44*3-3,905*1,44-0,8*1,97*4+0,15*(2,05*2+3,9)*6"mč209,210</t>
  </si>
  <si>
    <t>2,65*2*(4,05*3+12,1*3)-3,9*2,05*8-3*1,44*3-3,905*1,44-0,8*1,97*4+0,15*(2,05*2+3,9)*6"mč222,223</t>
  </si>
  <si>
    <t>2,65*2*(1,3*2+4,05+0,55+4,05+6,3+0,95+0,465+4,8)-1,2*1,44*2-0,8*1,97*5"mč207,206,208</t>
  </si>
  <si>
    <t>2,65*2*(1,3*2+4,05+0,55+4,05+6,3+0,95+0,465+4,8)-1,2*1,44*2-0,8*1,97*5"mč226,225,228</t>
  </si>
  <si>
    <t>2,65*2*(1,89+2,08+4,05+4,8+1,57+5,2)-1,2*1,44*2-0,8*1,97*4-0,9*1,97*3"mč211,212,213</t>
  </si>
  <si>
    <t>2,65*2*(4,05*3+2,08+2,85+11,8+3,96+6,2+2,1+0,8+1,05)-1,2*1,44*4-0,8*1,97*14"mč214,216,217,218,219,220,221</t>
  </si>
  <si>
    <t>2,65*2*(4,05*2+5,75+7,4)-1,2*1,44*2-3,75*1,44-0,8*1,97*3-1,15*2,15"mč230,231,232</t>
  </si>
  <si>
    <t>((1,2+1,44*2)*(9+12+11+11)+(3+2*1,44)*3+(2,39*2+1,2)+6*(3+1,44*2))*0,25"ostění kolem oken posunutých do líce fasády</t>
  </si>
  <si>
    <t>Součet"2* pod perlinku a pod lepidlo</t>
  </si>
  <si>
    <t>2659,081*2 'Přepočtené koeficientem množství</t>
  </si>
  <si>
    <t>-1653759984</t>
  </si>
  <si>
    <t>2659,081"dle panetrace</t>
  </si>
  <si>
    <t>612181001</t>
  </si>
  <si>
    <t xml:space="preserve">Sádrová stěrka vnitřních povrchů  tloušťky do 3 mm bez penetrace, včetně následného přebroušení svislých konstrukcí stěn v podlaží i na schodišti</t>
  </si>
  <si>
    <t>-1805390030</t>
  </si>
  <si>
    <t>-467,49"obklady</t>
  </si>
  <si>
    <t>612232053</t>
  </si>
  <si>
    <t>Montáž zateplení vnitřního ostění, nadpraží hl do 400 mm polystyrenovými deskami tl do 80 mm</t>
  </si>
  <si>
    <t>902305567</t>
  </si>
  <si>
    <t>(1,2+1,44*2)*(9+12+11+11)+(3+2*1,44)*3+(2,39*2+1,2)+6*(3+1,44*2)"kolem oken posunutých do líce fasády</t>
  </si>
  <si>
    <t>-1590043075</t>
  </si>
  <si>
    <t>234,34*0,275 'Přepočtené koeficientem množství</t>
  </si>
  <si>
    <t>-1866949381</t>
  </si>
  <si>
    <t>1,2*1,44*(9+12+11+11)+3,915*2,64*5+1,405*2,64+3*1,44*3+1,2*2,39+3,45*2,5+3,45*2,5+3,91*1,69*4+3,86*1,69*2+3,76*1,69*2+3*1,44*6+4,05*2,62*2</t>
  </si>
  <si>
    <t>Součet"obvodové výplně otvorů zevnitř</t>
  </si>
  <si>
    <t>621221121</t>
  </si>
  <si>
    <t>Montáž kontaktního zateplení vnějších podhledů lepením a mechanickým kotvením desek z minerální vlny s kolmou orientací do zdiva a betonu tl přes 80 do 120 mm</t>
  </si>
  <si>
    <t>397984477</t>
  </si>
  <si>
    <t>1,5*3,45*2"podhledy ve vstupech</t>
  </si>
  <si>
    <t>63151515</t>
  </si>
  <si>
    <t>deska tepelně izolační minerální kontaktních fasád kolmé vlákno λ=0,040-0,041 tl 120mm</t>
  </si>
  <si>
    <t>854651511</t>
  </si>
  <si>
    <t>10,35*1,05 'Přepočtené koeficientem množství</t>
  </si>
  <si>
    <t>621251105</t>
  </si>
  <si>
    <t xml:space="preserve">Příplatek k cenám kontaktního zateplení podhledů za zápustnou montáž a použití  použití tepelněizolačních zátek z minerální vlny</t>
  </si>
  <si>
    <t>989944747</t>
  </si>
  <si>
    <t>621325202</t>
  </si>
  <si>
    <t>Oprava vnější vápenocementové štukové omítky složitosti 1 podhledů v rozsahu přes 10 do 30 %</t>
  </si>
  <si>
    <t>-2087648855</t>
  </si>
  <si>
    <t>1,4*3,7*18"strop lodžií</t>
  </si>
  <si>
    <t>Součet"uvažováno pro plochu po zateplení, která bude následně součástí místností</t>
  </si>
  <si>
    <t>621521012</t>
  </si>
  <si>
    <t xml:space="preserve">Tenkovrstvá silikátová zatíraná omítka zrnitost 1,5 mm vnějších podhledů -  hydrofilní s regulací vlhkosti na povrchu a se zvýšenou ochranou proti mikroorganismům zrnitá, tloušťky 1,5 mm stěn (detailní specifikace v PD)</t>
  </si>
  <si>
    <t>345613413</t>
  </si>
  <si>
    <t>-792162384</t>
  </si>
  <si>
    <t>0,5*(14,05+51,15*2+1,3+2,6*1,5*4)" druhá vrstva v oblasti nad sokly</t>
  </si>
  <si>
    <t>(0,4)*(14,05+51,15*2+1,3+1,3+1,3)"soklu</t>
  </si>
  <si>
    <t xml:space="preserve">Montáž kontaktního zateplení vnějších stěn lepením a mechanickým kotvením polystyrénových desek  do betonu a zdiva tl přes 160 do 200 mmmm</t>
  </si>
  <si>
    <t>932259400</t>
  </si>
  <si>
    <t>(6,58-0,08)*(14,05+51,15*2+1,3+1,3*2)+2,6*1,5*4"plocha</t>
  </si>
  <si>
    <t>-(1,2*1,44*(9+12+11+11)+(2,4*1,44+1,2*3,9)*5+1,2*2,4+3*1,44*3+1,2*2,39+3,3*2,35+3,3*2,35+3,6*1,44*4+3,6*1,44*2+3,35*1,44*2+3*1,44*6)"otvory</t>
  </si>
  <si>
    <t>28375954</t>
  </si>
  <si>
    <t>deska EPS 70 fasádní λ=0,039 tl 200mm</t>
  </si>
  <si>
    <t>-1685578976</t>
  </si>
  <si>
    <t>-0,25*(1,2*23+3,5*11)"XS 022</t>
  </si>
  <si>
    <t>-0,2*(14,05+51,15*2+1,3+2,6*1,5*4)"XPS</t>
  </si>
  <si>
    <t>538,176*1,05 'Přepočtené koeficientem množství</t>
  </si>
  <si>
    <t>1447323397</t>
  </si>
  <si>
    <t>0,2*(14,05+51,15*2+1,3*3+2,6*1,5*4)"XPS</t>
  </si>
  <si>
    <t>27,17*1,05 'Přepočtené koeficientem množství</t>
  </si>
  <si>
    <t>28376803</t>
  </si>
  <si>
    <t>deska fenolická tepelně izolační fasádní λ=0,020 tl 50mm</t>
  </si>
  <si>
    <t>-162423511</t>
  </si>
  <si>
    <t>0,25*(1,2*23+3,5*11)"XS 022 pod žaluzie</t>
  </si>
  <si>
    <t>16,525*1,05 'Přepočtené koeficientem množství</t>
  </si>
  <si>
    <t>Montáž kontaktního zateplení vnějšího ostění, nadpraží nebo parapetu hl. špalety do 200 mm lepením desek z polystyrenu tl do 40 mm</t>
  </si>
  <si>
    <t>-795026391</t>
  </si>
  <si>
    <t>(2*1,2+1,44*2)*(9+12+11+11)+(2*3+2*1,44)*3+(2,39*2+1,2)+6*(2*3+1,44*2)</t>
  </si>
  <si>
    <t>(2*2,4+2*3,6-1,2)*5+2,4*2+1,2+(3,3+2,4*2)*2+(2*3,6+1,44*2)*4+(2*3,6+1,44*2)*2+(2*3,35+1,44*2)*2</t>
  </si>
  <si>
    <t>-1437935382</t>
  </si>
  <si>
    <t>468,78*0,22 'Přepočtené koeficientem množství</t>
  </si>
  <si>
    <t>(1,2+1,44*2)*(9+12+11+11)+(3+2*1,44)*3+(2,39*2+1,2)+6*(3+1,44*2)</t>
  </si>
  <si>
    <t>(2*2,64+3,915)*5+2,64*2+1,405+(3,45+2,5*2)*2+(3,91+1,69*2)*4+(3,86+1,69*2)*2+(3,76+1,69*2)*2</t>
  </si>
  <si>
    <t>Mezisoučet"APU vnitřní omítky</t>
  </si>
  <si>
    <t>361,82"rohy na ostění</t>
  </si>
  <si>
    <t>2,65*43"vnější rohy stěn</t>
  </si>
  <si>
    <t>Mezisoučet"rohy vnitřní</t>
  </si>
  <si>
    <t>0"vnitřní kouty - stěna x strop resp. svsilé stěna x stěna budou provedeny vmáčknutím perlinky</t>
  </si>
  <si>
    <t>361,82*1,1 'Přepočtené koeficientem množství</t>
  </si>
  <si>
    <t>-837167247</t>
  </si>
  <si>
    <t>475,77*1,1 'Přepočtené koeficientem množství</t>
  </si>
  <si>
    <t>Příplatek k cenám kontaktního zateplení vnějších stěn za zápustnou montáž a použití tepelněizolačních zátek z polystyrenu</t>
  </si>
  <si>
    <t>702292789</t>
  </si>
  <si>
    <t>(6,58-0,08)*(14,05+51,15*2+1,3)+2,6*1,5*4"plocha</t>
  </si>
  <si>
    <t>-930535778</t>
  </si>
  <si>
    <t>(2*2,4+3,6)*5+2,4*2+1,2+(3,3+2,4*2)*2+(3,6+1,44*2)*4+(3,6+1,44*2)*2+(3,35+1,44*2)*2</t>
  </si>
  <si>
    <t>(43*1,25+2,65+2,63+2,65+2,6+2,65+3*3,1+4*4+2*3,96+4*3,45+6*3,1)"dle K01-K11</t>
  </si>
  <si>
    <t>120,6"k atice</t>
  </si>
  <si>
    <t>0,2*2*(43+4+14+6)"boky parapetů do fasády</t>
  </si>
  <si>
    <t>6,5*6+2,6*4"rohová na hranách objektu</t>
  </si>
  <si>
    <t>Mezisoučet"rohová</t>
  </si>
  <si>
    <t>3,35*2"nad vstupy</t>
  </si>
  <si>
    <t>(14,05+51,15*2+1,3*3+2,6*1,5*4)"nad soklem</t>
  </si>
  <si>
    <t>(1,2*23+3,6*11)"nad žaluzií</t>
  </si>
  <si>
    <t>Mezisoučet"se skrytou okapničkou</t>
  </si>
  <si>
    <t>-1204928578</t>
  </si>
  <si>
    <t>49,4*1,05 'Přepočtené koeficientem množství</t>
  </si>
  <si>
    <t>-533427993</t>
  </si>
  <si>
    <t>349,88*1,05 'Přepočtené koeficientem množství</t>
  </si>
  <si>
    <t>profil začišťovací s výztužnou tkaninou pro parapet ETICS</t>
  </si>
  <si>
    <t>61481034</t>
  </si>
  <si>
    <t>279,95*1,05 'Přepočtené koeficientem množství</t>
  </si>
  <si>
    <t>profil začišťovací se skrytou okapnicí PVC s výztužnou tkaninou pro nadpraží ETICS</t>
  </si>
  <si>
    <t>1134268337</t>
  </si>
  <si>
    <t>209,75*1,05 'Přepočtené koeficientem množství</t>
  </si>
  <si>
    <t>622325202</t>
  </si>
  <si>
    <t>Oprava vnější vápenocementové štukové omítky složitosti 1 stěn v rozsahu přes 10 do 30 %</t>
  </si>
  <si>
    <t>444834955</t>
  </si>
  <si>
    <t>(6,58-0,08)*(14,05+51,15*2+1,3)+2,6*1,5*4+2,65*2*1,45*32"plocha včetně v místnosetch po původních lodžiích</t>
  </si>
  <si>
    <t>622331121</t>
  </si>
  <si>
    <t>Cementová omítka hladká jednovrstvá vnějších stěn nanášená ručně</t>
  </si>
  <si>
    <t>693928499</t>
  </si>
  <si>
    <t>(0,6)*(14,05+51,15*2+1,3+1,3+1,3)"v místě soklu</t>
  </si>
  <si>
    <t>-425129567</t>
  </si>
  <si>
    <t>(0,2)*(14,05+51,15*2+1,3+1,3+1,3)"v místě soklu</t>
  </si>
  <si>
    <t xml:space="preserve">Omítka tenkovrstvá silikonová vnějších ploch  probarvená včetně penetrace podkladu -  hydrofilní s regulací vlhkosti na povrchu a se zvýšenou ochranou proti mikroorganismům zrnitá, tloušťky 1,5 mm stěn (detailní specifikace v PD)</t>
  </si>
  <si>
    <t>-39478027</t>
  </si>
  <si>
    <t>(6,58-0,08)*(14,05+51,15*2+1,3*3)+2,6*1,5*4"plocha</t>
  </si>
  <si>
    <t>349,88*0,22"ostění</t>
  </si>
  <si>
    <t>624631414</t>
  </si>
  <si>
    <t>Vyplnění spár prefabrikovaných dílců těsnicím provazcem z polyetylénu tl do 50 mm</t>
  </si>
  <si>
    <t>1072326516</t>
  </si>
  <si>
    <t>12,6"mezi objektu na atice</t>
  </si>
  <si>
    <t>629135102</t>
  </si>
  <si>
    <t>Vyrovnávací vrstva pod klempířské prvky z MC š přes 150 do 300 mm</t>
  </si>
  <si>
    <t>-633724115</t>
  </si>
  <si>
    <t>2*(13,85+51,05+1,2)" spádový klín na atice</t>
  </si>
  <si>
    <t>629991011</t>
  </si>
  <si>
    <t>Zakrytí výplní otvorů a svislých ploch fólií přilepenou lepící páskou</t>
  </si>
  <si>
    <t>149411012</t>
  </si>
  <si>
    <t xml:space="preserve">(43*1,25+2,65+2,63+2,65+2,6+2,65+3*3,1+4*4+2*3,96+4*3,45+6*3,1)*0,35"parapety </t>
  </si>
  <si>
    <t>629995101</t>
  </si>
  <si>
    <t>Očištění vnějších ploch tlakovou vodou</t>
  </si>
  <si>
    <t>1860899813</t>
  </si>
  <si>
    <t>7,1*(13,89+51,09*2+1,2*2)+2,65*2*1,45*32+1,4*3,7*18"plocha včetně stropu lodžií</t>
  </si>
  <si>
    <t>-143,54-2,52-74,304"plocha bouraných otvorů</t>
  </si>
  <si>
    <t>631311115</t>
  </si>
  <si>
    <t>Mazanina tl do 80 mm z betonu prostého bez zvýšených nároků na prostředí tř. C 20/25</t>
  </si>
  <si>
    <t>986481261</t>
  </si>
  <si>
    <t>1,6*3,6*2*0,06"Pzp 1a</t>
  </si>
  <si>
    <t>631312141</t>
  </si>
  <si>
    <t>Doplnění rýh v dosavadních mazaninách betonem prostým</t>
  </si>
  <si>
    <t>-827501427</t>
  </si>
  <si>
    <t xml:space="preserve">(1,5+3+8+1+1+1+2+6+1+1+1,5+4+1+4,5+7+2+1,5+1+1)*0,6*0,05"pro kanalizaci  - podkladak</t>
  </si>
  <si>
    <t>(1,3*13+1,6*9+2,5*2*1,4)*0,05"po kolektorech</t>
  </si>
  <si>
    <t>Mezisoučet"podkladní betony</t>
  </si>
  <si>
    <t>(13*1,4+1,5*1,3)*0,18"kolektor s rušenou šachtou - směrem do silnice</t>
  </si>
  <si>
    <t>(2,5*1,7+6*1,7+0,5*2,4)*0,18"středový kolektor</t>
  </si>
  <si>
    <t>3*1,7*2*0,18"kolektor směrem do zahrady</t>
  </si>
  <si>
    <t>0,5*0,5*2*0,18"patky</t>
  </si>
  <si>
    <t xml:space="preserve">(1,5+3+8+1+1+1+2+6+1+1+1,5+4+1+4,5+7+2+1,5+1+1)*0,8*0,18"pro kanalizaci  - podlaha</t>
  </si>
  <si>
    <t>(4+3,5*2+2+1+3,5)*0,25*0,18"pro rozvody v podlaze</t>
  </si>
  <si>
    <t>Mezisoučet"podlahová mazanina</t>
  </si>
  <si>
    <t>631319173</t>
  </si>
  <si>
    <t>Příplatek k mazanině tl přes 80 do 120 mm za stržení povrchu spodní vrstvy před vložením výztuže</t>
  </si>
  <si>
    <t>-681338378</t>
  </si>
  <si>
    <t>0,691"Pzp 1</t>
  </si>
  <si>
    <t>631351101</t>
  </si>
  <si>
    <t>Zřízení bednění hran</t>
  </si>
  <si>
    <t>-1741018670</t>
  </si>
  <si>
    <t xml:space="preserve">0,05*(1,2*(9+12+11+11)+3,915*5+1,405+3*3+1,2+3,45*2+3,91*8+3*6)"srovnání parapetů  a prahů po vybourání otvorů</t>
  </si>
  <si>
    <t>631351102</t>
  </si>
  <si>
    <t>Odstranění bednění hran</t>
  </si>
  <si>
    <t>-1680531923</t>
  </si>
  <si>
    <t>631361821</t>
  </si>
  <si>
    <t>Výztuž mazanin betonářskou ocelí 10 505</t>
  </si>
  <si>
    <t>-661583335</t>
  </si>
  <si>
    <t>(13*2+1,4*2+1,5*2)/0,2*0,1"kolektor s rušenou šachtou - směrem do silnice</t>
  </si>
  <si>
    <t>(2,5*2+6*2+1,7*2+2,5*2)/0,2*0,1"středový kolektor</t>
  </si>
  <si>
    <t>(3*2+1,7*2+3*2+1,7*2)/0,2*0,1"kolektor směrem do zahrady</t>
  </si>
  <si>
    <t>(0,5*4+0,5*3)/0,2*0,1"patky</t>
  </si>
  <si>
    <t>2*(2,1+2)/0,2*0,1"pro plošinu</t>
  </si>
  <si>
    <t xml:space="preserve">(1,5+3+8+1+1+1+2+6+1+1+1,5+4+1+4,5+7+2+1,5+1+1)*2/0,2*0,1"pro kanalizaci  - podlaha</t>
  </si>
  <si>
    <t>(4+3,5*2+2+1+3,5)*2/0,2*0,1"pro rozvody v podlaze</t>
  </si>
  <si>
    <t>Součet"trnování podlahy dle pozn.vč.D1101 - 0,2m</t>
  </si>
  <si>
    <t>110,35*0,00051 'Přepočtené koeficientem množství</t>
  </si>
  <si>
    <t>1858403682</t>
  </si>
  <si>
    <t>(13*1,4+1,5*1,3)*3,03*1,3/1000"kolektor s rušenou šachtou - směrem do silnice</t>
  </si>
  <si>
    <t>(2,5*1,7+6*1,7+0,5*2,4)*3,03*1,3/1000"středový kolektor</t>
  </si>
  <si>
    <t>3*1,7*2*3,03*1,3/1000"kolektor směrem do zahrady</t>
  </si>
  <si>
    <t>0,5*0,5*2*3,03*1,3/1000"patky</t>
  </si>
  <si>
    <t xml:space="preserve">(1,5+3+8+1+1+1+2+6+1+1+1,5+4+1+4,5+7+2+1,5+1+1)*0,8*3,03*1,3/1000"pro kanalizaci  - podlaha</t>
  </si>
  <si>
    <t>(4+3,5*2+2+1+3,5)*0,25*3,03*1,3/1000"pro rozvody v podlaze</t>
  </si>
  <si>
    <t>Mezisoučet"podlahová mazanina - doplněno v rýhách</t>
  </si>
  <si>
    <t>1,6*3,6*2*4,44/1000*1,3"Pzp 1a</t>
  </si>
  <si>
    <t>632451024</t>
  </si>
  <si>
    <t>Vyrovnávací potěr tl přes 40 do 50 mm z MC 15 provedený v pásu</t>
  </si>
  <si>
    <t>-661131903</t>
  </si>
  <si>
    <t xml:space="preserve">0,25*(1,2*(9+12+11+11)+3,915*5+1,405+3*3+1,2+3,45*2+3,91*8+3*6)"srovnání parapetů  a prahů po vybourání otvorů</t>
  </si>
  <si>
    <t>(13*1,4+1,5*1,3)"kolektor s rušenou šachtou - směrem do silnice</t>
  </si>
  <si>
    <t>(2,5*1,7+6*1,7+0,5*2,4)"středový kolektor</t>
  </si>
  <si>
    <t>3*1,7*2"kolektor směrem do zahrady</t>
  </si>
  <si>
    <t>0,5*0,5*2"patky</t>
  </si>
  <si>
    <t xml:space="preserve">(1,5+3+8+1+1+1+2+6+1+1+1,5+4+1+4,5+7+2+1,5+1+1)*0,8"pro kanalizaci  - podlaha</t>
  </si>
  <si>
    <t>Součet"pro doplnění izolace v rýhách</t>
  </si>
  <si>
    <t>642942111</t>
  </si>
  <si>
    <t>Osazování zárubní nebo rámů dveřních kovových do 2,5 m2 na MC</t>
  </si>
  <si>
    <t>-343140146</t>
  </si>
  <si>
    <t>-542878626</t>
  </si>
  <si>
    <t>1"0114</t>
  </si>
  <si>
    <t>1"0115</t>
  </si>
  <si>
    <t>676882261</t>
  </si>
  <si>
    <t>1"0106</t>
  </si>
  <si>
    <t>-784989235</t>
  </si>
  <si>
    <t>1"0125</t>
  </si>
  <si>
    <t>-63358998</t>
  </si>
  <si>
    <t>1+6+26+7+24+7</t>
  </si>
  <si>
    <t>55331430</t>
  </si>
  <si>
    <t>zárubeň jednokřídlá ocelová pro dodatečnou montáž tl stěny 75-100mm rozměru 600/1970, 2100mm</t>
  </si>
  <si>
    <t>2131226790</t>
  </si>
  <si>
    <t>1"0109</t>
  </si>
  <si>
    <t>55331431</t>
  </si>
  <si>
    <t>zárubeň jednokřídlá ocelová pro dodatečnou montáž tl stěny 75-100mm rozměru 700/1970, 2100mm</t>
  </si>
  <si>
    <t>-1131129993</t>
  </si>
  <si>
    <t>1"0105</t>
  </si>
  <si>
    <t>1"0108</t>
  </si>
  <si>
    <t>1"0117</t>
  </si>
  <si>
    <t>1"0119</t>
  </si>
  <si>
    <t>1"0132</t>
  </si>
  <si>
    <t>1"0220</t>
  </si>
  <si>
    <t>55331432</t>
  </si>
  <si>
    <t>zárubeň jednokřídlá ocelová pro dodatečnou montáž tl stěny 75-100mm rozměru 800/1970, 2100mm</t>
  </si>
  <si>
    <t>697850827</t>
  </si>
  <si>
    <t>1"0102</t>
  </si>
  <si>
    <t>1"0107</t>
  </si>
  <si>
    <t>1"0111</t>
  </si>
  <si>
    <t>1"0113</t>
  </si>
  <si>
    <t>1"0116</t>
  </si>
  <si>
    <t>1"0118</t>
  </si>
  <si>
    <t>1"0121</t>
  </si>
  <si>
    <t>1"0124</t>
  </si>
  <si>
    <t>1"0131</t>
  </si>
  <si>
    <t>1"0133</t>
  </si>
  <si>
    <t>1"0134</t>
  </si>
  <si>
    <t>1"0135</t>
  </si>
  <si>
    <t>1"0137</t>
  </si>
  <si>
    <t>1"0143</t>
  </si>
  <si>
    <t>1"0145</t>
  </si>
  <si>
    <t>1"0201</t>
  </si>
  <si>
    <t>1"0202</t>
  </si>
  <si>
    <t>1"0203</t>
  </si>
  <si>
    <t>1"0208</t>
  </si>
  <si>
    <t>1"0214</t>
  </si>
  <si>
    <t>1"0217</t>
  </si>
  <si>
    <t>1"0218</t>
  </si>
  <si>
    <t>1"0219</t>
  </si>
  <si>
    <t>1"0222</t>
  </si>
  <si>
    <t>1"0229</t>
  </si>
  <si>
    <t>1"0230</t>
  </si>
  <si>
    <t>55331433</t>
  </si>
  <si>
    <t>zárubeň jednokřídlá ocelová pro dodatečnou montáž tl stěny 75-100mm rozměru 900/1970, 2100mm</t>
  </si>
  <si>
    <t>-1692073972</t>
  </si>
  <si>
    <t>1"0112</t>
  </si>
  <si>
    <t>1"0120</t>
  </si>
  <si>
    <t>1"0126</t>
  </si>
  <si>
    <t>1"0127</t>
  </si>
  <si>
    <t>1"0129</t>
  </si>
  <si>
    <t>1"0213</t>
  </si>
  <si>
    <t>1"0223</t>
  </si>
  <si>
    <t>55331437</t>
  </si>
  <si>
    <t>zárubeň jednokřídlá ocelová pro dodatečnou montáž tl stěny 110-150mm rozměru 800/1970, 2100mm</t>
  </si>
  <si>
    <t>-653714324</t>
  </si>
  <si>
    <t>1"0101</t>
  </si>
  <si>
    <t>1"0103</t>
  </si>
  <si>
    <t>1"0104</t>
  </si>
  <si>
    <t>1"0110</t>
  </si>
  <si>
    <t>1"0122</t>
  </si>
  <si>
    <t>1"0123</t>
  </si>
  <si>
    <t>1"0138</t>
  </si>
  <si>
    <t>1"0139</t>
  </si>
  <si>
    <t>1"0141</t>
  </si>
  <si>
    <t>1"0144</t>
  </si>
  <si>
    <t>1"0204</t>
  </si>
  <si>
    <t>1"0205</t>
  </si>
  <si>
    <t>1"0206</t>
  </si>
  <si>
    <t>1"0207</t>
  </si>
  <si>
    <t>1"0209</t>
  </si>
  <si>
    <t>1"0210</t>
  </si>
  <si>
    <t>1"0211</t>
  </si>
  <si>
    <t>1"0215</t>
  </si>
  <si>
    <t>1"0221</t>
  </si>
  <si>
    <t>1"0224</t>
  </si>
  <si>
    <t>1"0225</t>
  </si>
  <si>
    <t>1"0226</t>
  </si>
  <si>
    <t>1"0227</t>
  </si>
  <si>
    <t>1"0228</t>
  </si>
  <si>
    <t>55331438</t>
  </si>
  <si>
    <t>zárubeň jednokřídlá ocelová pro dodatečnou montáž tl stěny 110-150mm rozměru 900/1970, 2100mm</t>
  </si>
  <si>
    <t>1479114219</t>
  </si>
  <si>
    <t>1"0128</t>
  </si>
  <si>
    <t>1"0130</t>
  </si>
  <si>
    <t>1"0136</t>
  </si>
  <si>
    <t>1"0140</t>
  </si>
  <si>
    <t>1"0142</t>
  </si>
  <si>
    <t>1"0212</t>
  </si>
  <si>
    <t>1"0216</t>
  </si>
  <si>
    <t>1174894339</t>
  </si>
  <si>
    <t>9*4+2+2"přístopové chodníky</t>
  </si>
  <si>
    <t>-194746641</t>
  </si>
  <si>
    <t>40*1,05 'Přepočtené koeficientem množství</t>
  </si>
  <si>
    <t>916331112</t>
  </si>
  <si>
    <t>Osazení zahradního obrubníku betonového do lože z betonu s boční opěrou</t>
  </si>
  <si>
    <t>-1366401713</t>
  </si>
  <si>
    <t>(14,05+51,15*2+1,3*2+1,3)-3,7*2" nový okapní chodník</t>
  </si>
  <si>
    <t>59217002</t>
  </si>
  <si>
    <t>obrubník betonový zahradní šedý 1000x50x200mm</t>
  </si>
  <si>
    <t>-1375115095</t>
  </si>
  <si>
    <t>112,85*1,03 'Přepočtené koeficientem množství</t>
  </si>
  <si>
    <t>916R01</t>
  </si>
  <si>
    <t>Demontáž pískoviště pro další zpětnou montáž + likvidace písku na řízené skládce + nový písek po opětovné montáži</t>
  </si>
  <si>
    <t>-1431461805</t>
  </si>
  <si>
    <t>935113112</t>
  </si>
  <si>
    <t>Osazení odvodňovacího polymerbetonového žlabu s krycím roštem šířky přes 200 mm</t>
  </si>
  <si>
    <t>776103532</t>
  </si>
  <si>
    <t>4"dle ozn.E11 - vana z polymerbetonu</t>
  </si>
  <si>
    <t>5922700R</t>
  </si>
  <si>
    <t xml:space="preserve"> polymerbetonová vanička vstupní rohože dle ozn.E09</t>
  </si>
  <si>
    <t>-1717618708</t>
  </si>
  <si>
    <t>Montáž lešení řadového rámového těžkého zatížení do 300 kg/m2 š přes 0,9 do 1,2 m v do 10 m</t>
  </si>
  <si>
    <t>-1517909466</t>
  </si>
  <si>
    <t>2*(14,05/2+1,2*2+0,45*2+51,25+1,2*2+0,45*2+1,2*2+0,4*2+1,5)*6</t>
  </si>
  <si>
    <t>Příplatek k lešení řadovému rámovému těžkému š 1,2 m v přes 10 do 25 m za první a ZKD den použití (+90dní)</t>
  </si>
  <si>
    <t>-402847178</t>
  </si>
  <si>
    <t>834,9*90 'Přepočtené koeficientem množství</t>
  </si>
  <si>
    <t>Demontáž lešení řadového rámového těžkého zatížení do 300 kg/m2 š přes 0,9 do 1,2 m v do 10 m</t>
  </si>
  <si>
    <t>1855030873</t>
  </si>
  <si>
    <t>834,9</t>
  </si>
  <si>
    <t>543,9+(1,2*2,2*2+1,6*4,05)*3"místosti 2np</t>
  </si>
  <si>
    <t>953943111</t>
  </si>
  <si>
    <t>Osazování výrobků do 1 kg/kus do vysekaných kapes zdiva</t>
  </si>
  <si>
    <t>1802895468</t>
  </si>
  <si>
    <t>3*2+3*2"držáky madla zábradlí do zdiva - dle Z03a,c</t>
  </si>
  <si>
    <t>3*2+3*2"držáky madla zábradlí do zdiva - dle Z04a,c</t>
  </si>
  <si>
    <t xml:space="preserve">3*3*3+4*3"držáky madla ke stávajícímu zábradlí Z03b,04b </t>
  </si>
  <si>
    <t xml:space="preserve">Součet" </t>
  </si>
  <si>
    <t>59660</t>
  </si>
  <si>
    <t>držák madla zábradlí - nerez</t>
  </si>
  <si>
    <t>1512400827</t>
  </si>
  <si>
    <t>1565958323</t>
  </si>
  <si>
    <t>1929217723</t>
  </si>
  <si>
    <t>953991311</t>
  </si>
  <si>
    <t>Dodání a osazení natloukacích hmoždinek profilu 6 až 8 mm do zdiva ze ŽB</t>
  </si>
  <si>
    <t>2*(13,85+51,05+1,2)/0,5*1,1*2"na atikách připevnění roštu</t>
  </si>
  <si>
    <t>582"po zaokrouhlení</t>
  </si>
  <si>
    <t>823880904</t>
  </si>
  <si>
    <t>-1445228140</t>
  </si>
  <si>
    <t>962032230</t>
  </si>
  <si>
    <t>Bourání zdiva z cihel pálených nebo vápenopískových na MV nebo MVC do 1 m3</t>
  </si>
  <si>
    <t>1146351668</t>
  </si>
  <si>
    <t>0,5*0,5*0,8"pod nástavbou VZT na střeše</t>
  </si>
  <si>
    <t>962051115</t>
  </si>
  <si>
    <t>Bourání příček ze ŽB tl do 100 mm</t>
  </si>
  <si>
    <t>1295804723</t>
  </si>
  <si>
    <t>2,65*4,05-0,8*1,97*2+2,9*2,65*2-0,8*1,97*2"mč107,105,108,106</t>
  </si>
  <si>
    <t>2,08*2,63"mč133</t>
  </si>
  <si>
    <t>4,05*2,8-0,8*1,97*2"mč106</t>
  </si>
  <si>
    <t>2*(0,6+0,9)*0,8"podezdívka stávajícího výlezu na střechu</t>
  </si>
  <si>
    <t>0,8*2,05+0,9*2,05"mč111 nařezané otvory v příčkách 1NP</t>
  </si>
  <si>
    <t xml:space="preserve">0,9*2,02"mč115 nařezané otvory v příčkách 1NP </t>
  </si>
  <si>
    <t xml:space="preserve">0,9*2,02+0,1*2,02"mč125 nařezané otvory v příčkách 1NP </t>
  </si>
  <si>
    <t xml:space="preserve">1*2,02"mč121 nařezané otvory v příčkách 1NP </t>
  </si>
  <si>
    <t xml:space="preserve">0,2*2,02"mč117 nařezané otvory v příčkách 1NP </t>
  </si>
  <si>
    <t xml:space="preserve">0,9*2,02"mč101 nařezané otvory v příčkách 1NP </t>
  </si>
  <si>
    <t xml:space="preserve">0,2*2,02"mč120 nařezané otvory v příčkách 1NP </t>
  </si>
  <si>
    <t xml:space="preserve">0,13*2"mč122 nařezané otvory v příčkách 1NP </t>
  </si>
  <si>
    <t xml:space="preserve">0,25*2,02"mš133 nařezané otvory v příčkách 1NP </t>
  </si>
  <si>
    <t xml:space="preserve">2,65*(2,08+0,355)-0,8*1,97"mč126 nařezané otvory v příčkách 1NP </t>
  </si>
  <si>
    <t>2,65*2,08-0,9*2"mč213</t>
  </si>
  <si>
    <t>0,94*2,02"mč216</t>
  </si>
  <si>
    <t>962051116</t>
  </si>
  <si>
    <t>Bourání příček ze ŽB tl do 150 mm</t>
  </si>
  <si>
    <t>-1431057753</t>
  </si>
  <si>
    <t>(1,285*2,5-0,8*1,97)*2"mč116</t>
  </si>
  <si>
    <t>1*2,02"mč124</t>
  </si>
  <si>
    <t>0,9*2,05"mč102</t>
  </si>
  <si>
    <t>+2,25*2-0,8*1,97+2,03*2,65-0,8*1,97"mč123</t>
  </si>
  <si>
    <t>5,02*2,25-3,7*2,1"mč120</t>
  </si>
  <si>
    <t>2,02*0,2"mč121</t>
  </si>
  <si>
    <t>(3,9*2,65-1,6*2,7-0,8*2,4)*6"lodžiové stěny</t>
  </si>
  <si>
    <t>(3,7*2,65-1,6*2,5-0,8*2,4)*2"lodžiové stěny</t>
  </si>
  <si>
    <t>1*2,02"mč215</t>
  </si>
  <si>
    <t>963015131</t>
  </si>
  <si>
    <t>Demontáž prefabrikovaných krycích desek kanálů, šachet nebo žump do hmotnosti 0,12 t</t>
  </si>
  <si>
    <t>30396506</t>
  </si>
  <si>
    <t>(13)/0,3"kolektor s rušenou šachtou - směrem do silnice</t>
  </si>
  <si>
    <t>(2,5+6+0,5)/0,3"středový kolektor</t>
  </si>
  <si>
    <t>3*2/0,3"kolektor směrem do zahrady</t>
  </si>
  <si>
    <t>Součet"uvažováno zastropení kolektzoru PZD desky</t>
  </si>
  <si>
    <t>965042121</t>
  </si>
  <si>
    <t>Bourání podkladů pod dlažby nebo mazanin betonových nebo z litého asfaltu tl do 100 mm pl do 1 m2</t>
  </si>
  <si>
    <t>1606771918</t>
  </si>
  <si>
    <t>0,5*0,5*2*0,05"patky</t>
  </si>
  <si>
    <t>(2,1*2)*0,05"pro plošinu</t>
  </si>
  <si>
    <t>Mezisoučet"podkladak</t>
  </si>
  <si>
    <t>1,4*3,9*6*0,05"na lodžiích 1NP</t>
  </si>
  <si>
    <t>965042141</t>
  </si>
  <si>
    <t>Bourání podkladů pod dlažby nebo mazanin betonových nebo z litého asfaltu tl do 100 mm pl přes 4 m2</t>
  </si>
  <si>
    <t>147081687</t>
  </si>
  <si>
    <t>3,75*1,4*2*0,1"ve vstupech do 1NP</t>
  </si>
  <si>
    <t>965043421</t>
  </si>
  <si>
    <t>Bourání podkladů pod dlažby betonových s potěrem nebo teracem tl do 150 mm pl do 1 m2</t>
  </si>
  <si>
    <t>569046169</t>
  </si>
  <si>
    <t>0,18*(2,1*2)"pro plošinu</t>
  </si>
  <si>
    <t>965045113</t>
  </si>
  <si>
    <t>Bourání potěrů cementových nebo pískocementových tl do 50 mm pl přes 4 m2</t>
  </si>
  <si>
    <t>609922768</t>
  </si>
  <si>
    <t>3,75*1,4*2"ve vstupech do 1NP</t>
  </si>
  <si>
    <t>965046111</t>
  </si>
  <si>
    <t>Broušení stávajících betonových podlah úběr do 3 mm</t>
  </si>
  <si>
    <t>-829408978</t>
  </si>
  <si>
    <t>21,3+9,9+3,5+1,1+5,1+1+4,4+3,3+12,2+9,5+17,1+11,3+10,5+4,5+6,6+1,7+39,2+7,5+6,6+4,7+15,6+7,3+2,5+21,3+8,7+2,4+5,7+2,8+4,5+5,7+7,7+21,3+17,3+6,8"1NP</t>
  </si>
  <si>
    <t>17,4+6,8+6,4+4,6+2,7+17,4+6,8"2NP</t>
  </si>
  <si>
    <t>Součet"zbytky lepidel po vybourané dlažbě</t>
  </si>
  <si>
    <t>965046119</t>
  </si>
  <si>
    <t>Příplatek k broušení stávajících betonových podlah za každý další 1 mm úběru</t>
  </si>
  <si>
    <t>-496594216</t>
  </si>
  <si>
    <t>965049111</t>
  </si>
  <si>
    <t>Příplatek k bourání betonových mazanin za bourání mazanin se svařovanou sítí tl do 100 mm</t>
  </si>
  <si>
    <t>1808694533</t>
  </si>
  <si>
    <t>965049112</t>
  </si>
  <si>
    <t>Příplatek k bourání betonových mazanin za bourání mazanin se svařovanou sítí tl přes 100 mm</t>
  </si>
  <si>
    <t>1589326671</t>
  </si>
  <si>
    <t>965081223</t>
  </si>
  <si>
    <t>Bourání podlah z dlaždic keramických nebo xylolitových tl přes 10 mm plochy přes 1 m2</t>
  </si>
  <si>
    <t>-14087357</t>
  </si>
  <si>
    <t>1,4*3,9*6"na lodžiích 1NP</t>
  </si>
  <si>
    <t>1,4*3,9*6+1,4*3,71*2"na lodžiích 2NP</t>
  </si>
  <si>
    <t>966080103</t>
  </si>
  <si>
    <t>Bourání kontaktního zateplení z polystyrenových desek tl přes 60 do 120 mm</t>
  </si>
  <si>
    <t>1645621328</t>
  </si>
  <si>
    <t>968072455</t>
  </si>
  <si>
    <t>Vybourání kovových dveřních zárubní pl do 2 m2</t>
  </si>
  <si>
    <t>544602444</t>
  </si>
  <si>
    <t>0,8*1,97*34+0,7*1,97+0,6*1,97"1NP</t>
  </si>
  <si>
    <t>31*0,8*1,97"2NP</t>
  </si>
  <si>
    <t>968082017</t>
  </si>
  <si>
    <t xml:space="preserve">Vybourání plastových rámů oken s křídly, dveřních zárubní, vrat  rámu oken s křídly, plochy přes 2 do 4 m2</t>
  </si>
  <si>
    <t>-2040423942</t>
  </si>
  <si>
    <t>1,2*2,1"1NP dveře ve fasádě</t>
  </si>
  <si>
    <t>968082018</t>
  </si>
  <si>
    <t xml:space="preserve">Vybourání plastových rámů oken s křídly, dveřních zárubní, vrat  rámu oken s křídly, plochy přes 4 m2</t>
  </si>
  <si>
    <t>2054034944</t>
  </si>
  <si>
    <t>3,45*2,6*2"v mč 101,143</t>
  </si>
  <si>
    <t>(2,7*1,6+0,8*2,4)*6"lodžiové stěny 1NP</t>
  </si>
  <si>
    <t>3*1,44*3"okna 1NP</t>
  </si>
  <si>
    <t>(2,7*1,6+0,8*2,4)*6"lodžiové stěny 2NP</t>
  </si>
  <si>
    <t>(2,5*1,6+0,8*2,4)*2"lodžiové stěny 2NP</t>
  </si>
  <si>
    <t>3*1,44*6"okna</t>
  </si>
  <si>
    <t xml:space="preserve">Vybourání plastových rámů oken s křídly, dveřních zárubní, vrat  rámu oken s křídly, plochy přes 1 do 2 m2</t>
  </si>
  <si>
    <t>1817699083</t>
  </si>
  <si>
    <t xml:space="preserve">0*(1,55*1,2*2+1,5*1,2*2)"ve štítě  započteno v S01</t>
  </si>
  <si>
    <t>1,2*1,44*21"1NP</t>
  </si>
  <si>
    <t>1,2*1,44*22"2NP</t>
  </si>
  <si>
    <t>971052331</t>
  </si>
  <si>
    <t>Vybourání nebo prorážení otvorů v ŽB příčkách a zdech pl do 0,09 m2 tl do 150 mm</t>
  </si>
  <si>
    <t>-1731571573</t>
  </si>
  <si>
    <t>11"prostup kanalizace do kolektoru</t>
  </si>
  <si>
    <t>972055491</t>
  </si>
  <si>
    <t>Vybourání otvorů ve stropech z ŽB prefabrikátů pl do 1 m2 tl přes 120 mm</t>
  </si>
  <si>
    <t>-1743829699</t>
  </si>
  <si>
    <t>0,65*0,75*0,12"pro výlez na střechu</t>
  </si>
  <si>
    <t>579568112</t>
  </si>
  <si>
    <t>4"ve vyříznutém otvoru pro osazení překladů mč111</t>
  </si>
  <si>
    <t>974049144</t>
  </si>
  <si>
    <t>Vysekání rýh v betonových zdech hl do 70 mm š do 150 mm - drážkovací fézou</t>
  </si>
  <si>
    <t>9465238</t>
  </si>
  <si>
    <t>5*0,7"dle včD1101</t>
  </si>
  <si>
    <t>975053151</t>
  </si>
  <si>
    <t>Víceřadové podchycení stropů pro osazení nosníků v do 3,5 m pro zatížení přes 1500 kg/m2</t>
  </si>
  <si>
    <t>-1219906833</t>
  </si>
  <si>
    <t>6,5*2*2"mč120</t>
  </si>
  <si>
    <t>2,5*2*2"mč1223,124</t>
  </si>
  <si>
    <t>975063161</t>
  </si>
  <si>
    <t>Podchycení schodů a podest oboustranně podepřených rovných v do 3,5 m pro zatížení přes 800 do 1200 kg/m2</t>
  </si>
  <si>
    <t>1307297631</t>
  </si>
  <si>
    <t>2,1*1,2"spodní rameno mč126 při provádění základů</t>
  </si>
  <si>
    <t>977131110</t>
  </si>
  <si>
    <t>Vrty příklepovými vrtáky D do 16 mm do cihelného zdiva nebo prostého betonu</t>
  </si>
  <si>
    <t>-1356442324</t>
  </si>
  <si>
    <t>Součet"pro trnování podlahy dle pozn.vč.D1101 - do hloubky 0,1m</t>
  </si>
  <si>
    <t>977151118</t>
  </si>
  <si>
    <t>Jádrové vrty diamantovými korunkami do stavebních materiálů D přes 90 do 100 mm</t>
  </si>
  <si>
    <t>777885343</t>
  </si>
  <si>
    <t>11*0,15"ZTI strop</t>
  </si>
  <si>
    <t>124*0,15"montážní prostupy pro založení řetězové pily - 1NP</t>
  </si>
  <si>
    <t>32*0,15"montážní prostupy pro založení řetězové pily - 2NP</t>
  </si>
  <si>
    <t>0,15*10"pro ZTI stropem dle vč. D1101</t>
  </si>
  <si>
    <t>0,15"VZT strop</t>
  </si>
  <si>
    <t>0,15*8"VZT střecha dle včD1103</t>
  </si>
  <si>
    <t>977151124</t>
  </si>
  <si>
    <t>Jádrové vrty diamantovými korunkami do D 180 mm do stavebních materiálů</t>
  </si>
  <si>
    <t>1609592573</t>
  </si>
  <si>
    <t xml:space="preserve">0,3"atika  - nouzový přepad</t>
  </si>
  <si>
    <t>0,08*4"VZT - stěna</t>
  </si>
  <si>
    <t>0,15"VZT střecha dle D1103</t>
  </si>
  <si>
    <t>977151125</t>
  </si>
  <si>
    <t>Jádrové vrty diamantovými korunkami do stavebních materiálů D přes 180 do 200 mm</t>
  </si>
  <si>
    <t>1409367026</t>
  </si>
  <si>
    <t>0,2*3"ZTI strop</t>
  </si>
  <si>
    <t>3*0,08"VZT stěna</t>
  </si>
  <si>
    <t>977151127</t>
  </si>
  <si>
    <t>Jádrové vrty diamantovými korunkami do stavebních materiálů D přes 225 do 250 mm</t>
  </si>
  <si>
    <t>90282037</t>
  </si>
  <si>
    <t>2*0,15"VZT střecha dle D1103</t>
  </si>
  <si>
    <t>977211111</t>
  </si>
  <si>
    <t>Řezání stěnovou pilou ŽB kcí s výztuží průměru do 16 mm hl do 200 mm</t>
  </si>
  <si>
    <t>994051379</t>
  </si>
  <si>
    <t>(0,65+0,75*2)"řezání panelu pro výlez na střechu</t>
  </si>
  <si>
    <t>2,65*2+4,05+2,9*2+2,65*2"mč107,105,108,106</t>
  </si>
  <si>
    <t>2,08+2*2,63"mč133</t>
  </si>
  <si>
    <t>0,8+0,9+4*2,05"mč111 nařezané otvory v příčkách 1NP</t>
  </si>
  <si>
    <t xml:space="preserve">0,9+2*2,02"mč115 nařezané otvory v příčkách 1NP </t>
  </si>
  <si>
    <t xml:space="preserve">0,9+2*2,02+0,1+2,02"mč125 nařezané otvory v příčkách 1NP </t>
  </si>
  <si>
    <t xml:space="preserve">1+2*2,02"mč121 nařezané otvory v příčkách 1NP </t>
  </si>
  <si>
    <t xml:space="preserve">0,2+2,02"mč117 nařezané otvory v příčkách 1NP </t>
  </si>
  <si>
    <t xml:space="preserve">0,9+2*2,02"mč101 nařezané otvory v příčkách 1NP </t>
  </si>
  <si>
    <t xml:space="preserve">0,2+2,02"mč120 nařezané otvory v příčkách 1NP </t>
  </si>
  <si>
    <t xml:space="preserve">0,13+2"mč122 nařezané otvory v příčkách 1NP </t>
  </si>
  <si>
    <t xml:space="preserve">0,25+2,02"mš133 nařezané otvory v příčkách 1NP </t>
  </si>
  <si>
    <t xml:space="preserve">2,65*2+(2,08+0,355)"mč126 nařezané otvory v příčkách 1NP </t>
  </si>
  <si>
    <t>Mezisoučet v příčkách 100mm pro změnu dispozice</t>
  </si>
  <si>
    <t>(1,285+2*2,5)*2"mč116</t>
  </si>
  <si>
    <t>1+2*2,02"mč124</t>
  </si>
  <si>
    <t>0,9+2*2,05"mč102</t>
  </si>
  <si>
    <t>+2,25*2+2+2,03+2*2,65"mč123</t>
  </si>
  <si>
    <t>5,02+2*2,25"mč120</t>
  </si>
  <si>
    <t>2,02+0,2"mč121</t>
  </si>
  <si>
    <t>(3,9+2*2,65)*6"lodžiové stěny</t>
  </si>
  <si>
    <t>Mezisoučet"ve stěnách 150mm pro změnu dispozice</t>
  </si>
  <si>
    <t>(0,5+0,15)*2*(2+2)+0,25*4+23,33+14,9+(0,21+0,3)*2*2</t>
  </si>
  <si>
    <t>Mezisoučet"pro prostupy VZT dle včD1101</t>
  </si>
  <si>
    <t>1+2*2,02"mč215</t>
  </si>
  <si>
    <t>0,73+2,02"mč211</t>
  </si>
  <si>
    <t>2,62*2+2,05"mč213</t>
  </si>
  <si>
    <t>0,45+2,05"mč230</t>
  </si>
  <si>
    <t>(3,9+2*2,65)*6+(3,7+2*2,65)*2"lodžie 2NP</t>
  </si>
  <si>
    <t>0,24+2,06"mč216</t>
  </si>
  <si>
    <t>Mezisoučet""pro prostupy VZT dle včD1103</t>
  </si>
  <si>
    <t>4,2+2*(0,68+0,25)+2*2*(0,25+0,3)</t>
  </si>
  <si>
    <t>977312112</t>
  </si>
  <si>
    <t>Řezání stávajících betonových mazanin vyztužených hl do 100 mm</t>
  </si>
  <si>
    <t>1071031230</t>
  </si>
  <si>
    <t xml:space="preserve">(1,5+3+8+1+1+1+2+6+1+1+1,5+4+1+4,5+7+2+1,5+1+1)*2"pro kanalizaci  - podkladak</t>
  </si>
  <si>
    <t>977312113</t>
  </si>
  <si>
    <t>Řezání stávajících betonových mazanin vyztužených hl do 150 mm</t>
  </si>
  <si>
    <t>-1127668728</t>
  </si>
  <si>
    <t>13*2+1,4*2+1,5*2"kolektor s rušenou šachtou - směrem do silnice</t>
  </si>
  <si>
    <t>2,5*2+6*2+1,7*2+2,5*2"středový kolektor</t>
  </si>
  <si>
    <t>3*2+1,7*2+3*2+1,7*2"kolektor směrem do zahrady</t>
  </si>
  <si>
    <t>0,5*4+0,5*3"patky</t>
  </si>
  <si>
    <t>2*(2,1+2)"pro plošinu</t>
  </si>
  <si>
    <t xml:space="preserve">(1,5+3+8+1+1+1+2+6+1+1+1,5+4+1+4,5+7+2+1,5+1+1)*2"pro kanalizaci  - podlaha</t>
  </si>
  <si>
    <t>(4+3,5*2+2+1+3,5)*2"pro rozvody v podlaze</t>
  </si>
  <si>
    <t>978035111</t>
  </si>
  <si>
    <t>Odstranění tenkovrstvé omítky tl do 2 mm obroušením v rozsahu do 10%</t>
  </si>
  <si>
    <t>903565443</t>
  </si>
  <si>
    <t>Mezisoučet"stropy (předpoklad nesoudržných)</t>
  </si>
  <si>
    <t>-921233930</t>
  </si>
  <si>
    <t>985331112</t>
  </si>
  <si>
    <t>Dodatečné vlepování betonářské výztuže D 10 mm do cementové aktivované malty včetně vyvrtání otvoru</t>
  </si>
  <si>
    <t>-1684447050</t>
  </si>
  <si>
    <t>4*0,15"pro úpravu výlezu na střechu</t>
  </si>
  <si>
    <t xml:space="preserve">4*0,15"pro napojení rampy  dle skl.P4 </t>
  </si>
  <si>
    <t>13021012</t>
  </si>
  <si>
    <t>tyč ocelová žebírková jakost BSt 500S výztuž do betonu D 10mm</t>
  </si>
  <si>
    <t>1903152173</t>
  </si>
  <si>
    <t>985331213</t>
  </si>
  <si>
    <t>Dodatečné vlepování betonářské výztuže D 12 mm do chemické malty včetně vyvrtání otvoru</t>
  </si>
  <si>
    <t>-1761224126</t>
  </si>
  <si>
    <t>4*3*0,3"do patek pod plošinou</t>
  </si>
  <si>
    <t>13021013</t>
  </si>
  <si>
    <t>tyč ocelová kruhová žebírková DIN 488 jakost B500B (10 505) výztuž do betonu D 12mm</t>
  </si>
  <si>
    <t>758793236</t>
  </si>
  <si>
    <t>4*3*0,6"do patek pod plošinou</t>
  </si>
  <si>
    <t>7,2*0,00091 'Přepočtené koeficientem množství</t>
  </si>
  <si>
    <t>985341101</t>
  </si>
  <si>
    <t>Uhlíkové lamely pro zesílení ŽB stěn tl 1,2 mm modul pružnosti 170 kN/mm2 š 50 mm</t>
  </si>
  <si>
    <t>1562350842</t>
  </si>
  <si>
    <t>8*4,05"do schodiště vedle výlezu na střechu</t>
  </si>
  <si>
    <t>280,005*9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</si>
  <si>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</si>
  <si>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</si>
  <si>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-1758498459</t>
  </si>
  <si>
    <t>280,005-95,219-74,752-12,081-3,29-2,516-42,28</t>
  </si>
  <si>
    <t>2072927136</t>
  </si>
  <si>
    <t>997013812</t>
  </si>
  <si>
    <t>Poplatek za uložení na skládce (skládkovné) stavebního odpadu na bázi sádry kód odpadu 17 08 02</t>
  </si>
  <si>
    <t>-1771704396</t>
  </si>
  <si>
    <t>-452190860</t>
  </si>
  <si>
    <t>(2,1*2)"pro plošinu</t>
  </si>
  <si>
    <t>89,9*0,0003 'Přepočtené koeficientem množství</t>
  </si>
  <si>
    <t>2137680777</t>
  </si>
  <si>
    <t>(0,8)*(14,05+51,15*2+1,3+1,3+1,3)"v místě soklu</t>
  </si>
  <si>
    <t>324728046</t>
  </si>
  <si>
    <t>96,2*0,00034 'Přepočtené koeficientem množství</t>
  </si>
  <si>
    <t>711131811</t>
  </si>
  <si>
    <t>Odstranění izolace proti zemní vlhkosti vodorovné</t>
  </si>
  <si>
    <t>-1101351568</t>
  </si>
  <si>
    <t>(13*1,6+1,7*1,4)"kolektor s rušenou šachtou - směrem do silnice</t>
  </si>
  <si>
    <t>(2,6*1,9+6*1,9+0,5*2,4)"středový kolektor</t>
  </si>
  <si>
    <t>3*1,9*2"kolektor směrem do zahrady</t>
  </si>
  <si>
    <t>0,6*0,6*2"patky</t>
  </si>
  <si>
    <t>(2,4*2,3)"pro plošinu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</si>
  <si>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</si>
  <si>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</si>
  <si>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97,56*1,15 'Přepočtené koeficientem množství</t>
  </si>
  <si>
    <t>-1254783866</t>
  </si>
  <si>
    <t>62855001</t>
  </si>
  <si>
    <t>pás asfaltový natavitelný modifikovaný SBS tl 4,0mm s vložkou z polyesterové rohože a spalitelnou PE fólií nebo jemnozrnným minerálním posypem na horním povrchu</t>
  </si>
  <si>
    <t>-1574615100</t>
  </si>
  <si>
    <t>96,2*1,221 'Přepočtené koeficientem množství</t>
  </si>
  <si>
    <t>-222979691</t>
  </si>
  <si>
    <t>(0,5)*(14,05+51,15*2+1,3+1,3+1,3)"v místě soklu</t>
  </si>
  <si>
    <t>-1486362455</t>
  </si>
  <si>
    <t>(14,05+51,15*2+1,3+1,3+1,3)"v místě soklu</t>
  </si>
  <si>
    <t>711199095</t>
  </si>
  <si>
    <t>Příplatek k izolacím proti zemní vlhkosti za plochu do 10 m2 natěradly za studena nebo za horka</t>
  </si>
  <si>
    <t>370607333</t>
  </si>
  <si>
    <t>89,9</t>
  </si>
  <si>
    <t>712331801</t>
  </si>
  <si>
    <t>Odstranění povlakové krytiny střech do 10° z pásů uložených na sucho AIP nebo NAIP</t>
  </si>
  <si>
    <t>2111142665</t>
  </si>
  <si>
    <t>(7,965+5,495)*(51,05-0,33*2)-(33,15+0,33*2)*1,2"odstranění PE folie</t>
  </si>
  <si>
    <t>712340833</t>
  </si>
  <si>
    <t>Odstranění povlakové krytiny střech do 10° z pásů NAIP přitavených v plné ploše třívrstvé</t>
  </si>
  <si>
    <t>-305388225</t>
  </si>
  <si>
    <t>(7,965+5,495)*(51,05-0,33*2)-(33,15+0,33*2)*1,2"vodorovná stávající</t>
  </si>
  <si>
    <t>2*(7,965+5,495+51,05-0,33*2+1,2)*0,4"svislá na atikách</t>
  </si>
  <si>
    <t>712300845</t>
  </si>
  <si>
    <t>Demontáž ventilační hlavice na ploché střeše sklonu do 10°</t>
  </si>
  <si>
    <t>-394249399</t>
  </si>
  <si>
    <t>2*(7,965+5,495+51,05-0,33*2+1,2)*0,55"svislá na atikách</t>
  </si>
  <si>
    <t>2*(13,85+51,05+1,2)*0,43"vodorovná na atikách</t>
  </si>
  <si>
    <t>2*(1,65+1,15)*1"svislá na výlezu</t>
  </si>
  <si>
    <t>134,001*0,4 'Přepočtené koeficientem množství</t>
  </si>
  <si>
    <t>712341559</t>
  </si>
  <si>
    <t>Provedení povlakové krytiny střech do 10° pásy NAIP přitavením v plné ploše</t>
  </si>
  <si>
    <t>1626974447</t>
  </si>
  <si>
    <t>712341659</t>
  </si>
  <si>
    <t>Provedení povlakové krytiny střech do 10° pásy NAIP přitavením bodově</t>
  </si>
  <si>
    <t>828998361</t>
  </si>
  <si>
    <t>(13,19)*(51,05-0,33*2)-(33,15+0,33*2)*1,2"vodorovná - svaření v přesazích</t>
  </si>
  <si>
    <t>860893284</t>
  </si>
  <si>
    <t>(13,19)*(51,05-0,33*2)-(33,15+0,33*2)*1,2"vodorovná</t>
  </si>
  <si>
    <t>758,073*1,15 'Přepočtené koeficientem množství</t>
  </si>
  <si>
    <t>15"kolem záchytného systému</t>
  </si>
  <si>
    <t>7"odvětrání kanalizace</t>
  </si>
  <si>
    <t>4"VZT</t>
  </si>
  <si>
    <t>28342058</t>
  </si>
  <si>
    <t>odvětrání kanalizace ploché střechy s integrovanou manžetou z PVC DN 100</t>
  </si>
  <si>
    <t>-317013003</t>
  </si>
  <si>
    <t>7"kanalizace</t>
  </si>
  <si>
    <t>28342055</t>
  </si>
  <si>
    <t>komínek střešní odvětrávací s integrovanou manžetou z PVC DN 150</t>
  </si>
  <si>
    <t>-1721697635</t>
  </si>
  <si>
    <t>62851032</t>
  </si>
  <si>
    <t>prostup parozábranou s integrovanou manžetou z modifikovaného asfaltového pásu DN 100</t>
  </si>
  <si>
    <t>704816983</t>
  </si>
  <si>
    <t>62851033</t>
  </si>
  <si>
    <t>prostup parozábranou s integrovanou manžetou z modifikovaného asfaltového pásu DN 150</t>
  </si>
  <si>
    <t>1348353600</t>
  </si>
  <si>
    <t>712363116</t>
  </si>
  <si>
    <t>Provedení povlakové krytiny střech do 10° zaizolování prostupů kruhového průřezu D přes 300 do 500 mm</t>
  </si>
  <si>
    <t>-171590159</t>
  </si>
  <si>
    <t>-423454038</t>
  </si>
  <si>
    <t>1,73913043478261*1,15 'Přepočtené koeficientem množství</t>
  </si>
  <si>
    <t>35"kolem konstrukce pod VZT</t>
  </si>
  <si>
    <t>35*1,1 'Přepočtené koeficientem množství</t>
  </si>
  <si>
    <t>4*0,64"na výdechu VZT</t>
  </si>
  <si>
    <t>2*(7,965+5,495+51,05-0,33*2+1,2)+0,55*6" na atiky</t>
  </si>
  <si>
    <t>2*(1,65+1,15)" na výlez</t>
  </si>
  <si>
    <t>0,64*4"na výdechu VZT</t>
  </si>
  <si>
    <t>2*(7,965+5,495+51,05-0,33*2+1,2)+0,55*2+1*4+0,4*4" na atiky, výlez a VZT výdech</t>
  </si>
  <si>
    <t>2*(1,65+1,15)"na výlezu</t>
  </si>
  <si>
    <t>712363367</t>
  </si>
  <si>
    <t>Povlakové krytiny střech do 10° z tvarovaných poplastovaných lišt délky 2 m dilatační lišta rš 300 mm</t>
  </si>
  <si>
    <t>864248454</t>
  </si>
  <si>
    <t>12,6"na krčku k S02</t>
  </si>
  <si>
    <t>(132,2)*0,26"K13</t>
  </si>
  <si>
    <t>(132,2)*2"K13</t>
  </si>
  <si>
    <t>712391587</t>
  </si>
  <si>
    <t>Provedení povlakové krytiny střech do 10° přibití pásů hřebíky</t>
  </si>
  <si>
    <t>-1864386951</t>
  </si>
  <si>
    <t>31411546</t>
  </si>
  <si>
    <t>hřebík do krytiny s velkou hlavou 2,7x25mm</t>
  </si>
  <si>
    <t>-1972160345</t>
  </si>
  <si>
    <t>624,072*0,04 'Přepočtené koeficientem množství</t>
  </si>
  <si>
    <t>712463104</t>
  </si>
  <si>
    <t>Provedení povlakové krytiny střech do 30° ukotvení fólie talířovou hmoždinkou do dřevěné konstrukce</t>
  </si>
  <si>
    <t>Součet"4ks/m2</t>
  </si>
  <si>
    <t>701,227*4 'Přepočtené koeficientem množství</t>
  </si>
  <si>
    <t>2804,908/100</t>
  </si>
  <si>
    <t>28,049*1,05 'Přepočtené koeficientem množství</t>
  </si>
  <si>
    <t>30909053</t>
  </si>
  <si>
    <t>šroub samovrtný do ocelového plechu, dřeva a deskových materiálů s korozní odolností 15 cyklů šestihranná hlava, D 4,8x260mm</t>
  </si>
  <si>
    <t>701,214285714286*0,042 'Přepočtené koeficientem množství</t>
  </si>
  <si>
    <t>56280301</t>
  </si>
  <si>
    <t>teleskopická hmoždinka pro kotvení TI dl 235mm</t>
  </si>
  <si>
    <t>70121,4285714286*0,042 'Přepočtené koeficientem množství</t>
  </si>
  <si>
    <t>31,8*0,6"</t>
  </si>
  <si>
    <t>1"pojistný přepad</t>
  </si>
  <si>
    <t>přepad bezpečnostní atikový DN 50*150 s manžetou pro hydroizolaci z PVC-P a délkou odvodní trubky cca 800mm</t>
  </si>
  <si>
    <t>713120821</t>
  </si>
  <si>
    <t>Odstranění tepelné izolace podlah volně kladené z polystyrenu suchého tl do 100 mm</t>
  </si>
  <si>
    <t>-1737842070</t>
  </si>
  <si>
    <t>(4+3,5*2+2+1+3,5)*0,25"pro rozvody v podlaze</t>
  </si>
  <si>
    <t>-2054633637</t>
  </si>
  <si>
    <t>Mezisoučet"pro doplnění izolace v rýhách</t>
  </si>
  <si>
    <t>1,6*3,6*2"Pzp 1a</t>
  </si>
  <si>
    <t>28375911</t>
  </si>
  <si>
    <t>deska EPS 150 pro konstrukce s vysokým zatížením λ=0,035 tl 70mm</t>
  </si>
  <si>
    <t>1039752797</t>
  </si>
  <si>
    <t>85,7*1,15 'Přepočtené koeficientem množství</t>
  </si>
  <si>
    <t>28376416</t>
  </si>
  <si>
    <t>deska z polystyrénu XPS, hrana polodrážková a hladký povrch 300kPa tl 40mm</t>
  </si>
  <si>
    <t>11,52*1,02 'Přepočtené koeficientem množství</t>
  </si>
  <si>
    <t>Montáž izolace tepelné stěn a základů lepením celoplošně rohoží, pásů, dílců, desek včetně příplatku za lepením dvousložkovým živičným lepidlem</t>
  </si>
  <si>
    <t>995445486</t>
  </si>
  <si>
    <t>659309474</t>
  </si>
  <si>
    <t>72,15*1,05 'Přepočtené koeficientem množství</t>
  </si>
  <si>
    <t>713140813</t>
  </si>
  <si>
    <t>Odstranění tepelné izolace střech nadstřešní volně kladené z vláknitých materiálů suchých tl přes 100 mm</t>
  </si>
  <si>
    <t>-286432597</t>
  </si>
  <si>
    <t>((13,19)*(51,05-0,33*2)-(33,15+0,33*2)*1,2)"</t>
  </si>
  <si>
    <t>713141131</t>
  </si>
  <si>
    <t>Montáž izolace tepelné lepené za studena plně 1 vrstva rohoží, pásů, dílců, desek</t>
  </si>
  <si>
    <t>-1720935977</t>
  </si>
  <si>
    <t>1,25*2,7*2"P4 - dvě vrstvy</t>
  </si>
  <si>
    <t>28376105</t>
  </si>
  <si>
    <t>klín izolační z XPS spádový</t>
  </si>
  <si>
    <t>841595859</t>
  </si>
  <si>
    <t>1,5*2,7*0,15*1,05"skl.P4</t>
  </si>
  <si>
    <t>28376556</t>
  </si>
  <si>
    <t>deska polystyrénová pro snížení kročejového hluku (max. zatížení 6,5 kN/m2) tl 20mm</t>
  </si>
  <si>
    <t>2071230002</t>
  </si>
  <si>
    <t>1,5*2,7"P4</t>
  </si>
  <si>
    <t>4,05*1,1 'Přepočtené koeficientem množství</t>
  </si>
  <si>
    <t>((13,19)*(51,05-0,33*2)-(33,15+0,33*2)*1,2)"1 vsttva desek</t>
  </si>
  <si>
    <t>624,072*1,02 'Přepočtené koeficientem množství</t>
  </si>
  <si>
    <t>((13,19)*(51,05-0,33*2)-(33,15+0,33*2)*1,2)"2 vsrtva desek</t>
  </si>
  <si>
    <t>713141336</t>
  </si>
  <si>
    <t>Montáž izolace tepelné střech plochých lepené za studena nízkoexpanzní (PUR) pěnou, spádová vrstva</t>
  </si>
  <si>
    <t>526211598</t>
  </si>
  <si>
    <t>1*51"vytvoření spádu do vpustí</t>
  </si>
  <si>
    <t>28376142</t>
  </si>
  <si>
    <t>klín izolační z pěnového polystyrenu EPS 150 spád do 5%</t>
  </si>
  <si>
    <t>667252627</t>
  </si>
  <si>
    <t>0,06*51*1,02"</t>
  </si>
  <si>
    <t>713141351</t>
  </si>
  <si>
    <t>Montáž spádové izolace na zhlaví atiky šířky do 500 mm lepené za studena zplna</t>
  </si>
  <si>
    <t>2*(13,85+51,05+1,2)"vodorovná na atikách</t>
  </si>
  <si>
    <t>28375908</t>
  </si>
  <si>
    <t>deska EPS 150 do plochých střech a podlah λ=0,035 tl 40mm</t>
  </si>
  <si>
    <t>56,846*1,05 'Přepočtené koeficientem množství</t>
  </si>
  <si>
    <t>2*(7,965+5,495+51,05-0,33*2+1,2)*0,6"svislá na atikách</t>
  </si>
  <si>
    <t>83,66*1,02 'Přepočtené koeficientem množství</t>
  </si>
  <si>
    <t>713141853</t>
  </si>
  <si>
    <t>Odstranění tepelné izolace atikových klínů lepených</t>
  </si>
  <si>
    <t>-183177630</t>
  </si>
  <si>
    <t>2*(7,965+5,495+51,05-0,33*2+1,2)*0,55"u atik</t>
  </si>
  <si>
    <t>713511542</t>
  </si>
  <si>
    <t>Montáž tepelné izolace protipožárním nástřikem trámů ocelových profilu I, T, U, L na podklad opatřený pletivem, tl. 30 mm</t>
  </si>
  <si>
    <t>1342082925</t>
  </si>
  <si>
    <t>4,05*(0,35+0,62+0,3)*2"strop s úhlíkovými lamelami</t>
  </si>
  <si>
    <t>001100</t>
  </si>
  <si>
    <t>požární malta pro aplikaci nástřikem dle specifikace v PD - pytel 12kg</t>
  </si>
  <si>
    <t>1991131964</t>
  </si>
  <si>
    <t>714</t>
  </si>
  <si>
    <t>Akustická a protiotřesová opatření</t>
  </si>
  <si>
    <t>714121012</t>
  </si>
  <si>
    <t>Montáž podstropních panelů s rozšířenou zvukovou pohltivostí zavěšených na polozapuštěný rošt</t>
  </si>
  <si>
    <t>-922695840</t>
  </si>
  <si>
    <t>24,5+23,3+23,2+21,3+49,7+98,2+7,7+11,2+16+8,3+21,3+23,3+24,8"1NP</t>
  </si>
  <si>
    <t>145+5,9+9,7+22,1+6,3+23,1+48,6+98,2+9,9+6,3+9,1+8,2+7,2+7,5+97,5+48,4+6,3+23,5+23,3+12,8+16,3"2NP</t>
  </si>
  <si>
    <t>59036075</t>
  </si>
  <si>
    <t>panel akustický polozapuštěná hrana viditelný rošt š 24mm bílá tl 15mm</t>
  </si>
  <si>
    <t>-55865679</t>
  </si>
  <si>
    <t>988*1,05 'Přepočtené koeficientem množství</t>
  </si>
  <si>
    <t>714183002</t>
  </si>
  <si>
    <t>Montáž pohltivých desek na sraz volně stropů a stěn</t>
  </si>
  <si>
    <t>-950105332</t>
  </si>
  <si>
    <t>40"mč135</t>
  </si>
  <si>
    <t>6315094R</t>
  </si>
  <si>
    <t xml:space="preserve">akustická izolace na kazetový podhled tl.50mm dle specifikace v TZ  - nízkofrekveční absorbér</t>
  </si>
  <si>
    <t>220751743</t>
  </si>
  <si>
    <t>40*1,02 'Přepočtené koeficientem množství</t>
  </si>
  <si>
    <t>998714102</t>
  </si>
  <si>
    <t>Přesun hmot tonážní pro akustická a protiotřesová opatření v objektech v do 12 m</t>
  </si>
  <si>
    <t>103056341</t>
  </si>
  <si>
    <t>998714181</t>
  </si>
  <si>
    <t>Příplatek k přesunu hmot tonážní 714 prováděný bez použití mechanizace</t>
  </si>
  <si>
    <t>1329378410</t>
  </si>
  <si>
    <t>721210824</t>
  </si>
  <si>
    <t>Demontáž vpustí střešních DN 150</t>
  </si>
  <si>
    <t>-1234920226</t>
  </si>
  <si>
    <t>751398862</t>
  </si>
  <si>
    <t xml:space="preserve">Demontáž plechové podstavy pro rovné střechy  do 0,800 m2</t>
  </si>
  <si>
    <t>660328471</t>
  </si>
  <si>
    <t>1"na střeše</t>
  </si>
  <si>
    <t>751513849</t>
  </si>
  <si>
    <t>Demontáž výfukové hlavice z plechového potrubí čtyřhranné s přírubou nebo bez příruby průřezu přes 0,280 do 0,560 m2</t>
  </si>
  <si>
    <t>1375608282</t>
  </si>
  <si>
    <t>1"střecha</t>
  </si>
  <si>
    <t>17,162+0,23</t>
  </si>
  <si>
    <t>762341210</t>
  </si>
  <si>
    <t>Montáž bednění střech rovných a šikmých sklonu do 60° z hrubých prken na sraz</t>
  </si>
  <si>
    <t>144103424</t>
  </si>
  <si>
    <t>((13,19)*(51,05-0,33*2)-(33,15+0,33*2)*1,2)"skl.S2</t>
  </si>
  <si>
    <t>60516105</t>
  </si>
  <si>
    <t>řezivo borové sušené tl 30mm</t>
  </si>
  <si>
    <t>236811067</t>
  </si>
  <si>
    <t>(((13,19)*(51,05-0,33*2)-(33,15+0,33*2)*1,2))*0,025*1,1"skl.S2 -</t>
  </si>
  <si>
    <t>762341811</t>
  </si>
  <si>
    <t>Demontáž bednění střech z prken</t>
  </si>
  <si>
    <t>-497112850</t>
  </si>
  <si>
    <t xml:space="preserve">((13,19)*(51,05-0,33*2)-(33,15+0,33*2)*1,2)"bednění </t>
  </si>
  <si>
    <t>2065790600</t>
  </si>
  <si>
    <t>17,162</t>
  </si>
  <si>
    <t>2*(13,85+51,05+1,2)*0,55" na atikách</t>
  </si>
  <si>
    <t xml:space="preserve">deska mikroštěpková voděodolná tl.25mm  - 4 PD</t>
  </si>
  <si>
    <t>72,71*1,1 'Přepočtené koeficientem množství</t>
  </si>
  <si>
    <t>2*(13,85+51,05+1,2)/0,5*1,1*0,45"vodorovná na atikách</t>
  </si>
  <si>
    <t>2*(13,85+51,05+1,2)/0,5*1,1*0,45*0,04*0,04*1,1"vodorovná na atikách</t>
  </si>
  <si>
    <t>72,71</t>
  </si>
  <si>
    <t>763111419</t>
  </si>
  <si>
    <t>SDK příčka tl 100 mm profil CW+UW 50 desky 2xDF 12,5 bez izolace EI 90</t>
  </si>
  <si>
    <t>-50740335</t>
  </si>
  <si>
    <t>5,45*(2,4+1,8+2)+2,83*1,25"výtahová šachta</t>
  </si>
  <si>
    <t>763111713</t>
  </si>
  <si>
    <t>SDK příčka ukončení ve volném prostoru</t>
  </si>
  <si>
    <t>-484666802</t>
  </si>
  <si>
    <t>2,02*2+5"provedení ostění v otvoru v mč117</t>
  </si>
  <si>
    <t>763111714</t>
  </si>
  <si>
    <t>SDK příčka zalomení</t>
  </si>
  <si>
    <t>-1488965171</t>
  </si>
  <si>
    <t>5,45*2+2,83"výtahová šachta</t>
  </si>
  <si>
    <t>763111761</t>
  </si>
  <si>
    <t>Příplatek k SDK příčce s jednoduchou nosnou konstrukcí za zahuštění profilů na vzdálenost 31 mm</t>
  </si>
  <si>
    <t>1809336131</t>
  </si>
  <si>
    <t>763111821</t>
  </si>
  <si>
    <t>Demontáž SDK příčky se zdvojenou ocelovou nosnou konstrukcí opláštění dvojité</t>
  </si>
  <si>
    <t>2061600505</t>
  </si>
  <si>
    <t>2,65*0,9"mezi mč105 a 108</t>
  </si>
  <si>
    <t>2,65*(4,25+0,8+0,8+0,935)-0,7*1,97"mč.140,141</t>
  </si>
  <si>
    <t>2,62*(1,8+0,83)-0,7*1,97"mč208</t>
  </si>
  <si>
    <t>2,62*(4,2+1,8+0,83)-0,7*1,97"mč227</t>
  </si>
  <si>
    <t>763121451</t>
  </si>
  <si>
    <t>SDK stěna předsazená tl 75 mm profil CW+UW 50 desky 2xA nebo DF 12,5 bez izolace EI 30</t>
  </si>
  <si>
    <t>-2033848492</t>
  </si>
  <si>
    <t>2,65*(0,25*2+0,8)"mč208</t>
  </si>
  <si>
    <t>2,65*(0,25*2+0,8)"mč228</t>
  </si>
  <si>
    <t>1,57*2,65"mč212</t>
  </si>
  <si>
    <t>2,65*(0,6+0,4)"mč219</t>
  </si>
  <si>
    <t>2,65*(0,4+0,2)"mč229</t>
  </si>
  <si>
    <t>2,65*(0,27*2+1)"mč144</t>
  </si>
  <si>
    <t>2,65*(0,27*2+1)"mč140</t>
  </si>
  <si>
    <t>2,65*(0,15+0,7)"mč141</t>
  </si>
  <si>
    <t>763121456</t>
  </si>
  <si>
    <t>SDK stěna předsazená tl 62,5 mm profil CW+UW 50 deska 1xDFRIH2 12,5 s izolací EI 30 Rw do 15 dB</t>
  </si>
  <si>
    <t>1811004010</t>
  </si>
  <si>
    <t>2,85*2,65"mč113</t>
  </si>
  <si>
    <t>763121461</t>
  </si>
  <si>
    <t>SDK stěna předsazená tl 80 mm profil CW+UW 50 desky 2xH2 12,5 bez izolace EI 60</t>
  </si>
  <si>
    <t>-757487926</t>
  </si>
  <si>
    <t>2,65*(0,85+0,35)"sprcha mč207</t>
  </si>
  <si>
    <t>2,65*(0,85+0,35)"sprcha mč226</t>
  </si>
  <si>
    <t>2,65*(0,3+0,3)"mč208</t>
  </si>
  <si>
    <t>2,65*0,95"mč214</t>
  </si>
  <si>
    <t>2,65*(0,3+0,3)"mč225</t>
  </si>
  <si>
    <t>2,65*4,8"mč213</t>
  </si>
  <si>
    <t>2,65*(0,85+0,35)"sprcha mč139</t>
  </si>
  <si>
    <t>2,65*(2,15+0,9)"mč107</t>
  </si>
  <si>
    <t>2,65*3,96-1,1*1,98"mč118</t>
  </si>
  <si>
    <t>(2,08+2,8)*2,65"mč119</t>
  </si>
  <si>
    <t>2,65*(0,18+0,15+0,205+0,5)"mč125</t>
  </si>
  <si>
    <t>2,65*(0,3+0,3)"mč104</t>
  </si>
  <si>
    <t>763121571</t>
  </si>
  <si>
    <t>SDK stěna předsazená tl 67,5 mm profil CD+UD desky 2x DFRIH2 12,5 s izolací EI 30 Rw do 15 dB</t>
  </si>
  <si>
    <t>750361193</t>
  </si>
  <si>
    <t>(2,65*6,5-2,05*5)*2+0,25*(5+2,05*2)"mč117</t>
  </si>
  <si>
    <t>763121590</t>
  </si>
  <si>
    <t>SDK stěna předsazená pro osazení závěsného WC tl 150 - 250 mm profil CW+UW 50 desky 2xH2 12,5 bez TI</t>
  </si>
  <si>
    <t>3,82*2,65"mč139</t>
  </si>
  <si>
    <t>1,5*2,65"mč130</t>
  </si>
  <si>
    <t>2,65*2,38"mč131</t>
  </si>
  <si>
    <t>(1,89+1,6)*2,65"mč106</t>
  </si>
  <si>
    <t>(2,6+0,15)*2,65"mč115</t>
  </si>
  <si>
    <t>0,8*2,65"mč116</t>
  </si>
  <si>
    <t>3,82*2,65"mč207</t>
  </si>
  <si>
    <t>3,82*2,65"mč226</t>
  </si>
  <si>
    <t>0,8*2,65"mč217</t>
  </si>
  <si>
    <t>0,9*2,65"mč220</t>
  </si>
  <si>
    <t>763121712</t>
  </si>
  <si>
    <t>SDK stěna předsazená zalomení</t>
  </si>
  <si>
    <t>-1612057077</t>
  </si>
  <si>
    <t>2,65*2"mč208</t>
  </si>
  <si>
    <t>2,65*2"mč228</t>
  </si>
  <si>
    <t>2,65"mč219</t>
  </si>
  <si>
    <t>2,65"mč229</t>
  </si>
  <si>
    <t>2,65*2"mč144</t>
  </si>
  <si>
    <t>2,65*2"mč140</t>
  </si>
  <si>
    <t>2,65"mč141</t>
  </si>
  <si>
    <t>2,65"sprcha mč207</t>
  </si>
  <si>
    <t>2,65"sprcha mč226</t>
  </si>
  <si>
    <t>2,65"mč208</t>
  </si>
  <si>
    <t>2,65"mč214</t>
  </si>
  <si>
    <t>2,65"mč225</t>
  </si>
  <si>
    <t>2,65"sprcha mč139</t>
  </si>
  <si>
    <t>2,65*2"mč107</t>
  </si>
  <si>
    <t>2,65*2"mč125</t>
  </si>
  <si>
    <t>2,65"mč104</t>
  </si>
  <si>
    <t>763121751</t>
  </si>
  <si>
    <t>Příplatek k SDK stěně předsazené za plochu do 6 m2 jednotlivě</t>
  </si>
  <si>
    <t>481949728</t>
  </si>
  <si>
    <t>763121812</t>
  </si>
  <si>
    <t>Demontáž SDK předsazené/šachtové stěny s jednoduchou nosnou kcí opláštění dvojité</t>
  </si>
  <si>
    <t>-1611181343</t>
  </si>
  <si>
    <t>(2,65+0,15)*2,65"předstěna v mč118</t>
  </si>
  <si>
    <t>1,15*2,65"mč108</t>
  </si>
  <si>
    <t>(1,4+0,25)*2,65"mč105</t>
  </si>
  <si>
    <t>2,65*(0,39+0,35+0,39)"mč104</t>
  </si>
  <si>
    <t>0,2*5*2,65"mč124</t>
  </si>
  <si>
    <t>2,65*(0,31+0,65)"mč139</t>
  </si>
  <si>
    <t>(0,15*2+0,3)*2,65"mč140</t>
  </si>
  <si>
    <t>2,62*(0,6+0,23)"mč212</t>
  </si>
  <si>
    <t>2,65*(0,29+0,28)"mč225</t>
  </si>
  <si>
    <t>(0,4+0,965)*3,955"mč113</t>
  </si>
  <si>
    <t>763131491</t>
  </si>
  <si>
    <t>SDK podhled deska 1x akustická s izolací dvouvrstvá spodní kce profil CD+UD REI 90 Rw 60 dB</t>
  </si>
  <si>
    <t>1863081031</t>
  </si>
  <si>
    <t>9,1"mč144</t>
  </si>
  <si>
    <t>763131561</t>
  </si>
  <si>
    <t>SDK podhled desky 2xH2 12,5 bez izolace jednovrstvá spodní kce profil CD+UD EI 30</t>
  </si>
  <si>
    <t>1589682452</t>
  </si>
  <si>
    <t>(0,4+0,2+0,4+0,2)*2,42+(0,15+0,4)*2,1"mč125</t>
  </si>
  <si>
    <t>1,3*(0,4+0,4)+0,4*0,4"mč133</t>
  </si>
  <si>
    <t>1,5*(0,25+0,4)"mč130</t>
  </si>
  <si>
    <t>1,3*(0,25+0,4)"mč138</t>
  </si>
  <si>
    <t>Součet"kastlíky 1NP</t>
  </si>
  <si>
    <t>763131721</t>
  </si>
  <si>
    <t>SDK podhled skoková změna v do 0,5 m</t>
  </si>
  <si>
    <t>-1322833207</t>
  </si>
  <si>
    <t>2*2,42+2,1"mč125</t>
  </si>
  <si>
    <t>1,3"mč133</t>
  </si>
  <si>
    <t>1,5"mč130</t>
  </si>
  <si>
    <t>1,3"mč138</t>
  </si>
  <si>
    <t>3,955"mč113</t>
  </si>
  <si>
    <t>763131752</t>
  </si>
  <si>
    <t>Montáž jedné vrstvy tepelné izolace do SDK podhledu</t>
  </si>
  <si>
    <t>-1427390862</t>
  </si>
  <si>
    <t>63152096</t>
  </si>
  <si>
    <t>pás tepelně izolační univerzální λ=0,032-0,033 tl 50mm</t>
  </si>
  <si>
    <t>721065205</t>
  </si>
  <si>
    <t>9,1*1,02 'Přepočtené koeficientem množství</t>
  </si>
  <si>
    <t>763164740</t>
  </si>
  <si>
    <t>SDK obklad kcí uzavřeného tvaru š do 1,6 m desky 2xDFRIH2 12,5</t>
  </si>
  <si>
    <t>-279983091</t>
  </si>
  <si>
    <t>2,05*2"mč117 - sloupy</t>
  </si>
  <si>
    <t>763172325</t>
  </si>
  <si>
    <t>Montáž dvířek revizních jednoplášťových SDK kcí vel. 600x600 mm pro příčky a předsazené stěny</t>
  </si>
  <si>
    <t>-1009333216</t>
  </si>
  <si>
    <t>3"dle E14</t>
  </si>
  <si>
    <t>59030714R</t>
  </si>
  <si>
    <t xml:space="preserve">dvířka revizní jednokřídlá s automatickým zámkem 600x600mm včetně zrcadla  - dle E14</t>
  </si>
  <si>
    <t>-1392088875</t>
  </si>
  <si>
    <t>763181811</t>
  </si>
  <si>
    <t>Demontáž jednokřídlové kovové zárubně v do 2,75 m SDK příčka</t>
  </si>
  <si>
    <t>858675266</t>
  </si>
  <si>
    <t>1"mč141</t>
  </si>
  <si>
    <t>1"mč208</t>
  </si>
  <si>
    <t>1"mč227</t>
  </si>
  <si>
    <t>764002821</t>
  </si>
  <si>
    <t>Demontáž střešního výlezu do suti</t>
  </si>
  <si>
    <t>-214454252</t>
  </si>
  <si>
    <t>764002841</t>
  </si>
  <si>
    <t>Demontáž oplechování horních ploch zdí a nadezdívek do suti</t>
  </si>
  <si>
    <t>-66939486</t>
  </si>
  <si>
    <t>120,6</t>
  </si>
  <si>
    <t>-1206321808</t>
  </si>
  <si>
    <t>(43*1,25+2,65+2,63+2,65+2,6+2,65+3*3,1+4*4+2*3,96+4*3,45+6*3,1)</t>
  </si>
  <si>
    <t>764002861</t>
  </si>
  <si>
    <t>Demontáž oplechování říms a ozdobných prvků do suti</t>
  </si>
  <si>
    <t>-1264529888</t>
  </si>
  <si>
    <t>2*(13,89/2+51,09+1,2)"ukončující oplechování stávajícího zateplení</t>
  </si>
  <si>
    <t>764212632</t>
  </si>
  <si>
    <t>Oplechování štítu závětrnou lištou z Pz s povrchovou úpravou rš 200 mm</t>
  </si>
  <si>
    <t>-627448543</t>
  </si>
  <si>
    <t>120,6"dle K12</t>
  </si>
  <si>
    <t>Oplechování rovných parapetů celoplošně lepené z Pz s povrchovou úpravou rš 330 mm</t>
  </si>
  <si>
    <t>-2018766378</t>
  </si>
  <si>
    <t>1823764630</t>
  </si>
  <si>
    <t>510753658</t>
  </si>
  <si>
    <t>766211200</t>
  </si>
  <si>
    <t>Montáž madel schodišťových dřevených nebo verzalitových průběžných</t>
  </si>
  <si>
    <t>CS ÚRS 2021 01</t>
  </si>
  <si>
    <t>908489946</t>
  </si>
  <si>
    <t>2,4*2+10*3+2,4*2"dle ozn Z03</t>
  </si>
  <si>
    <t>2,4*2+10*3+2,4*2"dle ozn Z04</t>
  </si>
  <si>
    <t>11,05"dle Z05</t>
  </si>
  <si>
    <t>05217101</t>
  </si>
  <si>
    <t>madlo dubové D 50mm</t>
  </si>
  <si>
    <t>999798093</t>
  </si>
  <si>
    <t>90,25*1,1 'Přepočtené koeficientem množství</t>
  </si>
  <si>
    <t>766211811</t>
  </si>
  <si>
    <t>Demontáž schodišťového madla</t>
  </si>
  <si>
    <t>-364441310</t>
  </si>
  <si>
    <t>10"dle ozn Z03b</t>
  </si>
  <si>
    <t>10"dle ozn Z04b</t>
  </si>
  <si>
    <t>766421821</t>
  </si>
  <si>
    <t>Demontáž truhlářského obložení podhledů z palubek</t>
  </si>
  <si>
    <t>1069870193</t>
  </si>
  <si>
    <t>4,05*2*(0,1+0,2*2)"mč 137</t>
  </si>
  <si>
    <t>766421822</t>
  </si>
  <si>
    <t>Demontáž truhlářského obložení podhledů podkladových roštů</t>
  </si>
  <si>
    <t>-2001159029</t>
  </si>
  <si>
    <t>283084921</t>
  </si>
  <si>
    <t>30"1NP</t>
  </si>
  <si>
    <t>36"2NP</t>
  </si>
  <si>
    <t>766622131</t>
  </si>
  <si>
    <t>Montáž plastových oken plochy přes 1 m2 otevíravých v do 1,5 m s rámem do zdiva</t>
  </si>
  <si>
    <t>-2127784020</t>
  </si>
  <si>
    <t>1,2*1,44*9"dle ozn.101</t>
  </si>
  <si>
    <t>1,2*1,44*12"dle ozn.102</t>
  </si>
  <si>
    <t>1,2*1,44*11"dle ozn.201</t>
  </si>
  <si>
    <t>1,2*1,44*11"dle ozn.202</t>
  </si>
  <si>
    <t>3*1,44*3"dle ozn109</t>
  </si>
  <si>
    <t>3*1,44*6"dle ozn206</t>
  </si>
  <si>
    <t>61140052R</t>
  </si>
  <si>
    <t>okno plastové otevíravé/sklopné trojsklo - komplet dle ozn.101</t>
  </si>
  <si>
    <t>-967511811</t>
  </si>
  <si>
    <t>61140052R1</t>
  </si>
  <si>
    <t>okno plastové otevíravé/sklopné trojsklo - komplet dle ozn.102</t>
  </si>
  <si>
    <t>276067176</t>
  </si>
  <si>
    <t>61140052R2</t>
  </si>
  <si>
    <t>okno plastové otevíravé/sklopné trojsklo - komplet dle ozn.201</t>
  </si>
  <si>
    <t>1979402693</t>
  </si>
  <si>
    <t>61140052R3</t>
  </si>
  <si>
    <t>okno plastové otevíravé/sklopné trojsklo - komplet dle ozn.202</t>
  </si>
  <si>
    <t>1486056182</t>
  </si>
  <si>
    <t>61140052R4</t>
  </si>
  <si>
    <t>okno plastové otevíravé/sklopné trojsklo - komplet dle ozn.109</t>
  </si>
  <si>
    <t>1264242189</t>
  </si>
  <si>
    <t>61140052R5</t>
  </si>
  <si>
    <t>okno plastové otevíravé/sklopné trojsklo - komplet dle ozn.206</t>
  </si>
  <si>
    <t>31950582</t>
  </si>
  <si>
    <t>766622132</t>
  </si>
  <si>
    <t>Montáž plastových oken plochy přes 1 m2 otevíravých v do 2,5 m s rámem do zdiva</t>
  </si>
  <si>
    <t>-352676468</t>
  </si>
  <si>
    <t>3,91*1,69*4"203</t>
  </si>
  <si>
    <t>3,86*1,69*2"204</t>
  </si>
  <si>
    <t>3,76*1,69*2"205</t>
  </si>
  <si>
    <t>61140054R</t>
  </si>
  <si>
    <t xml:space="preserve">okno plastové otevíravé/sklopné trojsklo  - komplet dle ozn.204 včetně rozšiřovacích profilů</t>
  </si>
  <si>
    <t>-2139495598</t>
  </si>
  <si>
    <t>61140054R1</t>
  </si>
  <si>
    <t xml:space="preserve">okno plastové otevíravé/sklopné trojsklo  - komplet dle ozn.205 včetně rozšiřovacích profilů</t>
  </si>
  <si>
    <t>-1575877837</t>
  </si>
  <si>
    <t>61140054R2</t>
  </si>
  <si>
    <t>-571215008</t>
  </si>
  <si>
    <t>766622133</t>
  </si>
  <si>
    <t>Montáž plastových oken plochy přes 1 m2 otevíravých v přes 2,5 m s rámem do zdiva</t>
  </si>
  <si>
    <t>-1463258626</t>
  </si>
  <si>
    <t>1,69*(2,4+0,155)+2,94*(1,2+0,155)"103</t>
  </si>
  <si>
    <t>1,69*(2,4+0,155)+2,94*(1,2+0,155)"104</t>
  </si>
  <si>
    <t>1,69*(2,4+0,155)+2,94*(1,2+0,155)"106</t>
  </si>
  <si>
    <t>1,69*(2,4+0,155)+2,94*(1,2+0,155)"107</t>
  </si>
  <si>
    <t>1,69*(2,4+0,155)+2,94*(1,2+0,155)"108</t>
  </si>
  <si>
    <t>61140056R1</t>
  </si>
  <si>
    <t>okno plastové s dveřmi otevíravé/sklopné trojsklo - komplet dle ozn.103 včetně rošiřujících profilů</t>
  </si>
  <si>
    <t>832986107</t>
  </si>
  <si>
    <t>61140056R2</t>
  </si>
  <si>
    <t>okno plastové s dveřmi otevíravé/sklopné trojsklo - komplet dle ozn.104 včetně rošiřujících profilů</t>
  </si>
  <si>
    <t>-2103228957</t>
  </si>
  <si>
    <t>61140056R3</t>
  </si>
  <si>
    <t>okno plastové s dveřmi otevíravé/sklopné trojsklo - komplet dle ozn.106 včetně rošiřujících profilů</t>
  </si>
  <si>
    <t>1681905226</t>
  </si>
  <si>
    <t>61140056R4</t>
  </si>
  <si>
    <t>okno plastové s dveřmi otevíravé/sklopné trojsklo - komplet dle ozn.107 včetně rošiřujících profilů</t>
  </si>
  <si>
    <t>1311408834</t>
  </si>
  <si>
    <t>61140056R5</t>
  </si>
  <si>
    <t>okno plastové s dveřmi otevíravé/sklopné trojsklo - komplet dle ozn.108 včetně rošiřujících profilů</t>
  </si>
  <si>
    <t>-1728533120</t>
  </si>
  <si>
    <t>Příplatek k montáži oken za izolaci pro rovné ostění připojovací spára do 15 mm - páska (těsnící + paropropustná</t>
  </si>
  <si>
    <t>-2083236822</t>
  </si>
  <si>
    <t>1882622392</t>
  </si>
  <si>
    <t>34"1NP</t>
  </si>
  <si>
    <t>26"2NP</t>
  </si>
  <si>
    <t xml:space="preserve">dveře jednokřídlé plné - DTD výplň, HPL  - 800x1970mm včetně kování, zámku systému centrálního klíče,  madla, okopového plechu atd. - komplet dle specifikace viz.výkaz výměr</t>
  </si>
  <si>
    <t>2073534418</t>
  </si>
  <si>
    <t>1+1+1+1"0101+0102+0143+0144</t>
  </si>
  <si>
    <t>1+1+1+1+1+1+1+1"0201+0203+0204+0205+0207+0211+0226+0228</t>
  </si>
  <si>
    <t xml:space="preserve">dveře jednokřídlé plné - DTD výplň, HPL  - 800x1970mm včetně kování, zámku systému centrálního klíče, okopového plechu atd.  komplet dle specifikace viz.výkaz výměr</t>
  </si>
  <si>
    <t>1695743162</t>
  </si>
  <si>
    <t>20"0103+0104+0107+0110+0111+0113+0114+0115+0116+0118+0121+0122+0123+0124+0131+0133+134+0137+0138+0141</t>
  </si>
  <si>
    <t>10"0202+0206+0210+0214+0215+0217+0218+0221+0224+0227</t>
  </si>
  <si>
    <t xml:space="preserve">dveře jednokřídlé plné - DTD výplň, HPL  - 700x1970mm včetně kování, zámku systému centrálního klíče, okopového plechu, VZT mřížky atd. - komplet dle specifikace viz. výkaz výměr</t>
  </si>
  <si>
    <t>-2073837855</t>
  </si>
  <si>
    <t>4"0108+0106+0119+0132</t>
  </si>
  <si>
    <t>6116208R04</t>
  </si>
  <si>
    <t xml:space="preserve">dveře jednokřídlé plné - DTD výplň, HPL  - 600x1970mm včetně kování, zámku systému centrálního klíče, okopového plechu, VZT mřížky atd. - komplet dle specifikace viz. výkaz výměr</t>
  </si>
  <si>
    <t>-1082576061</t>
  </si>
  <si>
    <t xml:space="preserve">dveře jednokřídlé plné - DTD výplň, HPL  - 700x1970mm včetně kování, zámku centrální klíč, okopového plechu, atd. - komplet dle speciifikace viz.výkaz výměr</t>
  </si>
  <si>
    <t>323293424</t>
  </si>
  <si>
    <t>2"0105+0117</t>
  </si>
  <si>
    <t xml:space="preserve">dveře jednokřídlé plné - DTD výplň, HPL  - 800x1970mm včetně kování, zámku systému centrálního klíče, okopového plechu, VZT mřížky atd. - komplet dle specifikace viz. výkaz výměr</t>
  </si>
  <si>
    <t>660864672</t>
  </si>
  <si>
    <t>2"0135+0145</t>
  </si>
  <si>
    <t>4"0208+0219+0229+0222</t>
  </si>
  <si>
    <t>6116208R012</t>
  </si>
  <si>
    <t xml:space="preserve">dveře jednokřídlé 1/2 prosklené - DTD výplň, HPL  - 800x1970mm včetně kování, zámku systému centrálního klíče, okopového plechu, madla atd. - komplet dle specifikace viz. výkaz výměr</t>
  </si>
  <si>
    <t>519570736</t>
  </si>
  <si>
    <t>2"0209+0225</t>
  </si>
  <si>
    <t>6116208R013</t>
  </si>
  <si>
    <t xml:space="preserve">dveře jednokřídlé 1/1 prosklené - DTD výplň, HPL  - 800x1970mm včetně kování, zámku systému centrálního klíče, okopového plechu atd. - komplet dle specifikace viz. výkaz výměr</t>
  </si>
  <si>
    <t>-2083355221</t>
  </si>
  <si>
    <t>1801563439</t>
  </si>
  <si>
    <t>11"1NP</t>
  </si>
  <si>
    <t>4"2NP</t>
  </si>
  <si>
    <t>6116208R15</t>
  </si>
  <si>
    <t xml:space="preserve">dveře jednokřídlé plné - DTD výplň, HPL  - 900x1970mm včetně kování, zámku systému centrálního klíče, okopového plechu atd.  komplet dle specifikace viz.výkaz výměr</t>
  </si>
  <si>
    <t>753470747</t>
  </si>
  <si>
    <t>8"0112+0120+0125+0127+0128+0129+0130+0136</t>
  </si>
  <si>
    <t>4"0212+0213+0216+0223</t>
  </si>
  <si>
    <t>6116208R16</t>
  </si>
  <si>
    <t xml:space="preserve">dveře jednokřídlé plné - DTD výplň, HPL  - 900x1970mm včetně kování, zámku systému centrálního klíče, okopového plechu, VZT mřížky atd.  komplet dle specifikace viz.výkaz výměr</t>
  </si>
  <si>
    <t>-1744989200</t>
  </si>
  <si>
    <t>6116208R17</t>
  </si>
  <si>
    <t xml:space="preserve">dveře jednokřídlé plné - DTD výplň, HPL  - 900x1970mm včetně kování, zámku systému centrálního klíče, okopového plechu, madla atd.  komplet dle specifikace viz.výkaz výměr</t>
  </si>
  <si>
    <t>2143858149</t>
  </si>
  <si>
    <t>2"0140+0142</t>
  </si>
  <si>
    <t>766660411</t>
  </si>
  <si>
    <t>Montáž dveřních křídel dřevěných nebo plastových vchodových dveří včetně rámu do zdiva jednokřídlových bez nadsvětlíku</t>
  </si>
  <si>
    <t>1735637509</t>
  </si>
  <si>
    <t>61140504</t>
  </si>
  <si>
    <t xml:space="preserve">dveře jednokřídlé plastové bílé prosklené  - komplet dle ozn.105 včetně rozšiřovacích profilů</t>
  </si>
  <si>
    <t>-803186858</t>
  </si>
  <si>
    <t>766660421</t>
  </si>
  <si>
    <t>Montáž vchodových dveří jednokřídlových s nadsvětlíkem do zdiva</t>
  </si>
  <si>
    <t>1132267577</t>
  </si>
  <si>
    <t>6117320R</t>
  </si>
  <si>
    <t xml:space="preserve">dveře jednokřídlé plastové plné s nadsvětlíkem  - komplet dle ozn.110</t>
  </si>
  <si>
    <t>1435295557</t>
  </si>
  <si>
    <t>766662811</t>
  </si>
  <si>
    <t>Demontáž dveřních prahů u dveří jednokřídlových k opětovnému použití</t>
  </si>
  <si>
    <t>-351643108</t>
  </si>
  <si>
    <t>36"1NP</t>
  </si>
  <si>
    <t>33"2NP</t>
  </si>
  <si>
    <t>766691914</t>
  </si>
  <si>
    <t>Vyvěšení nebo zavěšení dřevěných křídel dveří pl do 2 m2</t>
  </si>
  <si>
    <t>-848347787</t>
  </si>
  <si>
    <t>766694112</t>
  </si>
  <si>
    <t>Montáž parapetních desek dřevěných nebo plastových š do 30 cm dl přes 1,0 do 1,6 m</t>
  </si>
  <si>
    <t>-353192976</t>
  </si>
  <si>
    <t>9+12+11+11</t>
  </si>
  <si>
    <t>Montáž parapetních desek dřevěných nebo plastových š do 30 cm dl přes 1,6 do 2,6 m</t>
  </si>
  <si>
    <t>884529784</t>
  </si>
  <si>
    <t>1+1+1+1+1</t>
  </si>
  <si>
    <t>766694114</t>
  </si>
  <si>
    <t>Montáž parapetních desek dřevěných nebo plastových š do 30 cm dl přes 2,6 do 3,6 m</t>
  </si>
  <si>
    <t>-806897709</t>
  </si>
  <si>
    <t>3+4+2+2+6</t>
  </si>
  <si>
    <t>61144402</t>
  </si>
  <si>
    <t>parapet plastový vnitřní komůrkový tl 20mm š 305mm</t>
  </si>
  <si>
    <t>-963099831</t>
  </si>
  <si>
    <t>(1,44*(21+22)+2,4*5+3*3+3,6*6+3,35*2+3*6)*1,05</t>
  </si>
  <si>
    <t>892050116</t>
  </si>
  <si>
    <t>59,0909090909091*1,1 'Přepočtené koeficientem množství</t>
  </si>
  <si>
    <t>766699611</t>
  </si>
  <si>
    <t>Montáž krytů topného tělesa dřevěných povrchově upravených</t>
  </si>
  <si>
    <t>-169340867</t>
  </si>
  <si>
    <t>0,65*(13*2+1,4+4*1,1+0,2*36)"2NP</t>
  </si>
  <si>
    <t>0,65*(32*0,2+7*1,1+1,3+2*1,4+6*2)"1NP</t>
  </si>
  <si>
    <t>6051R</t>
  </si>
  <si>
    <t>Dodávka krytů radiátoru - kompletně dle T01 - přední panely, bočnice, nožičky atd.</t>
  </si>
  <si>
    <t>1347850139</t>
  </si>
  <si>
    <t>44,98"dle T02</t>
  </si>
  <si>
    <t>76681110R</t>
  </si>
  <si>
    <t xml:space="preserve">Dodávka + montáž kuchyňské kout v mč 113 včetně dřezu,  dřezové baterie a vestavné ledničky - komplet dle T02 (následné propojení instalací v ZTI) </t>
  </si>
  <si>
    <t>1620858114</t>
  </si>
  <si>
    <t>76681110R1</t>
  </si>
  <si>
    <t xml:space="preserve">Dodávka + montáž kuchyňské kout v mč 218 včetně dřezu,  dřezové baterie - komplet dle T07 (následné propojení instalací v ZTI) </t>
  </si>
  <si>
    <t>311547941</t>
  </si>
  <si>
    <t>76681111R</t>
  </si>
  <si>
    <t xml:space="preserve">Dodávka + montáž kuchyňského koutu v mč134 včetně dřezu,  dřezové baterie - komplet dle T03  - spotřebiče započteny v interiéru (následné propojení instalaci v ZTI)</t>
  </si>
  <si>
    <t>-2058802291</t>
  </si>
  <si>
    <t>76681111R01</t>
  </si>
  <si>
    <t xml:space="preserve">Dodávka + montáž kuchyňského koutu v mč211 včetně dřezu,  dřezové baterie - komplet dle T04  - spotřebiče započteny v interiéru (následné propojení instalaci v ZTI)</t>
  </si>
  <si>
    <t>-1470837818</t>
  </si>
  <si>
    <t>76681111R02</t>
  </si>
  <si>
    <t xml:space="preserve">Dodávka + montáž kuchyňského koutu v mč221 včetně dřezu,  dřezové baterie - komplet dle T05 - spotřebiče započteny v interiéru (následné propojení instalaci v ZTI)</t>
  </si>
  <si>
    <t>429745790</t>
  </si>
  <si>
    <t xml:space="preserve">Dodávka + montáž kuchyňské linky v mč229 včetně dřezu a  dřezové baterie a vybavení spotřebiči - komplet dle T06</t>
  </si>
  <si>
    <t>551690648</t>
  </si>
  <si>
    <t>Přesun hmot tonážní pro kce truhlářské v objektech v přes 6 do 12 m</t>
  </si>
  <si>
    <t>76711-02</t>
  </si>
  <si>
    <t>Doplnění stávajícího ocelového žebříku (dodávka + montáž) včetně a celkového obroušení a nátěrů - komplet dle ozn.Z06</t>
  </si>
  <si>
    <t>59377622</t>
  </si>
  <si>
    <t>767161814</t>
  </si>
  <si>
    <t>Demontáž zábradlí rovného nerozebíratelného hmotnosti 1 m zábradlí přes 20 kg do suti</t>
  </si>
  <si>
    <t>-1263969754</t>
  </si>
  <si>
    <t>3,9*6+3,6*2"ve 2NP na lodžiích</t>
  </si>
  <si>
    <t>76722011R</t>
  </si>
  <si>
    <t>Dodávka + montáž zábradlí na bezbariérové rampě - komplet včetně povrchové úpravy - ozn.Z01a</t>
  </si>
  <si>
    <t>-119320711</t>
  </si>
  <si>
    <t>76722011R1</t>
  </si>
  <si>
    <t>Dodávka + montáž zábradlí na bezbariérové rampě - komplet včetně povrchové úpravy - ozn.Z01b</t>
  </si>
  <si>
    <t>2021816267</t>
  </si>
  <si>
    <t>767316310</t>
  </si>
  <si>
    <t>Montáž střešního bodového světlíku (výlezu na střechu) do 1 m2</t>
  </si>
  <si>
    <t>1312636681</t>
  </si>
  <si>
    <t>562453R</t>
  </si>
  <si>
    <t>dodávka výlezu na plochou střechu - komplet dle ozn. E16</t>
  </si>
  <si>
    <t>1759415184</t>
  </si>
  <si>
    <t>767531111</t>
  </si>
  <si>
    <t>Montáž vstupních kovových nebo plastových rohoží čistících zón</t>
  </si>
  <si>
    <t>-1556242855</t>
  </si>
  <si>
    <t xml:space="preserve">4*0,5"dle  E11</t>
  </si>
  <si>
    <t>69752070</t>
  </si>
  <si>
    <t>rohož vstupní provedení gumové se kartáčky - systém do polymerbetonové vaničky (vanička specifikována v díle 9)</t>
  </si>
  <si>
    <t>974212607</t>
  </si>
  <si>
    <t>2*1,02 'Přepočtené koeficientem množství</t>
  </si>
  <si>
    <t>767640114</t>
  </si>
  <si>
    <t>Montáž dveří AL jednokřídlových s pevnými bočními díly a nadsvětlíkem</t>
  </si>
  <si>
    <t>974303325</t>
  </si>
  <si>
    <t>553410R4</t>
  </si>
  <si>
    <t xml:space="preserve">vnitřníprosklená AL stěna -  - komplet dle ozn. S2.01</t>
  </si>
  <si>
    <t>-1856223172</t>
  </si>
  <si>
    <t>767640223</t>
  </si>
  <si>
    <t>Montáž dveří AL vchodových dvoukřídlových s pevným bočním dílem</t>
  </si>
  <si>
    <t>679726555</t>
  </si>
  <si>
    <t>553410R5</t>
  </si>
  <si>
    <t>vstupní prosklená AL stěna - komplet dle ozn. 1.11 včetně rozšiřujícíh profilů</t>
  </si>
  <si>
    <t>64481166</t>
  </si>
  <si>
    <t>553410R6</t>
  </si>
  <si>
    <t>vstupní prosklená AL stěna - komplet dle ozn. 1.12 včetně rozšiřujícíh profilů</t>
  </si>
  <si>
    <t>605860461</t>
  </si>
  <si>
    <t>767881128</t>
  </si>
  <si>
    <t>Montáž bodů záchytného systému do dřevěných trámových konstrukcí sevřením, kotvením</t>
  </si>
  <si>
    <t>15"dle E03</t>
  </si>
  <si>
    <t>70921357</t>
  </si>
  <si>
    <t>kotvicí bod pro tenké dřevěné konstrukce pomocí 16ti vrutů dl 500mm</t>
  </si>
  <si>
    <t>Montáž atypických zámečnických konstrukcí hm do 20 kg přes TI podložku</t>
  </si>
  <si>
    <t>(7,1*(0,85*2+1,805)+0,2*0,2*0,006*7850*3)*3"Z04</t>
  </si>
  <si>
    <t>(7,1*(0,8*2+0,76)+0,2*0,2*0,006*7850*2)*13"Z06,05</t>
  </si>
  <si>
    <t xml:space="preserve">Součet"10% prořez, svary atd. </t>
  </si>
  <si>
    <t>358,425*1,1 'Přepočtené koeficientem množství</t>
  </si>
  <si>
    <t>2837651R</t>
  </si>
  <si>
    <t>92435275</t>
  </si>
  <si>
    <t>0,2*0,2*2*3"pro Z04</t>
  </si>
  <si>
    <t>0,2*0,2*2*11"pro Z05,06</t>
  </si>
  <si>
    <t>1,12*1,05 'Přepočtené koeficientem množství</t>
  </si>
  <si>
    <t>767995113R</t>
  </si>
  <si>
    <t>Dodávka + Montáž ocelového překladů včetně sloupků a ploten</t>
  </si>
  <si>
    <t>1579637388</t>
  </si>
  <si>
    <t>2*16*5,4"U140</t>
  </si>
  <si>
    <t>18,8*2,3"IPE 180</t>
  </si>
  <si>
    <t>17,549*2,15"JAckl 120/5</t>
  </si>
  <si>
    <t>20,15*2,27*2"JACKL 140/5</t>
  </si>
  <si>
    <t>0,3*0,3*0,015*7850*3"PLOTNY</t>
  </si>
  <si>
    <t>Mezisoučet"mč 120 a123</t>
  </si>
  <si>
    <t>377,044*0,1"ztratné + spojovací materiál atd. 10%</t>
  </si>
  <si>
    <t>14,5+2,2+23,1+2,7+9,9+5,2+9,5+6,1+9,1+4,3+2,3+7,5+2+23,5+2,9"2NP</t>
  </si>
  <si>
    <t>6,3+1,65*4,05"podesta + mezipodesta</t>
  </si>
  <si>
    <t>Mezisoučet"2NP R10B</t>
  </si>
  <si>
    <t xml:space="preserve">3,5+2,9+2,8+11,7+4,4+3,3+2,4+20,3+8,3+16+4,5+11,2+1,5+8,8+2,4+5,7+2,6+4,3+8,4+5,7+7,7+2+23,2+2,8+9,9+9,1"1NP </t>
  </si>
  <si>
    <t>1,6*4,05"schodiště - spodní podesta</t>
  </si>
  <si>
    <t>Mezisoučet"1NP R10B</t>
  </si>
  <si>
    <t>39,1+7,2+8,3+4,3+2,7+2,6+7,7+4,3+5,8</t>
  </si>
  <si>
    <t>Mezisoučet"1NP R11B</t>
  </si>
  <si>
    <t>17*1,2*(0,172+0,295)" stupně</t>
  </si>
  <si>
    <t>421,91"dle vysáti</t>
  </si>
  <si>
    <t>421,91*2 'Přepočtené koeficientem množství</t>
  </si>
  <si>
    <t>771151024</t>
  </si>
  <si>
    <t>Samonivelační stěrka podlah pevnosti 30 MPa tl 10 mm</t>
  </si>
  <si>
    <t>411,63</t>
  </si>
  <si>
    <t>771274123</t>
  </si>
  <si>
    <t>Montáž obkladů stupnic z dlaždic protiskluzných keramických flexibilní lepidlo š přes 250 do 300 mm</t>
  </si>
  <si>
    <t>-96610654</t>
  </si>
  <si>
    <t>17*1,2</t>
  </si>
  <si>
    <t>59761337</t>
  </si>
  <si>
    <t>schodovka protiskluzná šířky 300x600mm</t>
  </si>
  <si>
    <t>-1646119425</t>
  </si>
  <si>
    <t>20,4*1,837 'Přepočtené koeficientem množství</t>
  </si>
  <si>
    <t>771274242</t>
  </si>
  <si>
    <t>Montáž obkladů podstupnic z dlaždic reliéfních keramických flexibilní lepidlo v přes 150 do 200 mm</t>
  </si>
  <si>
    <t>1946138527</t>
  </si>
  <si>
    <t>dlažba keramická hutná reliéfní do interiéru přes 22 do 25ks/m2</t>
  </si>
  <si>
    <t>-1602790463</t>
  </si>
  <si>
    <t>20,4*0,22 'Přepočtené koeficientem množství</t>
  </si>
  <si>
    <t>771473810</t>
  </si>
  <si>
    <t>Demontáž soklíků z dlaždic keramických lepených rovných</t>
  </si>
  <si>
    <t>1483233695</t>
  </si>
  <si>
    <t>186"1NP</t>
  </si>
  <si>
    <t>771474112</t>
  </si>
  <si>
    <t>Montáž soklů z dlaždic keramických rovných flexibilní lepidlo v do 90 mm - řezaný</t>
  </si>
  <si>
    <t>1610444136</t>
  </si>
  <si>
    <t>2*(1,72+2,08)-0,8*3"mč104</t>
  </si>
  <si>
    <t>2*(1,89+1,5)-0,8*2"mč105</t>
  </si>
  <si>
    <t>2*(2,08+5,9)-2,035-0,8*3-0,5"mč107</t>
  </si>
  <si>
    <t>2*(1,89*2+2,4+1,8)-0,8*2"mč108,109</t>
  </si>
  <si>
    <t>2*(1,59+1,5)-0,8*2"mč110</t>
  </si>
  <si>
    <t>2*(12,5+3,9)-0,8*9"mč111</t>
  </si>
  <si>
    <t>2*(2,08+4,1)-0,8"mč112</t>
  </si>
  <si>
    <t>2*(4,1+3,6)-0,8*2-2,8"mč113</t>
  </si>
  <si>
    <t>2*(1,1+4,05)-0,8*2"mč114</t>
  </si>
  <si>
    <t>2*(4,05+1,6)-0,9*3+1,6*2+4,05"mč126 včetně mezipodesty</t>
  </si>
  <si>
    <t>2*(1,89+2,3)-0,8*5"mč120</t>
  </si>
  <si>
    <t>2*(2,08+1,31)-0,8"mč121</t>
  </si>
  <si>
    <t>2*(1,89+4,05)-0,9*4"mč123</t>
  </si>
  <si>
    <t>2*(2,09+2,08)-0,9"mč124</t>
  </si>
  <si>
    <t>2*(2,57+2,05)-0,9"mč125</t>
  </si>
  <si>
    <t>2*(4,05+3,7)-0,8*4"mč127</t>
  </si>
  <si>
    <t>2*(1,15+2,08)-0,8*2"mč128</t>
  </si>
  <si>
    <t>2*(2,08+4,05)-0,8"mč132</t>
  </si>
  <si>
    <t>2*(2,75+2,08)-0,8-0,95"mč133</t>
  </si>
  <si>
    <t>2*(1,89+4,05/2)-0,8*2"mč134</t>
  </si>
  <si>
    <t>2*(1,35+1,3)-0,8"mč138</t>
  </si>
  <si>
    <t>2*(1,35+2,6)-0,8"mč140</t>
  </si>
  <si>
    <t>2*(4+2,36)-0,8"mč144</t>
  </si>
  <si>
    <t>2*(4,05+2,525)-0,8*2"mč143</t>
  </si>
  <si>
    <t>2*(3,74+4,05)-0,8"mč201</t>
  </si>
  <si>
    <t>2*(1,35+1,3)-0,8"mč206</t>
  </si>
  <si>
    <t>2*(1,35+2,6)-0,8"mč208</t>
  </si>
  <si>
    <t>2*(1,35+1,3)-0,8"mč225</t>
  </si>
  <si>
    <t>2*(1,35+2,6)-0,8"mč228</t>
  </si>
  <si>
    <t>3,1+2,08+1,03-0,8"mč214</t>
  </si>
  <si>
    <t>2*(1,89+5,25)-4,2-0,8*2"mč211</t>
  </si>
  <si>
    <t>2*(1,6+3,8)-0,8*3"mč212</t>
  </si>
  <si>
    <t>2*(2,08+4,8)-0,8*2"mč213</t>
  </si>
  <si>
    <t>1,6*2+4,05-0,9*3"mč215</t>
  </si>
  <si>
    <t>2*(4,05+3,77)-6*0,8"mč216</t>
  </si>
  <si>
    <t>2*(3,96+1,89)-3-0,8*2"mč221</t>
  </si>
  <si>
    <t>771474132</t>
  </si>
  <si>
    <t>Montáž soklů z dlaždic keramických schodišťových stupňovitých flexibilní lepidlo v přes 65 do 90 mm - řezaný</t>
  </si>
  <si>
    <t>-741680646</t>
  </si>
  <si>
    <t>2,85*2+2,5*4"schodiště</t>
  </si>
  <si>
    <t>1431057306</t>
  </si>
  <si>
    <t>92,75*0,15 'Přepočtené koeficientem množství</t>
  </si>
  <si>
    <t>59761406</t>
  </si>
  <si>
    <t>dlažba keramická glazovaná protiskluzná R10/B do interiéru přes 22 do 25ks/m2 - tl.7mm</t>
  </si>
  <si>
    <t>-1011447582</t>
  </si>
  <si>
    <t>243,175*0,15 'Přepočtené koeficientem množství</t>
  </si>
  <si>
    <t>771573810</t>
  </si>
  <si>
    <t>Demontáž podlah z dlaždic keramických lepených</t>
  </si>
  <si>
    <t>-1685363501</t>
  </si>
  <si>
    <t>771574264</t>
  </si>
  <si>
    <t>Montáž podlah keramických pro mechanické zatížení protiskluzných lepených flexibilním lepidlem přes 12 do 19 ks/m2</t>
  </si>
  <si>
    <t>1377543315</t>
  </si>
  <si>
    <t>-1801565439</t>
  </si>
  <si>
    <t>82*1,1 'Přepočtené koeficientem množství</t>
  </si>
  <si>
    <t>6,1"2NP</t>
  </si>
  <si>
    <t xml:space="preserve">20,3+8,7+5,6"1NP </t>
  </si>
  <si>
    <t>60,163*1,08 'Přepočtené koeficientem množství</t>
  </si>
  <si>
    <t>1073262365</t>
  </si>
  <si>
    <t>14,5+2,2+23,1+2,7+9,9+5,2+9,5+9,1+4,3+2,3+7,5+2+23,5+2,9"2NP</t>
  </si>
  <si>
    <t xml:space="preserve">3,5+2,9+2,8+11,7+4,4+3,3+2,4+8,3+16+4,5+11,2+1,5+2,4+2,6+4,3+8,4+5,7+7,7+2+23,2+2,8+9,9+9,1"1NP </t>
  </si>
  <si>
    <t>269,3*1,1 'Přepočtené koeficientem množství</t>
  </si>
  <si>
    <t>2,2+2,7+4,3+2,3+2+2,9"2NP</t>
  </si>
  <si>
    <t xml:space="preserve">3,5+2,9+2,8+4,4+3,3+2,4+8,3+4,5+1,5+2,4+2,6+4,3+2+2,8"1NP </t>
  </si>
  <si>
    <t>4,3+2,7+2,6+4,3</t>
  </si>
  <si>
    <t>516,3</t>
  </si>
  <si>
    <t>23,1+6,1+4,3+2,3+23,5"2NP</t>
  </si>
  <si>
    <t>2,8+11,7+11,2+1,5+39,1+7,2+8,3+4,3+2,6+57+2,6+4,3+23,2"1NP</t>
  </si>
  <si>
    <t>235,1*4 'Přepočtené koeficientem množství</t>
  </si>
  <si>
    <t>65"1NP</t>
  </si>
  <si>
    <t>40"2NP</t>
  </si>
  <si>
    <t>16"2NP</t>
  </si>
  <si>
    <t>28"1NP</t>
  </si>
  <si>
    <t>2*(1,8+1,6)"mč106</t>
  </si>
  <si>
    <t>2*(2,08+5,9)"mč107</t>
  </si>
  <si>
    <t>2*(2,725+4,05)"mč115</t>
  </si>
  <si>
    <t>2*2*(1,83+3,92)"mč118</t>
  </si>
  <si>
    <t>2*2*(4,05+0,15+1,89+6,5+0,8*2)"mč117</t>
  </si>
  <si>
    <t>2*(1,9+0,8)"mč116</t>
  </si>
  <si>
    <t>2*(2+4,12)"mč119</t>
  </si>
  <si>
    <t>2*(1,89+2,3)"mč120</t>
  </si>
  <si>
    <t>2*(2,08+2,73)"mč129</t>
  </si>
  <si>
    <t>2*(2,38+1,79)"mč131</t>
  </si>
  <si>
    <t>2*(1,75+1,5)"mč130</t>
  </si>
  <si>
    <t>2*(6,3+4,05+0,465+0,95+4,3)"mč139</t>
  </si>
  <si>
    <t>2*(6,3+4,05+0,465+0,95+4,3)"mč207</t>
  </si>
  <si>
    <t>2*(2,08+1,05+3,1)"mč214</t>
  </si>
  <si>
    <t>2*(1,705+0,8+1,705+2,1)"mč217</t>
  </si>
  <si>
    <t>2*(1,76+1,6)"mč220</t>
  </si>
  <si>
    <t>2*(6,3+4,05+0,465+0,95+4,3)"mč226</t>
  </si>
  <si>
    <t>776111116</t>
  </si>
  <si>
    <t>Odstranění zbytků lepidla z podkladu povlakových podlah broušením</t>
  </si>
  <si>
    <t>-30940736</t>
  </si>
  <si>
    <t>24,6+1,6*4,2+11,3+8,2+88,2+44,7+1,6*4,2+5,1+23,3+24,6"1NP</t>
  </si>
  <si>
    <t>1,6*4,2*3"mezipodesty</t>
  </si>
  <si>
    <t>9,6+5,9+9,7+22,1+6,3+5,3+44,7+88,2+9,9+9,5+5,8+6,3+9,1+8,3+7,5+7,5+44,7+88,2+6,3+2+3+23,3+24,6"2NP</t>
  </si>
  <si>
    <t>776111126</t>
  </si>
  <si>
    <t>Odstranění zbytků lepidla z podkladu povlakových podlah broušením schodišťových stupňů</t>
  </si>
  <si>
    <t>872219712</t>
  </si>
  <si>
    <t>17*3*1,2*(0,1725+0,295)</t>
  </si>
  <si>
    <t>24,8+23,3+98,2+49,7+23,3+24,5+21,3*3"1NP</t>
  </si>
  <si>
    <t>5,9+9,77+22,1+6,3+48,6+98,2+8,2+7,2+97,5+48,4+6,3+23,3+12,8+16,3"2NP</t>
  </si>
  <si>
    <t>776111323</t>
  </si>
  <si>
    <t>Vysátí podkladu povlakových podlah schodišťových stupňů</t>
  </si>
  <si>
    <t>-1960564968</t>
  </si>
  <si>
    <t>1,7*4,05*2"podesty mč 224,205</t>
  </si>
  <si>
    <t>40,8*(0,295+0,1725)"ramena</t>
  </si>
  <si>
    <t>718,57*2"1x pod nivelačku + 1* lepidlo pod krytinu</t>
  </si>
  <si>
    <t>776121113</t>
  </si>
  <si>
    <t>Vodou ředitelná penetrace savého podkladu povlakových podlah schodišťových stupňů</t>
  </si>
  <si>
    <t>-210405565</t>
  </si>
  <si>
    <t>776141124</t>
  </si>
  <si>
    <t>Vyrovnání podkladu povlakových podlah stěrkou pevnosti 30 MPa tl 10 mm</t>
  </si>
  <si>
    <t>Součet"10mm průměrná tloušťka pro celý objekt bude dle potřebné skutečnosti</t>
  </si>
  <si>
    <t>776141224</t>
  </si>
  <si>
    <t>Vyrovnání podkladu povlakových podlah schodišťových stupňů samonivelační stěrkou pevnosti 35 MPa tl přes 8 do 10 mm</t>
  </si>
  <si>
    <t>693805514</t>
  </si>
  <si>
    <t>40,8*(0,295)"ramena</t>
  </si>
  <si>
    <t>776143133</t>
  </si>
  <si>
    <t>Tmelení schodišťových podstupnic povlakových podlah stěrkou tl přes 5 do 8 mm</t>
  </si>
  <si>
    <t>-240045640</t>
  </si>
  <si>
    <t>40,8*(0,172)"ramena</t>
  </si>
  <si>
    <t>776144111</t>
  </si>
  <si>
    <t>Tmelení hran schodišťových povlakových podlah</t>
  </si>
  <si>
    <t>-321935441</t>
  </si>
  <si>
    <t>40,8"ramena</t>
  </si>
  <si>
    <t>776201812</t>
  </si>
  <si>
    <t>Demontáž lepených povlakových podlah s podložkou ručně</t>
  </si>
  <si>
    <t>-1173607543</t>
  </si>
  <si>
    <t>776212111</t>
  </si>
  <si>
    <t>Volné položení textilních pásů s podlepením spojů páskou</t>
  </si>
  <si>
    <t>-3828037</t>
  </si>
  <si>
    <t>2,5*4,05*2"mč101+142</t>
  </si>
  <si>
    <t>69752100</t>
  </si>
  <si>
    <t xml:space="preserve">textilní čistící koberec  - komplet dle specifikace v TZ</t>
  </si>
  <si>
    <t>63524</t>
  </si>
  <si>
    <t>20,25*1,1 'Přepočtené koeficientem množství</t>
  </si>
  <si>
    <t>48,6+98,2+97,5+48,4-5,7*6,855*2"ložnice + denní místnosti</t>
  </si>
  <si>
    <t>23,3+12,8+16,3"mč229,230,231</t>
  </si>
  <si>
    <t xml:space="preserve">98,2+49,7-5,7*7,8-4*6,7"ložnice  + denní místnost</t>
  </si>
  <si>
    <t>343,593*1,12 'Přepočtené koeficientem množství</t>
  </si>
  <si>
    <t>2106453059</t>
  </si>
  <si>
    <t>24,8+23,3+21,3+5,7*7,8+4*6,7+21,3+23,3+24,5"1NP</t>
  </si>
  <si>
    <t>5,9+9,7+22,1+6,3+5,7*6,855*2+8,2+7,2+6,3"2NP</t>
  </si>
  <si>
    <t>PVC heterogenní akustická tl 3,00mm, nášlapná vrstva 0,65mm, zátěž 34/42, otlak do 0,2mm, útlum min.17dB, hořlavost Bfl S1 s elestickou pěnovou podložkou - kompletní specifikace dle PD</t>
  </si>
  <si>
    <t>1051122820</t>
  </si>
  <si>
    <t>367,377*1,1 'Přepočtené koeficientem množství</t>
  </si>
  <si>
    <t>776301812</t>
  </si>
  <si>
    <t>Odstranění lepených podlahovin s podložkou ze schodišťových stupňů</t>
  </si>
  <si>
    <t>1300810109</t>
  </si>
  <si>
    <t>17*3*1,2</t>
  </si>
  <si>
    <t>776321111</t>
  </si>
  <si>
    <t>Montáž podlahovin z PVC na stupnice šířky do 300 mm</t>
  </si>
  <si>
    <t>-911063657</t>
  </si>
  <si>
    <t>17*2*1,2</t>
  </si>
  <si>
    <t>776321211</t>
  </si>
  <si>
    <t>Montáž podlahovin z PVC na podstupnice výšky do 200 mm</t>
  </si>
  <si>
    <t>-573715139</t>
  </si>
  <si>
    <t>-218146634</t>
  </si>
  <si>
    <t>40,8*(0,295+0,1725)*1,2</t>
  </si>
  <si>
    <t>22,889*1,1 'Přepočtené koeficientem množství</t>
  </si>
  <si>
    <t>776410811</t>
  </si>
  <si>
    <t>Odstranění soklíků a lišt pryžových nebo plastových</t>
  </si>
  <si>
    <t>767105235</t>
  </si>
  <si>
    <t>316"1NP</t>
  </si>
  <si>
    <t>285"2NP</t>
  </si>
  <si>
    <t>-1994410608</t>
  </si>
  <si>
    <t>(4,05+6,1)*2-0,8*2-1,3"mč101</t>
  </si>
  <si>
    <t>(4,05+5,75)*2-0,8"mč102</t>
  </si>
  <si>
    <t xml:space="preserve">2*(5,25+4,05)-0,8*3-1,2*1,44*2"mč103 </t>
  </si>
  <si>
    <t>2*(4,05*3+12,1*3)-3,9*8-0,9*4+0,15*8"mč135,136</t>
  </si>
  <si>
    <t xml:space="preserve">2*(5,25+4,05)-0,8*3-1,2*1,44*2"mč137 </t>
  </si>
  <si>
    <t>2*(4,05+5,615+4,05+6,05)-1,3-0,8*4-1,2"mč141,142</t>
  </si>
  <si>
    <t>2,65*2*(4,05*2+5,45+3,92+3,92)-0,8*5"mč202,203,204</t>
  </si>
  <si>
    <t>4,05+1,5*2+1,7*2+4,05"mč 205 včetně podesty</t>
  </si>
  <si>
    <t>2*(4,05*3+12,1*3)-3,9*8-0,8*4+0,15*8"mč209,210</t>
  </si>
  <si>
    <t>2*(4,05*3+12,1*3)-3,9*8-0,8*4+0,15*8"mč222,223</t>
  </si>
  <si>
    <t>2*(3,96*2+2,08+1,89)-0,8*3"mč218,219</t>
  </si>
  <si>
    <t>2*(4,05*3+5,75+7,4)-0,8*4"mč230,231,232</t>
  </si>
  <si>
    <t>776411121</t>
  </si>
  <si>
    <t>Montáž schodišťových soklíků výšky do 60 mm</t>
  </si>
  <si>
    <t>-1890075284</t>
  </si>
  <si>
    <t>2,5*4+2,9*2"na schodištích</t>
  </si>
  <si>
    <t>2060753387</t>
  </si>
  <si>
    <t>478,865+15,8</t>
  </si>
  <si>
    <t>494,665*1,1 'Přepočtené koeficientem množství</t>
  </si>
  <si>
    <t>776421312</t>
  </si>
  <si>
    <t>Montáž přechodových šroubovaných lišt</t>
  </si>
  <si>
    <t>1856512845</t>
  </si>
  <si>
    <t>11*0,9"2NP</t>
  </si>
  <si>
    <t>7*0,9"1NP</t>
  </si>
  <si>
    <t>Mezisoučet"přechody mezi dlažbou a PVC</t>
  </si>
  <si>
    <t>(5,7+6,855)*2+6,8+4+12,5"mezi kobercem a PVC v hernách</t>
  </si>
  <si>
    <t>59054100</t>
  </si>
  <si>
    <t>profil přechodový AL dle výběru architekta</t>
  </si>
  <si>
    <t>-1463912767</t>
  </si>
  <si>
    <t>64,61*1,1 'Přepočtené koeficientem množství</t>
  </si>
  <si>
    <t>776430811</t>
  </si>
  <si>
    <t>Odstranění hran schodišťových</t>
  </si>
  <si>
    <t>1349263668</t>
  </si>
  <si>
    <t>776431211</t>
  </si>
  <si>
    <t>Montáž schodišťových hran šroubovaných</t>
  </si>
  <si>
    <t>-1148990224</t>
  </si>
  <si>
    <t>28342160</t>
  </si>
  <si>
    <t>hrana schodová s lemovým ukončením z PVC 30x35x3mm</t>
  </si>
  <si>
    <t>-692723527</t>
  </si>
  <si>
    <t>40,8*1,2 'Přepočtené koeficientem množství</t>
  </si>
  <si>
    <t>777111111</t>
  </si>
  <si>
    <t>Vysátí podkladu před provedením lité podlahy</t>
  </si>
  <si>
    <t>-1615971308</t>
  </si>
  <si>
    <t>2,1*1,98+0,15*(1,98+2,1)*2"dojezd plošiny</t>
  </si>
  <si>
    <t>777131109</t>
  </si>
  <si>
    <t>Penetrační epoxidový nátěr podlahy na podklad znečištěný olejem</t>
  </si>
  <si>
    <t>1654424774</t>
  </si>
  <si>
    <t>777511143</t>
  </si>
  <si>
    <t>Krycí epoxidová stěrka tloušťky do 2 mm chemicky odolné lité podlahy</t>
  </si>
  <si>
    <t>1224775115</t>
  </si>
  <si>
    <t>Přesun hmot tonážní pro podlahy lité v objektech v přes 6 do 12 m</t>
  </si>
  <si>
    <t>-821858332</t>
  </si>
  <si>
    <t>1959470818</t>
  </si>
  <si>
    <t>2*2*(1,8+1,6)-0,7*2"mč106</t>
  </si>
  <si>
    <t>2*(1,5+0,6)"mč107</t>
  </si>
  <si>
    <t>2*2,8"mč113</t>
  </si>
  <si>
    <t>2*(2*1,65+4,05)-0,8*2"mč115</t>
  </si>
  <si>
    <t>2*2*(1,83+3,92)+0,25*1,98*2-0,9*2-0,7*0,8"mč118</t>
  </si>
  <si>
    <t>2*2*(4,05+0,15+1,89+6,5+0,8*2)-1,1*2-0,7*0,8*3-0,8*2-0,9*2+0,25*4*2*2"mč117</t>
  </si>
  <si>
    <t>2*2*(1,9+0,8)-2*0,7"mč116</t>
  </si>
  <si>
    <t>2*2*(2+4,12)-2*0,8*2"mč119</t>
  </si>
  <si>
    <t>2*2*(2,03+1,3)-2*0,8-0,7*0,8"mč122</t>
  </si>
  <si>
    <t>2*2*(2,57+2,08)-0,9*2"mč125</t>
  </si>
  <si>
    <t>2*2*(2,08+2,73)-0,7*2-0,8*0,9"mč129</t>
  </si>
  <si>
    <t>2*2*(2,38+1,79)-0,8*2-0,8*0,9"mč131</t>
  </si>
  <si>
    <t>2*2*(1,75+1,5)-0,8*2*2"mč130</t>
  </si>
  <si>
    <t>2*(1,89*2+4,05)-0,8*2-0,8*0,9"mč134</t>
  </si>
  <si>
    <t>2*2*(6,3+4,05+0,465+0,95+4,3)-0,8*2*3-0,8*0,9*2"mč139</t>
  </si>
  <si>
    <t>2*2*(6,3+4,05+0,465+0,95+4,3)-0,8*2*3-0,8*0,9*2"mč207</t>
  </si>
  <si>
    <t>2*4,2"mč211</t>
  </si>
  <si>
    <t>2*(1+1+1+0,15+1+1,96+0,4)"mč214</t>
  </si>
  <si>
    <t>2*2*(1,705+0,8+1,705+2,1)-0,7*2*2-0,8*2"mč217</t>
  </si>
  <si>
    <t>2*2*(1,76+1,6)-0,8*2"mč220</t>
  </si>
  <si>
    <t>2*(1,89*2+4,05)-0,8*2-0,8*0,9"mč221</t>
  </si>
  <si>
    <t>2*2*(6,3+4,05+0,465+0,95+4,3)-0,8*2*3-0,8*0,9*2"mč226</t>
  </si>
  <si>
    <t>0,6*1,3"mč218</t>
  </si>
  <si>
    <t>0,6*2,9"mč229</t>
  </si>
  <si>
    <t>(1+1)*2"u sprchy mč106</t>
  </si>
  <si>
    <t>(1+1)*2"u sprchy mč139</t>
  </si>
  <si>
    <t>(1+1)*2"u sprchy mč129</t>
  </si>
  <si>
    <t>(1+1+1)*2"u sprchy mč214</t>
  </si>
  <si>
    <t>(1+1)*2"u sprchy mč226</t>
  </si>
  <si>
    <t>(1+1)*2"u sprchy mč207</t>
  </si>
  <si>
    <t>26*4 'Přepočtené koeficientem množství</t>
  </si>
  <si>
    <t>7*2" - svislé rohy sprcháčů</t>
  </si>
  <si>
    <t>2*(1,8+1,6)-0,7"mč106</t>
  </si>
  <si>
    <t>2*2+(1,5+0,6)"mč107</t>
  </si>
  <si>
    <t>2+2,8"mč113</t>
  </si>
  <si>
    <t>2+2+(2*1,65+4,05)-0,8"mč115</t>
  </si>
  <si>
    <t>2*(1,83+3,92)+2*1,98*2+1,2+1,05*2-0,9"mč118</t>
  </si>
  <si>
    <t>2*(4,05+0,15+1,89+6,5+0,8*2)-1,1+(1,2+1,05*2)*3-0,8-0,9+4*2*2"mč117</t>
  </si>
  <si>
    <t>2*(1,9+0,8)-0,7"mč116</t>
  </si>
  <si>
    <t>2*(2+4,12)-2*0,8"mč119</t>
  </si>
  <si>
    <t>2*(2,03+1,3)-0,8+(1,2+1,05*2)"mč122</t>
  </si>
  <si>
    <t>2*(2,57+2,08)-0,9"mč125</t>
  </si>
  <si>
    <t>2*(2,08+2,73)-0,7+(1,2+1,05*2)"mč129</t>
  </si>
  <si>
    <t>2*(2,38+1,79)-0,8+(1,2+1,05*2)"mč131</t>
  </si>
  <si>
    <t>2*(1,75+1,5)-0,8*2"mč130</t>
  </si>
  <si>
    <t>(1,89*2+4,05)-0,8+(1,2+1,05*2)"mč134</t>
  </si>
  <si>
    <t>2*(6,3+4,05+0,465+0,95+4,3)-0,8*3+6*2+(1,2+1,05*2)*2"mč139</t>
  </si>
  <si>
    <t>2*(6,3+4,05+0,465+0,95+4,3)-0,8*3+6*2+(1,2+1,05*2)*2"mč207</t>
  </si>
  <si>
    <t>2+4,2"mč211</t>
  </si>
  <si>
    <t>2*4+(1+1+1+0,15+1+1,96+0,4)"mč214</t>
  </si>
  <si>
    <t>2*(1,705+0,8+1,705+2,1)-0,7*2-0,8+2"mč217</t>
  </si>
  <si>
    <t>2*(1,76+1,6)-0,8+2"mč220</t>
  </si>
  <si>
    <t>(1,89*2+4,05)-0,8+(1,2+1,05*2)"mč221</t>
  </si>
  <si>
    <t>2*(6,3+4,05+0,465+0,95+4,3)-0,8*3+6*2+(1,2+1,05*2)*2"mč226</t>
  </si>
  <si>
    <t>368,41*1,1 'Přepočtené koeficientem množství</t>
  </si>
  <si>
    <t>781473810</t>
  </si>
  <si>
    <t>Demontáž obkladů z obkladaček keramických lepených</t>
  </si>
  <si>
    <t>383931203</t>
  </si>
  <si>
    <t>2*(1,47+1,62+2,65+0,5+0,2+0,3)"mč118</t>
  </si>
  <si>
    <t>2*2*(1,15+0,8+1,41+0,85)-0,8*1,97*2"mč108,105</t>
  </si>
  <si>
    <t>1,8*2*(4,05+0,15+1,89+6,5+1,6+1,3)-0,8*1,8-0,9*1,8*2-0,9*0,8*3"mč120</t>
  </si>
  <si>
    <t>1,8*2*(3,96+1,89)-0,9*1,8-0,9*0,8"mč121</t>
  </si>
  <si>
    <t>1,84*2*(0,8+2,08)-0,7*1,8"mč119</t>
  </si>
  <si>
    <t>1,8*2*(3,71+2,08)-0,9*1,8-0,8*1,8"mč122</t>
  </si>
  <si>
    <t>1,8*2*(2,32+2,03)-0,8*1,8-0,9*0,8-0,9*1,8"mč123</t>
  </si>
  <si>
    <t>2*2*(2,08+2,73)-0,8*2-0,8*0,9"mč130</t>
  </si>
  <si>
    <t>1,5*2*(1,89+1,5)-1,5*0,8*2"mč131</t>
  </si>
  <si>
    <t>1,8*2*(1,89+2,4)-0,8*1,8"mč132</t>
  </si>
  <si>
    <t>2*2*(1,89+4,05)-0,8*0,9-0,8*2*2"mč135</t>
  </si>
  <si>
    <t>2*2*(4,1+1,8)-0,7*2-0,8*0,9+2*(0,8+0,65*2)+2*(5,3+4,3+2)-0,8*0,9"mč140,141</t>
  </si>
  <si>
    <t>467,49"dle penetrace</t>
  </si>
  <si>
    <t>467,49*1,1 'Přepočtené koeficientem množství</t>
  </si>
  <si>
    <t>-875934988</t>
  </si>
  <si>
    <t>1,15*0,6*9"dle E13</t>
  </si>
  <si>
    <t>1*0,7"dle E15</t>
  </si>
  <si>
    <t>63465126</t>
  </si>
  <si>
    <t>zrcadlo nemontované čiré tl 5mm max rozměr 3210x2250mm</t>
  </si>
  <si>
    <t>1615893747</t>
  </si>
  <si>
    <t>6,91*1,1 'Přepočtené koeficientem množství</t>
  </si>
  <si>
    <t>783101201</t>
  </si>
  <si>
    <t>Hrubé obroušení podkladu truhlářských konstrukcí před provedením nátěru</t>
  </si>
  <si>
    <t>-706670879</t>
  </si>
  <si>
    <t>((90,25))*3,14*0,05</t>
  </si>
  <si>
    <t xml:space="preserve">Součet"5X PLOCHA  - VÝPOČET DLE ÚVODU KATALOGU - madlo</t>
  </si>
  <si>
    <t>14,169*5 'Přepočtené koeficientem množství</t>
  </si>
  <si>
    <t>783101203</t>
  </si>
  <si>
    <t>Jemné obroušení podkladu truhlářských konstrukcí před provedením nátěru</t>
  </si>
  <si>
    <t>-1174326877</t>
  </si>
  <si>
    <t>783101205</t>
  </si>
  <si>
    <t>Dekorativní obroušení podkladu truhlářských konstrukcí před provedením nátěru</t>
  </si>
  <si>
    <t>157870552</t>
  </si>
  <si>
    <t xml:space="preserve">Součet"5X PLOCHA  - VÝPOČET DLE ÚVODU KATALOGU - madlo dle Z03,04,05</t>
  </si>
  <si>
    <t>783113101</t>
  </si>
  <si>
    <t>Jednonásobný napouštěcí syntetický nátěr truhlářských konstrukcí</t>
  </si>
  <si>
    <t>-372525352</t>
  </si>
  <si>
    <t>70,845"MADLO</t>
  </si>
  <si>
    <t>783148211</t>
  </si>
  <si>
    <t>Lakovací dvojnásobný akryluretanový nátěr truhlářských konstrukcí s mezibroušením</t>
  </si>
  <si>
    <t>1953001965</t>
  </si>
  <si>
    <t>783213121</t>
  </si>
  <si>
    <t>Napouštěcí dvojnásobný syntetický biocidní nátěr tesařských konstrukcí zabudovaných do konstrukce</t>
  </si>
  <si>
    <t>-643633132</t>
  </si>
  <si>
    <t>13*51*0,5*2*(0,16+0,1)"spádové trámy</t>
  </si>
  <si>
    <t>783301311</t>
  </si>
  <si>
    <t>Odmaštění zámečnických konstrukcí vodou ředitelným odmašťovačem</t>
  </si>
  <si>
    <t>206574995</t>
  </si>
  <si>
    <t>1*10*3"dle Z03b</t>
  </si>
  <si>
    <t>1*10*3"dle Z04b</t>
  </si>
  <si>
    <t>Mezisoučet"stávající zábradlí - 3x dle ustanovení ÚRS</t>
  </si>
  <si>
    <t>4,2*3,8"poklopy dle Z02</t>
  </si>
  <si>
    <t>783306801</t>
  </si>
  <si>
    <t>Odstranění nátěru ze zámečnických konstrukcí obroušením</t>
  </si>
  <si>
    <t>1308865241</t>
  </si>
  <si>
    <t>35*((2*2+0,8)*(0,1+2*0,05))</t>
  </si>
  <si>
    <t>36*((2*2+0,8)*(0,15+2*0,05))</t>
  </si>
  <si>
    <t>783314203</t>
  </si>
  <si>
    <t>Základní antikorozní jednonásobný syntetický samozákladující nátěr zámečnických konstrukcí</t>
  </si>
  <si>
    <t>-322935440</t>
  </si>
  <si>
    <t>75,96*3 'Přepočtené koeficientem množství</t>
  </si>
  <si>
    <t>Mezisoučet"zárubně</t>
  </si>
  <si>
    <t>783317101</t>
  </si>
  <si>
    <t>Krycí jednonásobný syntetický standardní nátěr zámečnických konstrukcí</t>
  </si>
  <si>
    <t>-391519882</t>
  </si>
  <si>
    <t>25,32*3 'Přepočtené koeficientem množství</t>
  </si>
  <si>
    <t>784121001</t>
  </si>
  <si>
    <t>Oškrabání malby v mísnostech v do 3,80 m</t>
  </si>
  <si>
    <t>-2026271268</t>
  </si>
  <si>
    <t>784121011</t>
  </si>
  <si>
    <t>Rozmývání podkladu po oškrabání malby v místnostech výšky do 3,80 m</t>
  </si>
  <si>
    <t>-1098566080</t>
  </si>
  <si>
    <t>-571365712</t>
  </si>
  <si>
    <t>-988"odpočet akustických podhledů</t>
  </si>
  <si>
    <t>Mezisoučet"stropy a schodiště</t>
  </si>
  <si>
    <t>2,65*(4,05+6,1)*2"mč101</t>
  </si>
  <si>
    <t>2,65*(4,05+5,75)*2"mč102</t>
  </si>
  <si>
    <t>5,5*2*(5,25+4,05)"mč103,205 - schodiště</t>
  </si>
  <si>
    <t>5,5*2*(5,25+4,05)"mč137,244 - schodiště</t>
  </si>
  <si>
    <t>5,5*2*(5,25+4,05)"mč126,215 - schodiště</t>
  </si>
  <si>
    <t>2,65*2*(3,915+2,56+1,5+1,59+2,36+4)"mč110,143,144</t>
  </si>
  <si>
    <t>2,65*2*(2,08+3,96+1,83+3,96)"mč112,118</t>
  </si>
  <si>
    <t>2,65*2*(3,825+12,45)"mč111</t>
  </si>
  <si>
    <t>2,65*2*(4,05+4+4,05+2,875+1,1+4,05)"mč113,114,115</t>
  </si>
  <si>
    <t>2,65*2*(6,05+6,1+0,8+2,08+4,12+2,08+1,3+2,03)"mč116,117,119,122</t>
  </si>
  <si>
    <t>2,65*2*(1,89*2+2,08*3+4,1+2,3+1,31+2,09+2,57)"mč120,121,123,124,125</t>
  </si>
  <si>
    <t>2,65*2*(4,05*4+2,75+4,05+4,05+2,08+3,7+1,15+2,73+1,5+2,38)"mč127,128,129,130,131,132,133,134</t>
  </si>
  <si>
    <t>2,65*2*(4,05*3+12,1*3)"mč135,136</t>
  </si>
  <si>
    <t>2,65*2*(1,3*2+4,05+0,55+4,05+6,3+0,95+0,465+4,8)"mč138,139,140</t>
  </si>
  <si>
    <t>2,65*2*(4,05+5,615+4,05+6,05)"mč141,142</t>
  </si>
  <si>
    <t>2,65*2*(4,05*3+5,45+3,92+3,74+3,92)"mč201,202,203,204</t>
  </si>
  <si>
    <t>2,65*2*(4,05*3+12,1*3)"mč209,210</t>
  </si>
  <si>
    <t>2,65*2*(4,05*3+12,1*3)"mč222,223</t>
  </si>
  <si>
    <t>2,65*2*(1,3*2+4,05+0,55+4,05+6,3+0,95+0,465+4,8)"mč207,206,208</t>
  </si>
  <si>
    <t>2,65*2*(1,3*2+4,05+0,55+4,05+6,3+0,95+0,465+4,8)"mč226,225,228</t>
  </si>
  <si>
    <t>2,65*2*(1,89+2,08+4,05+4,8+1,57+5,2)"mč211,212,213</t>
  </si>
  <si>
    <t>2,65*2*(4,05*3+2,08+2,85+11,8+3,96+6,2+2,1+0,8+1,05)"mč214,216,217,218,219,220,221</t>
  </si>
  <si>
    <t>2,65*2*(4,05*2+5,75+7,4)"mč230,231,232</t>
  </si>
  <si>
    <t>(5,45*(2,4+1,8+2)+2,83*1,25)*2"výtahová šachta</t>
  </si>
  <si>
    <t>-467,49"odpočet obkladů</t>
  </si>
  <si>
    <t>4128,711"dle penetrace</t>
  </si>
  <si>
    <t>-1991714097</t>
  </si>
  <si>
    <t>26"E01</t>
  </si>
  <si>
    <t>5"dle E02a</t>
  </si>
  <si>
    <t>1"dle E02b</t>
  </si>
  <si>
    <t>1+1+1+1+1+1+1+1+1"E03a-E08b</t>
  </si>
  <si>
    <t>žaluzie Z-90 ovládaná základním motorem včetně příslušenství plochy do 2,0m2 (meteostanice součástí elektro)</t>
  </si>
  <si>
    <t>947107797</t>
  </si>
  <si>
    <t>1,2*1,44*26"E01</t>
  </si>
  <si>
    <t>55342528</t>
  </si>
  <si>
    <t>žaluzie Z-90 ovládaná základním motorem včetně příslušenství plochy do 3,5m2 (meteostanice součástí elektro)</t>
  </si>
  <si>
    <t>2003828906</t>
  </si>
  <si>
    <t>1,36*2,39*5"dle E02a</t>
  </si>
  <si>
    <t>1,33*2,39"dle E03a</t>
  </si>
  <si>
    <t>1,405*2,39"dle E04</t>
  </si>
  <si>
    <t>1,36*2,39"dle E06a</t>
  </si>
  <si>
    <t>1,335*2,39"dle E07a</t>
  </si>
  <si>
    <t>1,36*2,39"dle E08a</t>
  </si>
  <si>
    <t>55342529</t>
  </si>
  <si>
    <t>žaluzie Z-90 ovládaná základním motorem včetně příslušenství plochy do 4,0m2 (meteostanice součástí elektro)</t>
  </si>
  <si>
    <t>2119433857</t>
  </si>
  <si>
    <t>2,555*1,44"dle E02b</t>
  </si>
  <si>
    <t>2,53*1,44"dle E03b</t>
  </si>
  <si>
    <t>2,56*1,44"dle E06b</t>
  </si>
  <si>
    <t>2,525*1,44"dle E07b</t>
  </si>
  <si>
    <t>2,545*1,44"dle E08b</t>
  </si>
  <si>
    <t>1649428841</t>
  </si>
  <si>
    <t>4"E10</t>
  </si>
  <si>
    <t>2"E11</t>
  </si>
  <si>
    <t>55342531</t>
  </si>
  <si>
    <t>žaluzie Z-90 ovládaná základním motorem včetně příslušenství plochy do 6,0m2</t>
  </si>
  <si>
    <t>1553999844</t>
  </si>
  <si>
    <t>3,905*1,44"E10</t>
  </si>
  <si>
    <t>3,86*1,44"E11</t>
  </si>
  <si>
    <t>55342531R</t>
  </si>
  <si>
    <t>Příplatek za dodávku meteostanice (větrného čidla)</t>
  </si>
  <si>
    <t>-1062780275</t>
  </si>
  <si>
    <t>786623031</t>
  </si>
  <si>
    <t>Montáž krycího plechu venkovní žaluzie jakékoli šířky</t>
  </si>
  <si>
    <t>1394094177</t>
  </si>
  <si>
    <t>26"dle E01</t>
  </si>
  <si>
    <t>5+1+1+1+1+1+1+1+1+1+1+4+2"dle E02a - E11</t>
  </si>
  <si>
    <t>55342569</t>
  </si>
  <si>
    <t>plech krycí Al pro žaluzie Z-90 tl. 1,5mm lakovaný včetně bočnic a držáků plochy do 2,0m2 šířky přes 1,0m</t>
  </si>
  <si>
    <t>729903851</t>
  </si>
  <si>
    <t>55342579</t>
  </si>
  <si>
    <t>plech krycí Al pro žaluzie Z-90 tl. 1,5mm lakovaný včetně bočnic a držáků plochy do 3,5m2 šířky do 2,0m</t>
  </si>
  <si>
    <t>-1908264422</t>
  </si>
  <si>
    <t>1"dle E03a</t>
  </si>
  <si>
    <t>1"dle E04</t>
  </si>
  <si>
    <t>1"dle E06a</t>
  </si>
  <si>
    <t>1"dle E07a</t>
  </si>
  <si>
    <t>1"dle E08a</t>
  </si>
  <si>
    <t>55342585</t>
  </si>
  <si>
    <t>plech krycí Al pro žaluzie Z-90 tl. 1,5mm lakovaný včetně bočnic a držáků plochy do 4,0m2 šířky do 3,0m</t>
  </si>
  <si>
    <t>-2118330586</t>
  </si>
  <si>
    <t>1"dle E03b</t>
  </si>
  <si>
    <t>1"dle E06b</t>
  </si>
  <si>
    <t>1"dle E07b</t>
  </si>
  <si>
    <t>1"dle E08b</t>
  </si>
  <si>
    <t>55342595</t>
  </si>
  <si>
    <t>plech krycí Al pro žaluzie Z-90 tl. 1,5mm lakovaný včetně bočnic a držáků plochy do 6,0m2 šířky do 4,0m</t>
  </si>
  <si>
    <t>792362323</t>
  </si>
  <si>
    <t>2108701946</t>
  </si>
  <si>
    <t>28*2</t>
  </si>
  <si>
    <t>6*2</t>
  </si>
  <si>
    <t>1306235533</t>
  </si>
  <si>
    <t>0,2*1,44*28*2</t>
  </si>
  <si>
    <t>2,39*0,2*6*2</t>
  </si>
  <si>
    <t>21,864*1,1 'Přepočtené koeficientem množství</t>
  </si>
  <si>
    <t>786626121</t>
  </si>
  <si>
    <t>-1451259757</t>
  </si>
  <si>
    <t>1,05*1,3*(21+22)+(2,2*1,22+2*1,1)*5+1*2,2+2,7*1,25*3+3,3*1,24*4+3,3*1,24*2+3,05*1,24*2+2,7*1,24*6</t>
  </si>
  <si>
    <t>AL žaluzie horizontální interiérové manuální</t>
  </si>
  <si>
    <t>-999111307</t>
  </si>
  <si>
    <t>147,644*1,1 'Přepočtené koeficientem množství</t>
  </si>
  <si>
    <t>Přesun hmot tonážní pro stínění a čalounické úpravy v objektech v přes 6 do 12 m</t>
  </si>
  <si>
    <t>1567666882</t>
  </si>
  <si>
    <t>127116909</t>
  </si>
  <si>
    <t>33-M-01</t>
  </si>
  <si>
    <t>Dodávka + montáž plošiny - komplet dle specifikace E05</t>
  </si>
  <si>
    <t>929031442</t>
  </si>
  <si>
    <t>33-M-02</t>
  </si>
  <si>
    <t>Demontáž stávajícího výtahu včetně veškeré příslušenství a odvozu s likvidací na řízené skládce</t>
  </si>
  <si>
    <t>-1192065134</t>
  </si>
  <si>
    <t>EI - Silnoproud - SO 02 Stávající budova</t>
  </si>
  <si>
    <t>E4001</t>
  </si>
  <si>
    <t>Rozvaděč RE NM 160A/3, venkovní provedení, pilíř</t>
  </si>
  <si>
    <t>E4002</t>
  </si>
  <si>
    <t>Montáž RE</t>
  </si>
  <si>
    <t>E4003</t>
  </si>
  <si>
    <t>Rozvaděč RH1.1 dle PD</t>
  </si>
  <si>
    <t>E4004</t>
  </si>
  <si>
    <t>Montáž RH1.1</t>
  </si>
  <si>
    <t>E4005</t>
  </si>
  <si>
    <t>Rozvaděč R1.2 dle PD</t>
  </si>
  <si>
    <t>E4006</t>
  </si>
  <si>
    <t>Montáž R1.2</t>
  </si>
  <si>
    <t>E4007</t>
  </si>
  <si>
    <t>Rozvaděč R2.1 dle PD</t>
  </si>
  <si>
    <t>E4008</t>
  </si>
  <si>
    <t>Montáž R2.1</t>
  </si>
  <si>
    <t>E4009</t>
  </si>
  <si>
    <t>Rozvaděč R2.2 dle PD</t>
  </si>
  <si>
    <t>E4010</t>
  </si>
  <si>
    <t>Montáž R2.2</t>
  </si>
  <si>
    <t>E4011</t>
  </si>
  <si>
    <t>Ochranná přípojnice vč. krabice pod omítku</t>
  </si>
  <si>
    <t>E4012</t>
  </si>
  <si>
    <t>E4013</t>
  </si>
  <si>
    <t>Napojení rozvaděče výtahu RV</t>
  </si>
  <si>
    <t>E4014</t>
  </si>
  <si>
    <t>Svítidlo A, LED vestavný panel 33W/3000K, 600x600, opál</t>
  </si>
  <si>
    <t>E4015</t>
  </si>
  <si>
    <t>E4016</t>
  </si>
  <si>
    <t>Svítidlo B, LED vestavný panel 35W/3000K, 600x600, mikroprisma</t>
  </si>
  <si>
    <t>E4017</t>
  </si>
  <si>
    <t>E4018</t>
  </si>
  <si>
    <t>Svítidlo B2, LED vestavný panel 35W/3000K, 600x600, mikroprisma, stmívání DALI</t>
  </si>
  <si>
    <t>E4019</t>
  </si>
  <si>
    <t>Montáž svítidla B2</t>
  </si>
  <si>
    <t>E4020</t>
  </si>
  <si>
    <t>Svítidlo C, LED průmyslové přisazené svítidlo 40W/4000K</t>
  </si>
  <si>
    <t>E4021</t>
  </si>
  <si>
    <t>E4022</t>
  </si>
  <si>
    <t>Svítidlo D, LED průmyslové přisazené svítidlo 20W/4000K</t>
  </si>
  <si>
    <t>E4023</t>
  </si>
  <si>
    <t>Montáž svítidla D</t>
  </si>
  <si>
    <t>E4024</t>
  </si>
  <si>
    <t>Svítidlo E, LED přisazené svítidlo 36W/3000K, válcový tvar, opálový plast</t>
  </si>
  <si>
    <t>E4025</t>
  </si>
  <si>
    <t>E4026</t>
  </si>
  <si>
    <t>Svítidlo F, LED přisazené svítidlo 21W/3000K, válcový tvar, IP65, IK10, vestavené čidlo pohybu</t>
  </si>
  <si>
    <t>E4027</t>
  </si>
  <si>
    <t>E4028</t>
  </si>
  <si>
    <t>Svítidlo G, LED pásek 15-20W/m, délka 100cm, v Al profilu, zafrézované</t>
  </si>
  <si>
    <t>E4029</t>
  </si>
  <si>
    <t>E4030</t>
  </si>
  <si>
    <t>Svítidlo H, LED vestavné bodové svítidlo 5-7W/3000K, vyzařovací úhel 15°, nastavitelný sklon</t>
  </si>
  <si>
    <t>E4031</t>
  </si>
  <si>
    <t>E4032</t>
  </si>
  <si>
    <t>Svítidlo N1, LED nouzové svítidlo s piktogramem, 3W/60min, Autotest</t>
  </si>
  <si>
    <t>E4033</t>
  </si>
  <si>
    <t>E4034</t>
  </si>
  <si>
    <t>Svítidlo N2, LED vestavné LED protipanické svítidlo , hranaté, 3W/60min, Autotest</t>
  </si>
  <si>
    <t>E4035</t>
  </si>
  <si>
    <t>Montáž svítidla N2</t>
  </si>
  <si>
    <t>E4036</t>
  </si>
  <si>
    <t>E4037</t>
  </si>
  <si>
    <t>Vypínač č.1 pod omítku modulární kompl., barva bílá/šedá</t>
  </si>
  <si>
    <t>E4038</t>
  </si>
  <si>
    <t>E4039</t>
  </si>
  <si>
    <t>Vypínač č.1/0 pod omítku modulární kompl., barva bílá/šedá</t>
  </si>
  <si>
    <t>E4040</t>
  </si>
  <si>
    <t>E4041</t>
  </si>
  <si>
    <t>Vypínač č.5 pod omítku modulární kompl., barva bílá/šedá</t>
  </si>
  <si>
    <t>E4042</t>
  </si>
  <si>
    <t>Montáž vypínače č.5</t>
  </si>
  <si>
    <t>E4043</t>
  </si>
  <si>
    <t>Vypínač č.6 pod omítku modulární kompl., barva bílá/šedá</t>
  </si>
  <si>
    <t>E4044</t>
  </si>
  <si>
    <t>E4045</t>
  </si>
  <si>
    <t>Vypínač č.7 pod omítku modulární kompl., barva bílá/šedá</t>
  </si>
  <si>
    <t>E4046</t>
  </si>
  <si>
    <t>E4047</t>
  </si>
  <si>
    <t>Roletový ovladač 1/0+1/0 pod omítku modulární kompl., barva bílá/šedá</t>
  </si>
  <si>
    <t>E4048</t>
  </si>
  <si>
    <t>Montáž roletového ovladače</t>
  </si>
  <si>
    <t>E4049</t>
  </si>
  <si>
    <t>Otočný stmívač DALI se zdrojem pod omítku modulární kompl., barva bílá/šedá</t>
  </si>
  <si>
    <t>E4050</t>
  </si>
  <si>
    <t>Montáž stmívače se zdrojem</t>
  </si>
  <si>
    <t>E4051</t>
  </si>
  <si>
    <t>Otočný stmívač DALI bez zdroje pod omítku modulární kompl., barva bílá/šedá</t>
  </si>
  <si>
    <t>E4052</t>
  </si>
  <si>
    <t>Montáž stmívače bez zdroje</t>
  </si>
  <si>
    <t>E4053</t>
  </si>
  <si>
    <t>Stropní čidlo pohybu 230V/10A, bezpotencionální kontakt</t>
  </si>
  <si>
    <t>E4054</t>
  </si>
  <si>
    <t>E4055</t>
  </si>
  <si>
    <t>Vypínač průmyslový 400V/40A</t>
  </si>
  <si>
    <t>E4056</t>
  </si>
  <si>
    <t>Montáž vypínače 400V</t>
  </si>
  <si>
    <t>E4057</t>
  </si>
  <si>
    <t>Zásuvka 230V se clonkami pod omítku modulární kompl., barva bílá/šedá, IP3x</t>
  </si>
  <si>
    <t>E4058</t>
  </si>
  <si>
    <t>E4059</t>
  </si>
  <si>
    <t>Zásuvka 230V se clonkami pod omítku modulární kompl., barva bílá/šedá, krytí IP44</t>
  </si>
  <si>
    <t>E4060</t>
  </si>
  <si>
    <t>Montáž zásuvky 230V IP44</t>
  </si>
  <si>
    <t>E4061</t>
  </si>
  <si>
    <t>Zásuvka 400V/16A pod omítku vč. krabice</t>
  </si>
  <si>
    <t>E4062</t>
  </si>
  <si>
    <t>Montáž zásuvky 400V</t>
  </si>
  <si>
    <t>E4063</t>
  </si>
  <si>
    <t>E4064</t>
  </si>
  <si>
    <t>E4065</t>
  </si>
  <si>
    <t>Řídící relé pro žaluzie vestavné</t>
  </si>
  <si>
    <t>E4066</t>
  </si>
  <si>
    <t>E4067</t>
  </si>
  <si>
    <t>Oddělovací relé pro žaluzie 1/2</t>
  </si>
  <si>
    <t>E4068</t>
  </si>
  <si>
    <t>E4069</t>
  </si>
  <si>
    <t>Větrná automatika pro žaluzie, komplet</t>
  </si>
  <si>
    <t>E4070</t>
  </si>
  <si>
    <t>E4071</t>
  </si>
  <si>
    <t>Termostat mechanický pod omítku</t>
  </si>
  <si>
    <t>E4072</t>
  </si>
  <si>
    <t>E4073</t>
  </si>
  <si>
    <t>E4074</t>
  </si>
  <si>
    <t>E4075</t>
  </si>
  <si>
    <t>Krabice přístrojová UNI</t>
  </si>
  <si>
    <t>E4076</t>
  </si>
  <si>
    <t>E4077</t>
  </si>
  <si>
    <t>Napojení zařízení do 230V</t>
  </si>
  <si>
    <t>E4078</t>
  </si>
  <si>
    <t>Napojení zařízení do 400V</t>
  </si>
  <si>
    <t>E4079</t>
  </si>
  <si>
    <t>E4080</t>
  </si>
  <si>
    <t>CYKY 4x50</t>
  </si>
  <si>
    <t>E4081</t>
  </si>
  <si>
    <t>Montáž kabelu 4x50</t>
  </si>
  <si>
    <t>E4082</t>
  </si>
  <si>
    <t>CYKY 4x16</t>
  </si>
  <si>
    <t>E4083</t>
  </si>
  <si>
    <t>Montáž kabelu 4x16</t>
  </si>
  <si>
    <t>E4084</t>
  </si>
  <si>
    <t>CYKY 5x10</t>
  </si>
  <si>
    <t>E4085</t>
  </si>
  <si>
    <t>Montáž kabelu 5x10</t>
  </si>
  <si>
    <t>E4086</t>
  </si>
  <si>
    <t>E4087</t>
  </si>
  <si>
    <t>E4088</t>
  </si>
  <si>
    <t>E4089</t>
  </si>
  <si>
    <t>E4090</t>
  </si>
  <si>
    <t>E4091</t>
  </si>
  <si>
    <t>E4092</t>
  </si>
  <si>
    <t>CYKY 7x1,5</t>
  </si>
  <si>
    <t>E4093</t>
  </si>
  <si>
    <t>Montáž kabelu 7x1,5</t>
  </si>
  <si>
    <t>E4094</t>
  </si>
  <si>
    <t>E4095</t>
  </si>
  <si>
    <t>E4096</t>
  </si>
  <si>
    <t>E4097</t>
  </si>
  <si>
    <t>E4098</t>
  </si>
  <si>
    <t>CGSG 5x2,5</t>
  </si>
  <si>
    <t>E4099</t>
  </si>
  <si>
    <t>montáž kabelu CGSG 5x2,5</t>
  </si>
  <si>
    <t>E4100</t>
  </si>
  <si>
    <t>CGSG 5x4</t>
  </si>
  <si>
    <t>E4101</t>
  </si>
  <si>
    <t>montáž kabelu CGSG 5x4</t>
  </si>
  <si>
    <t>E4102</t>
  </si>
  <si>
    <t>CGSG 5x6</t>
  </si>
  <si>
    <t>E4103</t>
  </si>
  <si>
    <t>montáž kabelu CGSG 5x6</t>
  </si>
  <si>
    <t>E4104</t>
  </si>
  <si>
    <t>E4105</t>
  </si>
  <si>
    <t>Montáž kabelu JYTY 4x1</t>
  </si>
  <si>
    <t>E4106</t>
  </si>
  <si>
    <t>JYTY 2x1</t>
  </si>
  <si>
    <t>E4107</t>
  </si>
  <si>
    <t>Montáž kabelu JYTY 2x1</t>
  </si>
  <si>
    <t>E4108</t>
  </si>
  <si>
    <t>E4109</t>
  </si>
  <si>
    <t>E4110</t>
  </si>
  <si>
    <t>E4111</t>
  </si>
  <si>
    <t>E4112</t>
  </si>
  <si>
    <t>E4113</t>
  </si>
  <si>
    <t>Montáž vnitřní chráničky FX25-32</t>
  </si>
  <si>
    <t>E4114</t>
  </si>
  <si>
    <t>Chránička FX50 vnitřní</t>
  </si>
  <si>
    <t>E4115</t>
  </si>
  <si>
    <t>Montáž vnitřní chráničky FX50</t>
  </si>
  <si>
    <t>E4116</t>
  </si>
  <si>
    <t>Chránička FX80 venkovní</t>
  </si>
  <si>
    <t>E4117</t>
  </si>
  <si>
    <t>Montáž venkovní chráničky FX80</t>
  </si>
  <si>
    <t>E4118</t>
  </si>
  <si>
    <t>E4119</t>
  </si>
  <si>
    <t>E4120</t>
  </si>
  <si>
    <t>E4121</t>
  </si>
  <si>
    <t>E4122</t>
  </si>
  <si>
    <t>Kovový plný žlab s víkem 200x60mm, lakovaný, barva bílá, vč kotvení do zdi</t>
  </si>
  <si>
    <t>E4123</t>
  </si>
  <si>
    <t>Montáž kovového žlabu vč. kotvení</t>
  </si>
  <si>
    <t>E4124</t>
  </si>
  <si>
    <t>E4125</t>
  </si>
  <si>
    <t>E4126</t>
  </si>
  <si>
    <t>E4127</t>
  </si>
  <si>
    <t>E4128</t>
  </si>
  <si>
    <t>Pomocné zednické a montážní práce vč. prostupů, drážkování</t>
  </si>
  <si>
    <t>E4130</t>
  </si>
  <si>
    <t>E4131</t>
  </si>
  <si>
    <t>E4133</t>
  </si>
  <si>
    <t xml:space="preserve">SLP - Slaboproud  - SO 02 Stávající budova</t>
  </si>
  <si>
    <t>D4 - Signalizace CO2</t>
  </si>
  <si>
    <t>E5001</t>
  </si>
  <si>
    <t>E5002</t>
  </si>
  <si>
    <t>E5003</t>
  </si>
  <si>
    <t>Ústředna EZS, max 192 zón, 8 podsystémů, osazeno 32 zón, 8xPGM, IP modul pro dálkovou správu, dle TZ</t>
  </si>
  <si>
    <t>E5004</t>
  </si>
  <si>
    <t>Montáž ústředny</t>
  </si>
  <si>
    <t>E5005</t>
  </si>
  <si>
    <t>E5006</t>
  </si>
  <si>
    <t>E5007</t>
  </si>
  <si>
    <t>Komunikátor GPS/GPRS kompatibilní s pultem centrální ochrany MP Liberec</t>
  </si>
  <si>
    <t>E5008</t>
  </si>
  <si>
    <t>Montáž komunikátoru včetně nastavení komunikace na PCO</t>
  </si>
  <si>
    <t>E5009</t>
  </si>
  <si>
    <t>Klávesnice LCD</t>
  </si>
  <si>
    <t>E5010</t>
  </si>
  <si>
    <t>Montáž klávesnice</t>
  </si>
  <si>
    <t>E5011</t>
  </si>
  <si>
    <t>E5012</t>
  </si>
  <si>
    <t>E5013</t>
  </si>
  <si>
    <t>E5014</t>
  </si>
  <si>
    <t>E5015</t>
  </si>
  <si>
    <t>E5016</t>
  </si>
  <si>
    <t>E5017</t>
  </si>
  <si>
    <t>E5018</t>
  </si>
  <si>
    <t>E5019</t>
  </si>
  <si>
    <t>E5020</t>
  </si>
  <si>
    <t>E5021</t>
  </si>
  <si>
    <t>E5022</t>
  </si>
  <si>
    <t>E5023</t>
  </si>
  <si>
    <t>E5024</t>
  </si>
  <si>
    <t>E5025</t>
  </si>
  <si>
    <t>E5026</t>
  </si>
  <si>
    <t>Patch panel 24 port Cat6a</t>
  </si>
  <si>
    <t>E5027</t>
  </si>
  <si>
    <t>Motáž patch panelu vč. ukončení kabelů</t>
  </si>
  <si>
    <t>E5028</t>
  </si>
  <si>
    <t>Switch 24 port, min.4x PoE, 100/1000, 19"</t>
  </si>
  <si>
    <t>E5029</t>
  </si>
  <si>
    <t>Montáž Switche do datrového rozvaděče</t>
  </si>
  <si>
    <t>E5030</t>
  </si>
  <si>
    <t>E5031</t>
  </si>
  <si>
    <t>E5032</t>
  </si>
  <si>
    <t>E5033</t>
  </si>
  <si>
    <t>E5034</t>
  </si>
  <si>
    <t>E5035</t>
  </si>
  <si>
    <t>E5036</t>
  </si>
  <si>
    <t>Chránička vnitřní FX25</t>
  </si>
  <si>
    <t>E5037</t>
  </si>
  <si>
    <t>Montáž chráničky vnitřní FX25</t>
  </si>
  <si>
    <t>E5038</t>
  </si>
  <si>
    <t>Chránička venkovní HDPE40</t>
  </si>
  <si>
    <t>E5039</t>
  </si>
  <si>
    <t>Montáž chráničky HDPE40</t>
  </si>
  <si>
    <t>E5040</t>
  </si>
  <si>
    <t>E5041</t>
  </si>
  <si>
    <t>E5042</t>
  </si>
  <si>
    <t>Skříň MIS1D vč. 1x krone pásku, provedení pod omítku</t>
  </si>
  <si>
    <t>E5043</t>
  </si>
  <si>
    <t>Montáž skříně MIS 1D</t>
  </si>
  <si>
    <t>E5044</t>
  </si>
  <si>
    <t>Demontáž, montáž a nastavení stávající telefonní ústředny</t>
  </si>
  <si>
    <t>E5045</t>
  </si>
  <si>
    <t>E5046</t>
  </si>
  <si>
    <t>Měření kabeláže vč. protokolu</t>
  </si>
  <si>
    <t>E5047</t>
  </si>
  <si>
    <t>E5048</t>
  </si>
  <si>
    <t>E5049</t>
  </si>
  <si>
    <t>E5050</t>
  </si>
  <si>
    <t>Tablo venkovní videotelefon digitální, 4x tlačítko, montážní krabice pod omítku, rámeček, komplet</t>
  </si>
  <si>
    <t>E5051</t>
  </si>
  <si>
    <t>Montáž tabla 4 tlačítka</t>
  </si>
  <si>
    <t>E5052</t>
  </si>
  <si>
    <t>Tablo venkovní videotelefon digitální, 8x tlačítko, montážní krabice pod omítku, rámeček, komplet</t>
  </si>
  <si>
    <t>E5053</t>
  </si>
  <si>
    <t>Montáž tabla 8 tlačítek</t>
  </si>
  <si>
    <t>E5054</t>
  </si>
  <si>
    <t>Odchodové tlačítko, rozpínací kontakt, včetně krabice pod omítku</t>
  </si>
  <si>
    <t>E5055</t>
  </si>
  <si>
    <t>Montáž odchodového tlačítka</t>
  </si>
  <si>
    <t>E5056</t>
  </si>
  <si>
    <t>E5057</t>
  </si>
  <si>
    <t>E5058</t>
  </si>
  <si>
    <t>E5059</t>
  </si>
  <si>
    <t>E5060</t>
  </si>
  <si>
    <t>Signalizace CO2</t>
  </si>
  <si>
    <t>E5061</t>
  </si>
  <si>
    <t>Čidlo CO2, nastavení pod krytem, 230V, CO2 500-2000</t>
  </si>
  <si>
    <t>E5062</t>
  </si>
  <si>
    <t>Montáž čidla CO2</t>
  </si>
  <si>
    <t>E5063</t>
  </si>
  <si>
    <t>Optická signalizace CO2, 230V, barva modrá</t>
  </si>
  <si>
    <t>E5064</t>
  </si>
  <si>
    <t>Montáž signalizace CO2</t>
  </si>
  <si>
    <t>E5065</t>
  </si>
  <si>
    <t>E5066</t>
  </si>
  <si>
    <t>montáž kabelu CYKY 5x1,5</t>
  </si>
  <si>
    <t>E5067</t>
  </si>
  <si>
    <t>Plastová příchytka pro svazek kabelů</t>
  </si>
  <si>
    <t>E5068</t>
  </si>
  <si>
    <t>E5069</t>
  </si>
  <si>
    <t>Plastový žlab 40x40mm vč. kotvení</t>
  </si>
  <si>
    <t>E5070</t>
  </si>
  <si>
    <t>Montáž plastového žlabu</t>
  </si>
  <si>
    <t>E5071</t>
  </si>
  <si>
    <t>E5072</t>
  </si>
  <si>
    <t>E5073</t>
  </si>
  <si>
    <t>E5075</t>
  </si>
  <si>
    <t>E5077</t>
  </si>
  <si>
    <t xml:space="preserve">HROM - Hromosvod  - SO 02 Stávající budova</t>
  </si>
  <si>
    <t>E6001</t>
  </si>
  <si>
    <t>Jímač Al 3m</t>
  </si>
  <si>
    <t>E6002</t>
  </si>
  <si>
    <t>Montáž jímače 3m</t>
  </si>
  <si>
    <t>E6003</t>
  </si>
  <si>
    <t>Jímač AL 1,5m</t>
  </si>
  <si>
    <t>E6004</t>
  </si>
  <si>
    <t>Montáž jímače 1,5m</t>
  </si>
  <si>
    <t>E6005</t>
  </si>
  <si>
    <t>Jímač AL 2m</t>
  </si>
  <si>
    <t>E6006</t>
  </si>
  <si>
    <t>Montáž jímače 2m</t>
  </si>
  <si>
    <t>E6007</t>
  </si>
  <si>
    <t>Izlolační tyč 630mm, vč. kotvení</t>
  </si>
  <si>
    <t>E6008</t>
  </si>
  <si>
    <t>Montáž izolační tyče</t>
  </si>
  <si>
    <t>E6009</t>
  </si>
  <si>
    <t>Betonový podstavec 9kg s gumovou podložkou</t>
  </si>
  <si>
    <t>E6010</t>
  </si>
  <si>
    <t>Montáž podstavce 9kg</t>
  </si>
  <si>
    <t>E6011</t>
  </si>
  <si>
    <t>Betonový podstavec 19kg s gumovou podložkou</t>
  </si>
  <si>
    <t>E6012</t>
  </si>
  <si>
    <t>Montáž podstavce 19kg</t>
  </si>
  <si>
    <t>E6013</t>
  </si>
  <si>
    <t>E6014</t>
  </si>
  <si>
    <t>E6015</t>
  </si>
  <si>
    <t>Svod CUI 3,5m</t>
  </si>
  <si>
    <t>E6016</t>
  </si>
  <si>
    <t>Montáž svodu CUI</t>
  </si>
  <si>
    <t>E6017</t>
  </si>
  <si>
    <t>Podpěra drátu AlMgSi 8mm na omítku vč. kotvení</t>
  </si>
  <si>
    <t>E6018</t>
  </si>
  <si>
    <t>Montáž podpěry drátu na omítku</t>
  </si>
  <si>
    <t>E6019</t>
  </si>
  <si>
    <t xml:space="preserve">Podpěra svodu CUI  na omítku</t>
  </si>
  <si>
    <t>E6020</t>
  </si>
  <si>
    <t>Montáž svodu na omítku</t>
  </si>
  <si>
    <t>E6021</t>
  </si>
  <si>
    <t xml:space="preserve">Podpěra drátu AlMgSi 8mm  na plochou střechu</t>
  </si>
  <si>
    <t>E6022</t>
  </si>
  <si>
    <t>Montáž podpěry drátu na plochou střechu</t>
  </si>
  <si>
    <t>E6023</t>
  </si>
  <si>
    <t>Zkušební svorka, číslo svodu</t>
  </si>
  <si>
    <t>E6024</t>
  </si>
  <si>
    <t>Montáž zkušební svorky</t>
  </si>
  <si>
    <t>E6025</t>
  </si>
  <si>
    <t>Svorky SS, SO, SP, ST</t>
  </si>
  <si>
    <t>E6026</t>
  </si>
  <si>
    <t>Montáž svorky SS, SO, SP, ST</t>
  </si>
  <si>
    <t>E6027</t>
  </si>
  <si>
    <t>Ochranná trubka / ochrana svodu, vč. kotvení</t>
  </si>
  <si>
    <t>E6028</t>
  </si>
  <si>
    <t>Montáž ochranné trubky</t>
  </si>
  <si>
    <t>E6029</t>
  </si>
  <si>
    <t>E6030</t>
  </si>
  <si>
    <t>E6031</t>
  </si>
  <si>
    <t>E6032</t>
  </si>
  <si>
    <t>E6033</t>
  </si>
  <si>
    <t>E6034</t>
  </si>
  <si>
    <t>E6035</t>
  </si>
  <si>
    <t>E6036</t>
  </si>
  <si>
    <t>E6037</t>
  </si>
  <si>
    <t>E6038</t>
  </si>
  <si>
    <t>Zámečnícké práce</t>
  </si>
  <si>
    <t>E6039</t>
  </si>
  <si>
    <t>E6040</t>
  </si>
  <si>
    <t>E6042</t>
  </si>
  <si>
    <t>E6044</t>
  </si>
  <si>
    <t>E6045</t>
  </si>
  <si>
    <t>Výkop 80x50, včetně zásypu a hutnění</t>
  </si>
  <si>
    <t>VZT - Vzduchotechnika - SO 02 Stávající objekt</t>
  </si>
  <si>
    <t>D1 - 1-KUCHYNĚ 1.NP</t>
  </si>
  <si>
    <t xml:space="preserve">D2 - 2-SKLAD S LEDNICEMI   1.NP</t>
  </si>
  <si>
    <t xml:space="preserve">D3 - 3-ÚKLIDOVÁ KOMORA  1.NP</t>
  </si>
  <si>
    <t xml:space="preserve">D4 - 4-HYGIENICKÁ ZAŘÍZENÍ  1.-2.NP</t>
  </si>
  <si>
    <t xml:space="preserve">D5 - 5-HYGIENICKÁ ZAŘÍZENÍ  1.-2.NP (STŘED)</t>
  </si>
  <si>
    <t>D6 - 6-SUŠIČKA 1.NP-ODVOD</t>
  </si>
  <si>
    <t>D7 - 7-DEMONTÁŽE STÁVAJÍCÍCH VZT ZAŘÍZENÍ, POTRUBÍ</t>
  </si>
  <si>
    <t>D8 - 8-DOPLŇKOVÝ MATERIÁL</t>
  </si>
  <si>
    <t>D9 - 9-Pomocné, přípravné a závěrečné vzduchotechnické práce</t>
  </si>
  <si>
    <t>1-KUCHYNĚ 1.NP</t>
  </si>
  <si>
    <t>1.1 - Vzduchotechnická jednotka 1800x2300x665 (VxŠxH), ve VNITŘNÍM PARAPETNÍM provedení - VIZ. PODROBNÝ POPIS V DODATKU T.Z.</t>
  </si>
  <si>
    <t>Osazení jednotky poz. 1.1 prvky regulace, čidly, zprovoznění ovládání</t>
  </si>
  <si>
    <t>Montáž VZT. jednotky 1.1</t>
  </si>
  <si>
    <t xml:space="preserve">Zaregulování  + zprovoznění systému větrání; vzt. jednotky a regulačních klapek či boxů přívodu a odvodu vzduchu; zař. č. 1</t>
  </si>
  <si>
    <t xml:space="preserve">Čidlo kouře do sání čerstvého vzduchu pro vzt poz. 1.1; například: VDK-10 - nebo výrobek srovnatelného standardu; napájí CTE 12/15 W DC;  rozpínací kontakt</t>
  </si>
  <si>
    <t>Montáž čidla kouře</t>
  </si>
  <si>
    <t>1.2 - Venkovní kondenzační jednotka CHLAZENÍ - VIZ. PODROBNÝ POPIS V DODATKU T.Z.</t>
  </si>
  <si>
    <t>Montáž jednotky chlazení 1.2</t>
  </si>
  <si>
    <t>Ocelové konzole / rám+silentbloky, pro upevnění venkovní kondenzační jednotky chlazení, vnější rozměr cca 1000x500x800mm, pod kotvící body poz. 1.2, materiál-ocel. pozink. profily+nátěr RAL; nosnost 150kg</t>
  </si>
  <si>
    <t>Montáž podpůrných konzol, rámu</t>
  </si>
  <si>
    <t xml:space="preserve">Cu potrubí pro chladírenské účely-svazek  (prům. 10 / 16 mm) - dle typu jednotky, kruhové potrubí, včetně náplně chladiva, spojovacího a montážního materiálu a materiálu na závěsy a včetně tepelné a parotěsné izolace.</t>
  </si>
  <si>
    <t>Montáž Cu potrubí</t>
  </si>
  <si>
    <t>Náplň chladiva R32 - chladící médium (1kg..dle bližší specifikace dodavatele), pro doplnění systému chlazení-viz. schema dod.</t>
  </si>
  <si>
    <t>Montáž, doplnění chladiva</t>
  </si>
  <si>
    <t xml:space="preserve">Kabeláže elektro - komunikační (Prověřit!-dle konkrétního typu jednotek - například: 5x1,5mm2),  mezi vnitřní a venkovní jednotkou. Osadit ve spolupráci s profesí elektro</t>
  </si>
  <si>
    <t>Montáž kabeláží</t>
  </si>
  <si>
    <t>1.3 - Protidešťová žaluzie PZ-AL-900x400 + RAL ....- nebo výrobek srovnatelného standardu , s ochr.sítem a upevňovacím rámem, materiál: hliníkové profily, průtočná plocha cca 0,27m2, RAL žaluzie-určí architekt projektu</t>
  </si>
  <si>
    <t>Montáž žaluzie</t>
  </si>
  <si>
    <t xml:space="preserve">1.4 - Výfuková hlavice kruhová prům. 400 mm; přírubové připojení na vzt. potrubí, materiál:  určí architekt projektu ( dle oplechování ostatních částí střechy)</t>
  </si>
  <si>
    <t>Montáž hlavice</t>
  </si>
  <si>
    <t xml:space="preserve">1.5 - Tlumič hluku v plášti 630x400;  L=1000mm  - buňkový     / odvod, výfuk /, buňka tlumiče hluku (2x)  -  G.200x625x1000 s náběhy na obou koncích</t>
  </si>
  <si>
    <t>Montáž tlumiče hluku</t>
  </si>
  <si>
    <t xml:space="preserve">1.6 - Tlumič hluku v plášti 500x400;  L=1500mm  - buňkový    / sání /, buňka tlumiče hluku (2x)  -  G.200x495x1500 s náběhy na obou koncích</t>
  </si>
  <si>
    <t xml:space="preserve">1.7 - Tlumič hluku v plášti 500x400;  L=1000mm  - buňkový    / přívod /, buňka tlumiče hluku (2x)  -  G.200x495x1000 s náběhy na obou koncích</t>
  </si>
  <si>
    <t>1.8 - Kuchyňská digestoř, zákryt - 2400x1000x výška450mm-ROVNÉ PROVEDENÍ, NÁSTĚNNÉ - NEREZ- VIZ. PODROBNÝ POPIS V DODATKU T.Z.</t>
  </si>
  <si>
    <t>Montáž digestoře</t>
  </si>
  <si>
    <t xml:space="preserve">1.9 - Uzavírací klapka s protiběž. Listy RK-630x250.S - těsná                                             včetně ovládání servopohonem  (10Nm; 24V; s pružinou); /výfuk/ - VIZ. PODROBNÝ POPIS V DODATKU T.Z.</t>
  </si>
  <si>
    <t>Montáž klapky</t>
  </si>
  <si>
    <t xml:space="preserve">1.10 - Regulační klapka s protiběž. listy 125x125.R,  ovládání ruční, s aretací polohy listu, rám-ocelový pozink. plech, profil. listy- hliník, ozub.kola - PVC</t>
  </si>
  <si>
    <t xml:space="preserve">1.11 - Regulační klapka s protiběž. listy 160x160.R,  ovládání ruční, s aretací polohy listu, rám-ocelový pozink. plech, profil. listy- hliník, ozub.kola - PVC</t>
  </si>
  <si>
    <t xml:space="preserve">1.12 - Regulační klapka s protiběž. listy 200x160.R,  ovládání ruční, s aretací polohy listu, rám-ocelový pozink. plech, profil. listy- hliník, ozub.kola - PVC</t>
  </si>
  <si>
    <t xml:space="preserve">1.13 - Obdélníková výustka pro čtyřhranné potrubí, komfortní,  280x100, 1.O - R1, odvodní, mater.: Al. profily, jednořadá s regulačním ústrojím-protiběžné listy</t>
  </si>
  <si>
    <t>Montáž výustky</t>
  </si>
  <si>
    <t xml:space="preserve">1.14 - Obdélníková výustka pro čtyřhranné potrubí, komfortní,  400x100, 1.O - R1, odvodní, mater.: Al. profily, jednořadá s regulačním ústrojím-protiběžné listy</t>
  </si>
  <si>
    <t xml:space="preserve">1.15 - Obdélníková výustka pro čtyřhranné potrubí, komfortní,  280x100, 2.O - R1, přívodní, mater.: Al. profily, dvouřadá s regulačním ústrojím-protiběžné listy</t>
  </si>
  <si>
    <t xml:space="preserve">1.16 - Obdélníková výustka pro čtyřhranné potrubí, komfortní,  400x100, 2.O - R1, přívodní, mater.: Al. profily, dvouřadá s regulačním ústrojím-protiběžné listy</t>
  </si>
  <si>
    <t xml:space="preserve">1.17 - Obdélníková výustka pro čtyřhranné potrubí, komfortní,  400x140, 2.O - R1, přívodní, mater.: Al. profily, dvouřadá s regulačním ústrojím-protiběžné listy</t>
  </si>
  <si>
    <t xml:space="preserve">Čtyřhranné vzduchotechnické potrubí sk.I - VODOTĚSNÉ - VIZ. PODROBNÝ POPIS V DODATKU T.Z.    /odvod, výfuk/</t>
  </si>
  <si>
    <t>Montáž vzt. potrubí</t>
  </si>
  <si>
    <t>Čtyřhranné vzduchotechnické potrubí sk.I, materiál ocel. pozink. plech - VIZ. PODROBNÝ POPIS V DODATKU T.Z.</t>
  </si>
  <si>
    <t xml:space="preserve">Kruhové vzt. potrubí pevné - SPIRO-VODOTĚSNÉ , materiál ocel. pozink. plech,  prům.: 400 mm, vč. spojovacího a montážního materiálu a materiálu  na závěsy s pružným uložením</t>
  </si>
  <si>
    <t xml:space="preserve">Tepelná izolace vzt. potrubí z min. vlny tl. 60mm,                             /izolace vzt. potrubí /, povrch hliniková folie, upevněná na trny ,spoje  přelepeny Al.páskou</t>
  </si>
  <si>
    <t>Montáž tep. izolace</t>
  </si>
  <si>
    <t>Protipožární izolace vzt. potrubí-odolnost 30min., Typ izolace a její upevnění na vzt. potrubí musí mít platný atest zkušebního ústavu.</t>
  </si>
  <si>
    <t>Montáž protipož. izolace</t>
  </si>
  <si>
    <t xml:space="preserve">Nátrubek s kohoutem DN 25  na dno stoupacích potrubí vzt.           včetně hadice cca 5m k připojení do zápachové uzávěrky kanalizace, včetně montáže do dna vzt potrubí, opatření pro odvod kondenzátu z potrubí vzt.</t>
  </si>
  <si>
    <t>Montáž nátrubku</t>
  </si>
  <si>
    <t xml:space="preserve">Oplechování vzt. potrubí a tepelných izolací v nadstřešní části  - VODOTĚSNÉ, materiál ocelový pozink. plech, včetně těsnícího, spojovacího a montážního materiálu</t>
  </si>
  <si>
    <t>Montáž oplechování</t>
  </si>
  <si>
    <t xml:space="preserve">Tabule pozinkovaného plechu (2x1m)  tl.=1mm pro opravy</t>
  </si>
  <si>
    <t xml:space="preserve">2-SKLAD S LEDNICEMI   1.NP</t>
  </si>
  <si>
    <t xml:space="preserve">2.1 - Diagonální ventilátor, například: ...vel. 800/200 T  - nebo výrobek srovnatelného standardu  - VIZ. PODROBNÝ POPIS V DODATKU T.Z.</t>
  </si>
  <si>
    <t>Montáž ventilátoru</t>
  </si>
  <si>
    <t xml:space="preserve">2.2 - Tlumič hluku do kruhového potrubí, například:  ….. 200 / 600 - nebo výrobek srovnatelného standardu; pro kruhové potrubí prům. 200 mm, délka tlumiče 600 mm</t>
  </si>
  <si>
    <t>Montáž tlumiče</t>
  </si>
  <si>
    <t>5.1</t>
  </si>
  <si>
    <t xml:space="preserve">2.3 - Tlumič hluku do kruhového potrubí, například:  ….. 200 / 900 - nebo výrobek srovnatelného standardu; pro kruhové potrubí prům. 200 mm, délka tlumiče 900 mm</t>
  </si>
  <si>
    <t>6.1</t>
  </si>
  <si>
    <t>7.1</t>
  </si>
  <si>
    <t>2.4 - Protidešťová žaluzie PZ-AL 800x250 s ochr.sítem a rámem + RAL ...- s ochr.sítem a upevňovacím rámem, materiál: hliníkové profily, průtočná plocha cca 0,15m2, RAL žaluzie - určí architekt projektu</t>
  </si>
  <si>
    <t>8.1</t>
  </si>
  <si>
    <t>9.1</t>
  </si>
  <si>
    <t xml:space="preserve">2.5 - Obdélníková výustka pro čtyřhranné potrubí, komfortní,  280x100, 1.O - R1, odvodní, mater.: Al. profily, jednořadá s regulačním ústrojím-protiběžné listy</t>
  </si>
  <si>
    <t>10.1</t>
  </si>
  <si>
    <t>11.1</t>
  </si>
  <si>
    <t xml:space="preserve">2.6 - Obdélníková výustka pro čtyřhranné potrubí, komfortní,  400x100, 1.O - R1, odvodní, mater.: Al. profily, jednořadá s regulačním ústrojím-protiběžné listy</t>
  </si>
  <si>
    <t>12.1</t>
  </si>
  <si>
    <t>13.1</t>
  </si>
  <si>
    <t xml:space="preserve">2.7 - Stěnová mřížka uzavřená  SMU-17,5-250x250, včetně upínacího rámečku do stěny, materiál: hliníkové profily, rozteč listů 17,5mm</t>
  </si>
  <si>
    <t>14.1</t>
  </si>
  <si>
    <t>Montáž stěnové mžížky</t>
  </si>
  <si>
    <t>15.1</t>
  </si>
  <si>
    <t xml:space="preserve">2.8 - Kruhové vzt. potrubí ohebné -HLUK TLUMÍCÍ -typ například SONO...,  prům.: 200 mm, s 25mm izolační vrstvy, parotěsné izolace, včetně spojovacího a těsnícího materiálu.</t>
  </si>
  <si>
    <t>16.1</t>
  </si>
  <si>
    <t>17.1</t>
  </si>
  <si>
    <t>18.1</t>
  </si>
  <si>
    <t>19.1</t>
  </si>
  <si>
    <t xml:space="preserve">Kruhové vzt. potrubí pevné - SPIRO-VODOTĚSNÉ , materiál ocel. pozink. plech,  prům.: 200 mm; vč. spojovacího a montážního materiálu a materiálu  na závěsy s pružným uložením</t>
  </si>
  <si>
    <t>20.1</t>
  </si>
  <si>
    <t>21.1</t>
  </si>
  <si>
    <t xml:space="preserve">Tepelné izolace vzt. potrubí z min. vlny tl. 40mm ;   /izolace vzt. potrubí výfuku/, povrch hliniková folie, zajištěna proti posunutí na potrubí, spoje  přelepeny Al.páskou</t>
  </si>
  <si>
    <t>22.1</t>
  </si>
  <si>
    <t xml:space="preserve">3-ÚKLIDOVÁ KOMORA  1.NP</t>
  </si>
  <si>
    <t xml:space="preserve">3.1 - Diagonální ventilátor, například:     …....vel. 350/125 T  - nebo výrobek srovnatelného standardu - VIZ. PODROBNÝ POPIS V DODATKU T.Z.</t>
  </si>
  <si>
    <t xml:space="preserve">3.2 - Tlumič hluku do kruhového potrubí, například:  ….. 125 / 600 - nebo výrobek srovnatelného standardu; pro kruhové potrubí prům. 125 mm, délka tlumiče 600 mm</t>
  </si>
  <si>
    <t>5.2</t>
  </si>
  <si>
    <t xml:space="preserve">3.3 - Obdélníková výustka pro čtyřhranné potrubí, komfortní,  280x100, 1.O - R1, odvodní, mater.: Al. profily, jednořadá s regulačním ústrojím-protiběžné listy</t>
  </si>
  <si>
    <t>6.2</t>
  </si>
  <si>
    <t>7.2</t>
  </si>
  <si>
    <t xml:space="preserve">3.4 - Kruhové vzt. potrubí ohebné -HLUK TLUMÍCÍ -typ například SONO...,  prům.: 125 mm; s 25mm izolační vrstvy, parotěsné izolace, včetně spojovacího a těsnícího materiálu.</t>
  </si>
  <si>
    <t>8.2</t>
  </si>
  <si>
    <t>9.2</t>
  </si>
  <si>
    <t>10.2</t>
  </si>
  <si>
    <t>11.2</t>
  </si>
  <si>
    <t xml:space="preserve">Kruhové vzt. potrubí pevné - SPIRO-VODOTĚSNÉ , materiál ocel. pozink. plech,  prům.: 125 mm, vč. spojovacího a montážního materiálu a materiálu na závěsy s pružným uložením</t>
  </si>
  <si>
    <t>12.2</t>
  </si>
  <si>
    <t>13.2</t>
  </si>
  <si>
    <t xml:space="preserve">Tepelné izolace vzt. potrubí z min. vlny tl. 40mm                            /izolace vzt. potrubí výfuku/, povrch hliniková folie, zajištěna proti posunutí na potrubí, spoje  přelepeny Al.páskou</t>
  </si>
  <si>
    <t>14.2</t>
  </si>
  <si>
    <t>Montáž tep. Izolace</t>
  </si>
  <si>
    <t xml:space="preserve">4-HYGIENICKÁ ZAŘÍZENÍ  1.-2.NP</t>
  </si>
  <si>
    <t xml:space="preserve">4.1 - Střešní ventilátor, například:   .../4-225 IP55   - nebo výrobek srovnatelného standardu  - VIZ. PODROBNÝ POPIS V DODATKU T.Z.</t>
  </si>
  <si>
    <t>3.3</t>
  </si>
  <si>
    <t xml:space="preserve">4.2 - Obdélníková výustka pro čtyřhranné potrubí, komfortní,  280x100, 1.O - R1, odvodní, mater.: Al. profily, jednořadá s regulačním ústrojím-protiběžné listy</t>
  </si>
  <si>
    <t>5.3</t>
  </si>
  <si>
    <t xml:space="preserve">4.3 - Obdélníková výustka pro čtyřhranné potrubí, komfortní,  400x100, 1.O - R1, odvodní, mater.: Al. profily, jednořadá s regulačním ústrojím-protiběžné listy</t>
  </si>
  <si>
    <t>7.3</t>
  </si>
  <si>
    <t xml:space="preserve">4.4 - Stěnová mřížka uzavřená  SMU-17,5-500x150, včetně upínacího rámečku do stěny, materiál: hliníkové profily, rozteč listů 17,5mm</t>
  </si>
  <si>
    <t>8.3</t>
  </si>
  <si>
    <t>Montáž stěnové mřížky</t>
  </si>
  <si>
    <t>9.3</t>
  </si>
  <si>
    <t xml:space="preserve">Čtyřhranné vzduchotechnické potrubí sk.I - VODOTĚSNÉ - VIZ. PODROBNÝ POPIS V DODATKU T.Z.                                  /odvod, výfuk/</t>
  </si>
  <si>
    <t>11.3</t>
  </si>
  <si>
    <t>12.3</t>
  </si>
  <si>
    <t xml:space="preserve">5-HYGIENICKÁ ZAŘÍZENÍ  1.-2.NP (STŘED)</t>
  </si>
  <si>
    <t>1.4</t>
  </si>
  <si>
    <t xml:space="preserve">5.1 - Střešní ventilátor, například: ... 800/200 IP44  - nebo výrobek srovnatelného standardu - VIZ. PODROBNÝ POPIS V DODATKU T.Z.</t>
  </si>
  <si>
    <t>3.4</t>
  </si>
  <si>
    <t xml:space="preserve">5.2 - Střešní ventilátor, například:  ..800/200 IP44  - nebo výrobek srovnatelného standardu - VIZ. PODROBNÝ POPIS V DODATKU T.Z.</t>
  </si>
  <si>
    <t>5.4</t>
  </si>
  <si>
    <t xml:space="preserve">5.3 - Obdélníková výustka pro čtyřhranné potrubí, komfortní,  280x100, 1.O - R1, odvodní, mater.: Al. profily, jednořadá s regulačním ústrojím-protiběžné listy</t>
  </si>
  <si>
    <t>7.4</t>
  </si>
  <si>
    <t xml:space="preserve">5.4 - Obdélníková výustka pro čtyřhranné potrubí, komfortní,  280x140, 1.O - R1, odvodní, mater.: Al. profily, jednořadá s regulačním ústrojím-protiběžné listy</t>
  </si>
  <si>
    <t>8.4</t>
  </si>
  <si>
    <t>9.4</t>
  </si>
  <si>
    <t xml:space="preserve">5.5 - Stěnová mřížka uzavřená  SMU-17,5-500x150, včetně upínacího rámečku do stěny, materiál: hliníkové profily, rozteč listů 17,5mm</t>
  </si>
  <si>
    <t>10.3</t>
  </si>
  <si>
    <t>11.4</t>
  </si>
  <si>
    <t>12.4</t>
  </si>
  <si>
    <t>13.3</t>
  </si>
  <si>
    <t xml:space="preserve">Kruhové vzt. potrubí pevné - SPIRO-VODOTĚSNÉ , materiál ocel. pozink. plech,  prům.: 200 mm, vč. spojovacího a montážního materiálu a materiálu  na závěsy s pružným uložením</t>
  </si>
  <si>
    <t>14.3</t>
  </si>
  <si>
    <t>15.2</t>
  </si>
  <si>
    <t xml:space="preserve">Tepelné izolace vzt. potrubí z min. vlny tl. 40mm , povrch hliniková folie, zajištěna proti posunutí na potrubí, spoje  přelepeny Al.páskou,   /izolace vzt. potrubí výfuku/</t>
  </si>
  <si>
    <t>16.2</t>
  </si>
  <si>
    <t>D6</t>
  </si>
  <si>
    <t>6-SUŠIČKA 1.NP-ODVOD</t>
  </si>
  <si>
    <t>1.5</t>
  </si>
  <si>
    <t xml:space="preserve">6.1 - Výfukový kus s úkosem 45°, kruhový,  prům. 125 mm; bez síťky ve výfuku; materiál:  určí architekt projektu ( dle oplechování ostatních částí střechy)</t>
  </si>
  <si>
    <t>Montáž výfukového kusu</t>
  </si>
  <si>
    <t>3.5</t>
  </si>
  <si>
    <t xml:space="preserve">6.2 - Nátrubek s kohoutem DN 25  na dno stoupacích potrubí vzt. včetně hadice cca 3m k připojení do zápachové uzávěrky kanalizace, včetně montáže do dna vzt potrubí, opatření pro odvod kondenzátu z potrubí vzt.</t>
  </si>
  <si>
    <t>5.5</t>
  </si>
  <si>
    <t xml:space="preserve">Kruhové vzt. potrubí pevné - SPIRO-VODOTĚSNÉ-odolnost do 130°C , materiál ocel. pozink. plech,  prům.: 125 mm, vč. spojovacího a montážního materiálu a materiálu  na závěsy s pružným uložením</t>
  </si>
  <si>
    <t>6.3</t>
  </si>
  <si>
    <t>7.5</t>
  </si>
  <si>
    <t xml:space="preserve">Tepelná izolace vzt. potrubí z min. vlny tl. 60mm,                             /izolace vzt. potrubí výfuku, interiér/, povrch hliniková folie, upevněná na trny, spoje  přelepeny Al.páskou</t>
  </si>
  <si>
    <t>8.5</t>
  </si>
  <si>
    <t>9.5</t>
  </si>
  <si>
    <t xml:space="preserve">Tepelná izolace vzt. potrubí z min. vlny tl. 100mm,                             /izolace vzt. potrubí výfuku, exteriér/, povrch hliniková folie, upevněná na trny, spoje  přelepeny Al.páskou</t>
  </si>
  <si>
    <t>10.4</t>
  </si>
  <si>
    <t>11.5</t>
  </si>
  <si>
    <t xml:space="preserve">Oplechování vzt. potrubí a tepelných izolací v nadstřešní části  -VODOTĚSNÉ, materiál-dle oplechování střechy a mat. hlavice, včetně těsnícího, spojovacího a montážního materiálu</t>
  </si>
  <si>
    <t>12.5</t>
  </si>
  <si>
    <t>D7</t>
  </si>
  <si>
    <t>7-DEMONTÁŽE STÁVAJÍCÍCH VZT ZAŘÍZENÍ, POTRUBÍ</t>
  </si>
  <si>
    <t>1.6</t>
  </si>
  <si>
    <t xml:space="preserve">7.1 - PODLAŽÍ 1.NP MŠ =   Demontáže vzt zařízení, potrubí, izolací pro původní větrání kuchyně-varny. - VIZ. PODROBNÝ POPIS V DODATKU T.Z.</t>
  </si>
  <si>
    <t xml:space="preserve">7.2 - STŘECHA OBJEKTU MŠ =   Demontáže vzt zařízení, potrubí, izolací pro původní větrání kuchyně-varny. - VIZ. PODROBNÝ POPIS V DODATKU T.Z.</t>
  </si>
  <si>
    <t>D8</t>
  </si>
  <si>
    <t>8-DOPLŇKOVÝ MATERIÁL</t>
  </si>
  <si>
    <t>1.7</t>
  </si>
  <si>
    <t>Revizní dvířka do SDK podhledu- kovová cca 500x500mm, s magnetem pro uzavření</t>
  </si>
  <si>
    <t>Montáž</t>
  </si>
  <si>
    <t>3.6</t>
  </si>
  <si>
    <t>Dveřní mřížky - kovové, cca 475x86mm, ventilační mřížka do dveřního křídla</t>
  </si>
  <si>
    <t>D9</t>
  </si>
  <si>
    <t>9-Pomocné, přípravné a závěrečné vzduchotechnické práce</t>
  </si>
  <si>
    <t>1.8</t>
  </si>
  <si>
    <t>9.1 - Náklady na dopravu VZT zařízení , Doprava vzt komponent, elementů, jednotek, ventilátorů, vzt. potrubí atd. na místo stavby</t>
  </si>
  <si>
    <t>9.2 - Pomocné konstrukce, lešení, Pro práci ve výšce podlaží do 3m , dále práce na střeše objektu</t>
  </si>
  <si>
    <t>3.7</t>
  </si>
  <si>
    <t xml:space="preserve">9.3 - Zednické výpomoci, Spolupráce na prostupech v počtu do  20-ti ks</t>
  </si>
  <si>
    <t>9.4 - Komplexní vyzkoušení, Zkoušky vzt. zařízení v délce trvání 2 N. hod.</t>
  </si>
  <si>
    <t>5.6</t>
  </si>
  <si>
    <t xml:space="preserve">9.5 - Zaregulování VZT, Zaregulování průtoku vzduchu na koncových elementech, klapkách,  v počtu do 67 ks, dále naprogramování regulace MaR pro zařízení 1.1 (varna)</t>
  </si>
  <si>
    <t>6.4</t>
  </si>
  <si>
    <t>9.6 - Zaškolení obsluhy</t>
  </si>
  <si>
    <t>7.6</t>
  </si>
  <si>
    <t>9.7 - Vypracování provozního řádu vzduchotechnického zařízení</t>
  </si>
  <si>
    <t>8.6</t>
  </si>
  <si>
    <t>9.8 - Vypracování dokumentace skutečného provedení, (2x tištěná paré, 1x nosič s PDF)</t>
  </si>
  <si>
    <t>UT - Ústřední vytápění - SO 02 Stávající objekt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</si>
  <si>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</si>
  <si>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 xml:space="preserve">    727 - Zdravotechnika - požární ochrana</t>
  </si>
  <si>
    <t xml:space="preserve">    732 - Ústřední vytápění - strojovny</t>
  </si>
  <si>
    <t>HZS - Hodinové zúčtovací sazby</t>
  </si>
  <si>
    <t>VRN - Vedlejší rozpočtové náklady</t>
  </si>
  <si>
    <t xml:space="preserve">    VRN4 - Inženýrská činnost</t>
  </si>
  <si>
    <t xml:space="preserve">    VRN9 - Ostatní náklady</t>
  </si>
  <si>
    <t xml:space="preserve">Montáž izolace tepelné potrubí a ohybů tvarovkami nebo deskami  potrubními pouzdry bez povrchové úpravy (izolační materiál ve specifikaci) přilepenými v příčných a podélných spojích izolace potrubí jednovrstvá, tloušťky izolace do 25 mm</t>
  </si>
  <si>
    <t>1490460051</t>
  </si>
  <si>
    <t>28377094</t>
  </si>
  <si>
    <t>pouzdro izolační potrubní z pěnového polyetylenu 15/9mm</t>
  </si>
  <si>
    <t>1761356136</t>
  </si>
  <si>
    <t>28377106</t>
  </si>
  <si>
    <t>pouzdro izolační potrubní z pěnového polyetylenu 18/20mm</t>
  </si>
  <si>
    <t>-1565144944</t>
  </si>
  <si>
    <t>28377046</t>
  </si>
  <si>
    <t>pouzdro izolační potrubní z pěnového polyetylenu 22/25mm</t>
  </si>
  <si>
    <t>1298373488</t>
  </si>
  <si>
    <t>28377049</t>
  </si>
  <si>
    <t>pouzdro izolační potrubní z pěnového polyetylenu 28/25mm</t>
  </si>
  <si>
    <t>1202223612</t>
  </si>
  <si>
    <t>28377056</t>
  </si>
  <si>
    <t>pouzdro izolační potrubní z pěnového polyetylenu 35/25mm</t>
  </si>
  <si>
    <t>-301832514</t>
  </si>
  <si>
    <t>28377063</t>
  </si>
  <si>
    <t>pouzdro izolační potrubní z pěnového polyetylenu 45/25mm</t>
  </si>
  <si>
    <t>-532245059</t>
  </si>
  <si>
    <t xml:space="preserve">Montáž izolace tepelné potrubí a ohybů tvarovkami nebo deskami  potrubními pouzdry s povrchovou úpravou hliníkovou fólií (izolační materiál ve specifikaci) přelepenými samolepící hliníkovou páskou potrubí jednovrstvá D do 50 mm</t>
  </si>
  <si>
    <t>-32530605</t>
  </si>
  <si>
    <t>63154018</t>
  </si>
  <si>
    <t>pouzdro izolační potrubní z minerální vlny s Al fólií max. 250/100°C 54/40mm</t>
  </si>
  <si>
    <t>-102018941</t>
  </si>
  <si>
    <t>998713201</t>
  </si>
  <si>
    <t>Přesun hmot pro izolace tepelné stanovený procentní sazbou (%) z ceny vodorovná dopravní vzdálenost do 50 m v objektech výšky do 6 m</t>
  </si>
  <si>
    <t>%</t>
  </si>
  <si>
    <t>-629946991</t>
  </si>
  <si>
    <t>727</t>
  </si>
  <si>
    <t>Zdravotechnika - požární ochrana</t>
  </si>
  <si>
    <t>727111002</t>
  </si>
  <si>
    <t>Protipožární trubní ucpávky ocelového potrubí bez izolace prostup stěnou tloušťky 100 mm požární odolnost EI 120 DN 32</t>
  </si>
  <si>
    <t>-2123600214</t>
  </si>
  <si>
    <t>727111003</t>
  </si>
  <si>
    <t>Protipožární trubní ucpávky ocelového potrubí bez izolace prostup stěnou tloušťky 100 mm požární odolnost EI 120 DN 50</t>
  </si>
  <si>
    <t>7229005</t>
  </si>
  <si>
    <t>732</t>
  </si>
  <si>
    <t>Ústřední vytápění - strojovny</t>
  </si>
  <si>
    <t>732421452</t>
  </si>
  <si>
    <t>Čerpadla teplovodní závitová mokroběžná oběhová pro teplovodní vytápění (elektronicky řízená) PN 10, do 110°C DN přípojky/dopravní výška H (m) - čerpací výkon Q (m3/h) DN 32 / do 6,0 m / 4,0 m3/h</t>
  </si>
  <si>
    <t>1453865998</t>
  </si>
  <si>
    <t>732R00001</t>
  </si>
  <si>
    <t>Ovládací programovací jednotka, ekvitermní regulátor s venkovním čidlem</t>
  </si>
  <si>
    <t>834715606</t>
  </si>
  <si>
    <t>998732201</t>
  </si>
  <si>
    <t xml:space="preserve">Přesun hmot pro strojovny  stanovený procentní sazbou (%) z ceny vodorovná dopravní vzdálenost do 50 m v objektech výšky do 6 m</t>
  </si>
  <si>
    <t>127042120</t>
  </si>
  <si>
    <t>713461811</t>
  </si>
  <si>
    <t xml:space="preserve">Odstranění tepelné izolace potrubí, ohybů a armatur tvarovkami nebo deskami  potrubními pouzdry staženými drátem potrubí, tloušťka izolace do 100 mm</t>
  </si>
  <si>
    <t>1465035444</t>
  </si>
  <si>
    <t>733110806</t>
  </si>
  <si>
    <t xml:space="preserve">Demontáž potrubí z trubek ocelových závitových  DN přes 15 do 32</t>
  </si>
  <si>
    <t>-324037872</t>
  </si>
  <si>
    <t>733110808</t>
  </si>
  <si>
    <t xml:space="preserve">Demontáž potrubí z trubek ocelových závitových  DN přes 32 do 50</t>
  </si>
  <si>
    <t>1737994429</t>
  </si>
  <si>
    <t>733110810</t>
  </si>
  <si>
    <t xml:space="preserve">Demontáž potrubí z trubek ocelových závitových  DN přes 50 do 80</t>
  </si>
  <si>
    <t>1275494755</t>
  </si>
  <si>
    <t>733111108</t>
  </si>
  <si>
    <t>Potrubí z trubek ocelových závitových černých spojovaných svařováním bezešvých běžných nízkotlakých PN 16 do 115°C DN 50</t>
  </si>
  <si>
    <t>353978055</t>
  </si>
  <si>
    <t>733190108</t>
  </si>
  <si>
    <t xml:space="preserve">Zkoušky těsnosti potrubí, manžety prostupové z trubek ocelových  zkoušky těsnosti potrubí (za provozu) z trubek ocelových závitových DN 40 do 50</t>
  </si>
  <si>
    <t>997338199</t>
  </si>
  <si>
    <t>733223202</t>
  </si>
  <si>
    <t>Potrubí z trubek měděných tvrdých spojovaných tvrdým pájením Ø 15/1</t>
  </si>
  <si>
    <t>890660682</t>
  </si>
  <si>
    <t>733223203</t>
  </si>
  <si>
    <t>Potrubí z trubek měděných tvrdých spojovaných tvrdým pájením Ø 18/1</t>
  </si>
  <si>
    <t>-1876920387</t>
  </si>
  <si>
    <t>733223204</t>
  </si>
  <si>
    <t>Potrubí z trubek měděných tvrdých spojovaných tvrdým pájením Ø 22/1</t>
  </si>
  <si>
    <t>1081306585</t>
  </si>
  <si>
    <t>Potrubí z trubek měděných tvrdých spojovaných tvrdým pájením Ø 28/1,5</t>
  </si>
  <si>
    <t>-466237928</t>
  </si>
  <si>
    <t>Potrubí z trubek měděných tvrdých spojovaných tvrdým pájením Ø 35/1,5</t>
  </si>
  <si>
    <t>1651128134</t>
  </si>
  <si>
    <t>733223207</t>
  </si>
  <si>
    <t>Potrubí z trubek měděných tvrdých spojovaných tvrdým pájením Ø 42/1,5</t>
  </si>
  <si>
    <t>659089904</t>
  </si>
  <si>
    <t>733291101</t>
  </si>
  <si>
    <t xml:space="preserve">Zkoušky těsnosti potrubí z trubek měděných  Ø do 35/1,5</t>
  </si>
  <si>
    <t>-1576605657</t>
  </si>
  <si>
    <t>733291102</t>
  </si>
  <si>
    <t xml:space="preserve">Zkoušky těsnosti potrubí z trubek měděných  Ø přes 35/1,5 do 64/2,0</t>
  </si>
  <si>
    <t>614029397</t>
  </si>
  <si>
    <t>733890801</t>
  </si>
  <si>
    <t xml:space="preserve">Vnitrostaveništní přemístění vybouraných (demontovaných) hmot rozvodů potrubí  vodorovně do 100 m v objektech výšky do 6 m</t>
  </si>
  <si>
    <t>1785067182</t>
  </si>
  <si>
    <t>998733201</t>
  </si>
  <si>
    <t xml:space="preserve">Přesun hmot pro rozvody potrubí  stanovený procentní sazbou z ceny vodorovná dopravní vzdálenost do 50 m v objektech výšky do 6 m</t>
  </si>
  <si>
    <t>-1213389623</t>
  </si>
  <si>
    <t>734200822</t>
  </si>
  <si>
    <t xml:space="preserve">Demontáž armatur závitových  se dvěma závity přes 1/2 do G 1</t>
  </si>
  <si>
    <t>-1956156748</t>
  </si>
  <si>
    <t>734200824</t>
  </si>
  <si>
    <t xml:space="preserve">Demontáž armatur závitových  se dvěma závity přes 6/4 do G 2</t>
  </si>
  <si>
    <t>1531663493</t>
  </si>
  <si>
    <t>734211113</t>
  </si>
  <si>
    <t>Ventily odvzdušňovací závitové otopných těles PN 6 do 120°C G 3/8</t>
  </si>
  <si>
    <t>829999037</t>
  </si>
  <si>
    <t>734211127</t>
  </si>
  <si>
    <t>Ventily odvzdušňovací závitové automatické se zpětnou klapkou PN 14 do 120°C G 1/2</t>
  </si>
  <si>
    <t>1080580895</t>
  </si>
  <si>
    <t>734220R11</t>
  </si>
  <si>
    <t xml:space="preserve">Smyčkový vyvažovací a uzavírací ventil, úsekový/ stoupačkový, s vypouštěním, včetně měřících koncovek, G 3/4 PN 16_x000d_
</t>
  </si>
  <si>
    <t>755111686</t>
  </si>
  <si>
    <t>734220R12</t>
  </si>
  <si>
    <t xml:space="preserve">Smyčkový vyvažovací a uzavírací ventil, úsekový/ stoupačkový, s vypouštěním, včetně měřících koncovek, G 1 PN 16_x000d_
</t>
  </si>
  <si>
    <t>-1939719148</t>
  </si>
  <si>
    <t>734221552</t>
  </si>
  <si>
    <t>Ventily regulační závitové termostatické, bez hlavice ovládání PN 16 do 110°C přímé dvouregulační G 1/2</t>
  </si>
  <si>
    <t>-1930613596</t>
  </si>
  <si>
    <t>734221R02</t>
  </si>
  <si>
    <t>Ventily regulační závitové hlavice termostatické, pro ovládání ventilů PN 10 do 110°C kapalinové otopných těles, s ochranou proti odcizení (provedení pro veřejné prostory)</t>
  </si>
  <si>
    <t>153717810</t>
  </si>
  <si>
    <t>Ventily zpětné závitové PN 16 do 110°C přímé G 5/4</t>
  </si>
  <si>
    <t>1107771218</t>
  </si>
  <si>
    <t>734242416</t>
  </si>
  <si>
    <t>Ventily zpětné závitové PN 16 do 110°C přímé G 6/4</t>
  </si>
  <si>
    <t>-809924439</t>
  </si>
  <si>
    <t>734261712</t>
  </si>
  <si>
    <t>Šroubení regulační radiátorové přímé bez vypouštění G 1/2</t>
  </si>
  <si>
    <t>758512267</t>
  </si>
  <si>
    <t>734261R01</t>
  </si>
  <si>
    <t>Armatura připojovací rohová (typu HM) G 1/2 pro spodní středové připojení koupelnových těles, vč. termostatické hlavice</t>
  </si>
  <si>
    <t>1068954095</t>
  </si>
  <si>
    <t>734291123</t>
  </si>
  <si>
    <t>Ostatní armatury kohouty plnicí a vypouštěcí PN 10 do 90°C G 1/2</t>
  </si>
  <si>
    <t>-34526450</t>
  </si>
  <si>
    <t>734291245</t>
  </si>
  <si>
    <t>Ostatní armatury filtry závitové PN 16 do 130°C přímé s vnitřními závity G 1 1/4</t>
  </si>
  <si>
    <t>-1121686677</t>
  </si>
  <si>
    <t>734291246</t>
  </si>
  <si>
    <t>Ostatní armatury filtry závitové PN 16 do 130°C přímé s vnitřními závity G 1 1/2</t>
  </si>
  <si>
    <t>260252772</t>
  </si>
  <si>
    <t>734292714</t>
  </si>
  <si>
    <t>Ostatní armatury kulové kohouty PN 42 do 185°C přímé vnitřní závit G 3/4</t>
  </si>
  <si>
    <t>-1847667844</t>
  </si>
  <si>
    <t>Ostatní armatury kulové kohouty PN 42 do 185°C přímé vnitřní závit G 1</t>
  </si>
  <si>
    <t>771791385</t>
  </si>
  <si>
    <t>Ostatní armatury kulové kohouty PN 42 do 185°C přímé vnitřní závit G 1 1/4</t>
  </si>
  <si>
    <t>-809861940</t>
  </si>
  <si>
    <t>734292717</t>
  </si>
  <si>
    <t>Ostatní armatury kulové kohouty PN 42 do 185°C přímé vnitřní závit G 1 1/2</t>
  </si>
  <si>
    <t>707851535</t>
  </si>
  <si>
    <t>734295022</t>
  </si>
  <si>
    <t>Směšovací armatury otopných a chladících systémů ventily závitové PN 10 T= 120°C třícestné se servomotorem G 1</t>
  </si>
  <si>
    <t>1607134996</t>
  </si>
  <si>
    <t>Teploměry technické s pevným stonkem a jímkou zadní připojení (axiální) průměr 100 mm délka stonku 100 mm</t>
  </si>
  <si>
    <t>-1284255405</t>
  </si>
  <si>
    <t>734421R02</t>
  </si>
  <si>
    <t>Tlakoměry s pevným stonkem a zkušebním kohoutem zadní připojení (axiální) tlaku 0–6 bar průměru 63 mm</t>
  </si>
  <si>
    <t>-98629033</t>
  </si>
  <si>
    <t>734424101</t>
  </si>
  <si>
    <t>Tlakoměry kondenzační smyčky k přivaření, PN 250 do 300°C zahnuté</t>
  </si>
  <si>
    <t>408601615</t>
  </si>
  <si>
    <t>734890801</t>
  </si>
  <si>
    <t xml:space="preserve">Vnitrostaveništní přemístění vybouraných (demontovaných) hmot armatur  vodorovně do 100 m v objektech výšky do 6 m</t>
  </si>
  <si>
    <t>23641091</t>
  </si>
  <si>
    <t>998734201</t>
  </si>
  <si>
    <t xml:space="preserve">Přesun hmot pro armatury  stanovený procentní sazbou (%) z ceny vodorovná dopravní vzdálenost do 50 m v objektech výšky do 6 m</t>
  </si>
  <si>
    <t>-1295350241</t>
  </si>
  <si>
    <t>73511181R</t>
  </si>
  <si>
    <t xml:space="preserve">Demontáž otopných těles litinových  článkových</t>
  </si>
  <si>
    <t>1474454466</t>
  </si>
  <si>
    <t>735151821</t>
  </si>
  <si>
    <t>Demontáž otopných těles panelových</t>
  </si>
  <si>
    <t>913773309</t>
  </si>
  <si>
    <t>73515182R</t>
  </si>
  <si>
    <t>Demontáž dřevěných krytů radiátorů</t>
  </si>
  <si>
    <t>493542299</t>
  </si>
  <si>
    <t>735151256</t>
  </si>
  <si>
    <t>Otopná tělesa panelová jednodesková PN 1,0 MPa, T do 110°C s jednou přídavnou přestupní plochou výšky tělesa 500 mm stavební délky / výkonu 900 mm / 772 W</t>
  </si>
  <si>
    <t>-986193700</t>
  </si>
  <si>
    <t>735151259</t>
  </si>
  <si>
    <t>Otopná tělesa panelová jednodesková PN 1,0 MPa, T do 110°C s jednou přídavnou přestupní plochou výšky tělesa 500 mm stavební délky / výkonu 1200 mm / 1030 W</t>
  </si>
  <si>
    <t>-1307789093</t>
  </si>
  <si>
    <t>735151261</t>
  </si>
  <si>
    <t>Otopná tělesa panelová jednodesková PN 1,0 MPa, T do 110°C s jednou přídavnou přestupní plochou výšky tělesa 500 mm stavební délky / výkonu 1600 mm / 1373 W</t>
  </si>
  <si>
    <t>34251268</t>
  </si>
  <si>
    <t>735151462</t>
  </si>
  <si>
    <t>Otopná tělesa panelová dvoudesková PN 1,0 MPa, T do 110°C s jednou přídavnou přestupní plochou výšky tělesa 500 mm stavební délky / výkonu 1800 mm / 2011 W</t>
  </si>
  <si>
    <t>-1970395844</t>
  </si>
  <si>
    <t>735151552</t>
  </si>
  <si>
    <t>Otopná tělesa panelová dvoudesková PN 1,0 MPa, T do 110°C se dvěma přídavnými přestupními plochami výšky tělesa 500 mm stavební délky / výkonu 500 mm / 726 W</t>
  </si>
  <si>
    <t>1914021640</t>
  </si>
  <si>
    <t>735151554</t>
  </si>
  <si>
    <t>Otopná tělesa panelová dvoudesková PN 1,0 MPa, T do 110°C se dvěma přídavnými přestupními plochami výšky tělesa 500 mm stavební délky / výkonu 700 mm / 1016 W</t>
  </si>
  <si>
    <t>855826132</t>
  </si>
  <si>
    <t>735151556</t>
  </si>
  <si>
    <t>Otopná tělesa panelová dvoudesková PN 1,0 MPa, T do 110°C se dvěma přídavnými přestupními plochami výšky tělesa 500 mm stavební délky / výkonu 900 mm / 1307 W</t>
  </si>
  <si>
    <t>556932626</t>
  </si>
  <si>
    <t>735151559</t>
  </si>
  <si>
    <t>Otopná tělesa panelová dvoudesková PN 1,0 MPa, T do 110°C se dvěma přídavnými přestupními plochami výšky tělesa 500 mm stavební délky / výkonu 1200 mm / 1742 W</t>
  </si>
  <si>
    <t>-1161679384</t>
  </si>
  <si>
    <t>735151574</t>
  </si>
  <si>
    <t>Otopná tělesa panelová dvoudesková PN 1,0 MPa, T do 110°C se dvěma přídavnými přestupními plochami výšky tělesa 600 mm stavební délky / výkonu 700 mm / 1175 W</t>
  </si>
  <si>
    <t>-1402908033</t>
  </si>
  <si>
    <t>735151579</t>
  </si>
  <si>
    <t>Otopná tělesa panelová dvoudesková PN 1,0 MPa, T do 110°C se dvěma přídavnými přestupními plochami výšky tělesa 600 mm stavební délky / výkonu 1200 mm / 2015 W</t>
  </si>
  <si>
    <t>-1495619281</t>
  </si>
  <si>
    <t>735151596</t>
  </si>
  <si>
    <t>Otopná tělesa panelová dvoudesková PN 1,0 MPa, T do 110°C se dvěma přídavnými přestupními plochami výšky tělesa 900 mm stavební délky / výkonu 900 mm / 2082 W</t>
  </si>
  <si>
    <t>864960021</t>
  </si>
  <si>
    <t>735164R09</t>
  </si>
  <si>
    <t>Otopná tělesa trubková se spodním středovým připojením na stěnu výšky tělesa 1220 mm, délky 450 mm</t>
  </si>
  <si>
    <t>442147713</t>
  </si>
  <si>
    <t>735890801</t>
  </si>
  <si>
    <t xml:space="preserve">Vnitrostaveništní přemístění vybouraných (demontovaných) hmot otopných těles  vodorovně do 100 m v objektech výšky do 6 m</t>
  </si>
  <si>
    <t>-1460377394</t>
  </si>
  <si>
    <t>998735201</t>
  </si>
  <si>
    <t xml:space="preserve">Přesun hmot pro otopná tělesa  stanovený procentní sazbou (%) z ceny vodorovná dopravní vzdálenost do 50 m v objektech výšky do 6 m</t>
  </si>
  <si>
    <t>-1964153678</t>
  </si>
  <si>
    <t>783614551</t>
  </si>
  <si>
    <t>Základní nátěr armatur a kovových potrubí jednonásobný potrubí do DN 50 mm syntetický</t>
  </si>
  <si>
    <t>-1019397341</t>
  </si>
  <si>
    <t>HZS</t>
  </si>
  <si>
    <t>Hodinové zúčtovací sazby</t>
  </si>
  <si>
    <t>HZS2491</t>
  </si>
  <si>
    <t xml:space="preserve">Hodinové zúčtovací sazby profesí PSV  zednické výpomoci a pomocné práce PSV dělník zednických výpomocí</t>
  </si>
  <si>
    <t>-937665894</t>
  </si>
  <si>
    <t>Vedlejší rozpočtové náklady</t>
  </si>
  <si>
    <t>VRN4</t>
  </si>
  <si>
    <t>Inženýrská činnost</t>
  </si>
  <si>
    <t>043114R00</t>
  </si>
  <si>
    <t>Orientační štítky na potrubní větve a hlavní zařízení kotelny</t>
  </si>
  <si>
    <t>335162156</t>
  </si>
  <si>
    <t>043114R03</t>
  </si>
  <si>
    <t xml:space="preserve">Zkoušky topné, zaregulování, uvedení do provozu, zaškolení obsluhy, vypuštění, napuštění soustavy_x000d_
Vyregulování topného systému včetně vyregulování stoupaček  				_x000d_
Příprava na komplexní zkoušky a provedení komplexních zkoušek_x000d_
Odstavení původního systému</t>
  </si>
  <si>
    <t>996750857</t>
  </si>
  <si>
    <t>043114R20</t>
  </si>
  <si>
    <t>Uzemňovací propojení potrubních rozvodů</t>
  </si>
  <si>
    <t>-416246262</t>
  </si>
  <si>
    <t>043114R22</t>
  </si>
  <si>
    <t>Místní provozní řád a provozní deník</t>
  </si>
  <si>
    <t>1347773820</t>
  </si>
  <si>
    <t>VRN9</t>
  </si>
  <si>
    <t>Ostatní náklady</t>
  </si>
  <si>
    <t>091003R01</t>
  </si>
  <si>
    <t>Odvoz a likvidace odpadu, odvoz na skládku nebo do technických služeb, skládkovné, poplatky</t>
  </si>
  <si>
    <t>-1100179877</t>
  </si>
  <si>
    <t>091003R03</t>
  </si>
  <si>
    <t xml:space="preserve">Lešení pro montáž potrubních rozvodů pod stropem, pomocné a ochranné konstrukce _x000d_
včetně dopravy, montáže, demontáže a náklady spojené s pronájmem_x000d_
</t>
  </si>
  <si>
    <t>-583504079</t>
  </si>
  <si>
    <t>ZTIa - Ležatá kanalizace</t>
  </si>
  <si>
    <t>132254102</t>
  </si>
  <si>
    <t>Hloubení rýh zapažených š do 800 mm v hornině třídy těžitelnosti I, skupiny 3 objem do 50 m3 strojně</t>
  </si>
  <si>
    <t>-301041200</t>
  </si>
  <si>
    <t>15*0,8*1,5</t>
  </si>
  <si>
    <t>1896163342</t>
  </si>
  <si>
    <t>2*15*1,5</t>
  </si>
  <si>
    <t>65367203</t>
  </si>
  <si>
    <t>2022431349</t>
  </si>
  <si>
    <t>1,2+4,8</t>
  </si>
  <si>
    <t>-350417849</t>
  </si>
  <si>
    <t>-584879966</t>
  </si>
  <si>
    <t>1653802820</t>
  </si>
  <si>
    <t>6*1,6</t>
  </si>
  <si>
    <t>-1190512397</t>
  </si>
  <si>
    <t>15*0,8*0,1</t>
  </si>
  <si>
    <t>-2008119135</t>
  </si>
  <si>
    <t>15*0,8*0,4</t>
  </si>
  <si>
    <t>-479746665</t>
  </si>
  <si>
    <t>4,8*2,1</t>
  </si>
  <si>
    <t>255776161</t>
  </si>
  <si>
    <t>15*0,8*1</t>
  </si>
  <si>
    <t>-800745895</t>
  </si>
  <si>
    <t>-790682023</t>
  </si>
  <si>
    <t>721211621</t>
  </si>
  <si>
    <t>Vtok dvorní se svislým odtokem a izolační přírubou DN 110/160 mříž litina 226x226</t>
  </si>
  <si>
    <t>778939802</t>
  </si>
  <si>
    <t>1008726395</t>
  </si>
  <si>
    <t>0,3*0,3*0,3*1 "obetonování 1 ks kolena</t>
  </si>
  <si>
    <t>-239532467</t>
  </si>
  <si>
    <t>0,3*0,3*4*1 "obetonování 1 ks kolena</t>
  </si>
  <si>
    <t>1958634130</t>
  </si>
  <si>
    <t>1551258312</t>
  </si>
  <si>
    <t>1414952287</t>
  </si>
  <si>
    <t>-525649401</t>
  </si>
  <si>
    <t>-376180379</t>
  </si>
  <si>
    <t>R-poožka</t>
  </si>
  <si>
    <t>1668698097</t>
  </si>
  <si>
    <t>ZTIb - ZTI část I (zařizovací předměty dle PD interiéru)</t>
  </si>
  <si>
    <t xml:space="preserve">      725 - Zdravotechnika - zařizovací předměty (dle PD interiéru)</t>
  </si>
  <si>
    <t xml:space="preserve">        725R0 - WC</t>
  </si>
  <si>
    <t xml:space="preserve">        725R1 - WC1</t>
  </si>
  <si>
    <t xml:space="preserve">        725R2 - WC2</t>
  </si>
  <si>
    <t xml:space="preserve">        725R3 - U</t>
  </si>
  <si>
    <t xml:space="preserve">        725R4 - Um1</t>
  </si>
  <si>
    <t xml:space="preserve">        725R5 - Um2</t>
  </si>
  <si>
    <t xml:space="preserve">        725R6 - VL</t>
  </si>
  <si>
    <t xml:space="preserve">        725R7 - SK</t>
  </si>
  <si>
    <t xml:space="preserve">        725R8 - D</t>
  </si>
  <si>
    <t xml:space="preserve">        OST - Ostatní</t>
  </si>
  <si>
    <t>748312114</t>
  </si>
  <si>
    <t>1893216468</t>
  </si>
  <si>
    <t>-1999217869</t>
  </si>
  <si>
    <t>721174042R</t>
  </si>
  <si>
    <t>Potrubí kanalizační z PP zavěšené DN 40</t>
  </si>
  <si>
    <t>-1204196030</t>
  </si>
  <si>
    <t>721174043R</t>
  </si>
  <si>
    <t>Potrubí kanalizační z PP zavěšené DN 50</t>
  </si>
  <si>
    <t>110562993</t>
  </si>
  <si>
    <t>1991925772</t>
  </si>
  <si>
    <t>-473338624</t>
  </si>
  <si>
    <t>-277050110</t>
  </si>
  <si>
    <t>78564427</t>
  </si>
  <si>
    <t>721171905</t>
  </si>
  <si>
    <t>Potrubí z PP vsazení odbočky do hrdla DN 110</t>
  </si>
  <si>
    <t>1420046611</t>
  </si>
  <si>
    <t>721171913</t>
  </si>
  <si>
    <t>Potrubí z PP propojení potrubí DN 50</t>
  </si>
  <si>
    <t>-930218140</t>
  </si>
  <si>
    <t>721171915</t>
  </si>
  <si>
    <t>Potrubí z PP propojení potrubí DN 110</t>
  </si>
  <si>
    <t>-1173323783</t>
  </si>
  <si>
    <t>111587833</t>
  </si>
  <si>
    <t>721174000R13</t>
  </si>
  <si>
    <t>Prostup ŽB panelem pro potrubí DN110 a jeho opětovné zapravení</t>
  </si>
  <si>
    <t>1539012006</t>
  </si>
  <si>
    <t>721174000R12</t>
  </si>
  <si>
    <t>Prostup příčko pro potrubí DN50 a jeho opětovné zapravení</t>
  </si>
  <si>
    <t>1437118586</t>
  </si>
  <si>
    <t>721174000R11</t>
  </si>
  <si>
    <t>Prostup stropem pro potrubí DN 40 a jeho opětovné zapravení</t>
  </si>
  <si>
    <t>1801393349</t>
  </si>
  <si>
    <t>721174000R10</t>
  </si>
  <si>
    <t>Prostup stropem pro potrubí DN 50 a jeho opětovné zapravení</t>
  </si>
  <si>
    <t>-1513402150</t>
  </si>
  <si>
    <t>686249459</t>
  </si>
  <si>
    <t>1841589901</t>
  </si>
  <si>
    <t>-254528290</t>
  </si>
  <si>
    <t>1015270064</t>
  </si>
  <si>
    <t>-1592772815</t>
  </si>
  <si>
    <t>1479564980</t>
  </si>
  <si>
    <t>-597072096</t>
  </si>
  <si>
    <t>-1366850213</t>
  </si>
  <si>
    <t>590495303</t>
  </si>
  <si>
    <t>-936666425</t>
  </si>
  <si>
    <t>-355781182</t>
  </si>
  <si>
    <t>840930153</t>
  </si>
  <si>
    <t>-1080833006</t>
  </si>
  <si>
    <t>1918067996</t>
  </si>
  <si>
    <t>1453074869</t>
  </si>
  <si>
    <t>-632984040</t>
  </si>
  <si>
    <t>-641859759</t>
  </si>
  <si>
    <t>-895910447</t>
  </si>
  <si>
    <t>245022312</t>
  </si>
  <si>
    <t>-1806542921</t>
  </si>
  <si>
    <t>-474128798</t>
  </si>
  <si>
    <t>803045421</t>
  </si>
  <si>
    <t>725R0</t>
  </si>
  <si>
    <t>WC</t>
  </si>
  <si>
    <t>282642932</t>
  </si>
  <si>
    <t>-578228705</t>
  </si>
  <si>
    <t>-896315462</t>
  </si>
  <si>
    <t>-187726442</t>
  </si>
  <si>
    <t>-1055540268</t>
  </si>
  <si>
    <t>1703139404</t>
  </si>
  <si>
    <t>U</t>
  </si>
  <si>
    <t>725211703</t>
  </si>
  <si>
    <t>Umývátko keramické bílé stěnové šířky 450 mm připevněné na stěnu šrouby</t>
  </si>
  <si>
    <t>1442968216</t>
  </si>
  <si>
    <t>1805865343</t>
  </si>
  <si>
    <t>465151902</t>
  </si>
  <si>
    <t>444884995</t>
  </si>
  <si>
    <t>310509916</t>
  </si>
  <si>
    <t>858484037</t>
  </si>
  <si>
    <t>-2034737391</t>
  </si>
  <si>
    <t>725211703R1</t>
  </si>
  <si>
    <t>Umyvadlo keramické pro děti 2-3 roky, bílé stěnové šířky 500 mm připevněné na stěnu šrouby</t>
  </si>
  <si>
    <t>-1678556578</t>
  </si>
  <si>
    <t>-1229042412</t>
  </si>
  <si>
    <t>2086062759</t>
  </si>
  <si>
    <t>431793907</t>
  </si>
  <si>
    <t>532597043</t>
  </si>
  <si>
    <t>-1996789150</t>
  </si>
  <si>
    <t>421573295</t>
  </si>
  <si>
    <t>725211703R2</t>
  </si>
  <si>
    <t>Umyvadlo keramické pro děti 3-7 let, bílé stěnové šířky 500 mm připevněné na stěnu šrouby</t>
  </si>
  <si>
    <t>1879093416</t>
  </si>
  <si>
    <t>986928422</t>
  </si>
  <si>
    <t>790502699</t>
  </si>
  <si>
    <t>-1486287460</t>
  </si>
  <si>
    <t>940313923</t>
  </si>
  <si>
    <t>1989130962</t>
  </si>
  <si>
    <t>-1861061740</t>
  </si>
  <si>
    <t>-147444501</t>
  </si>
  <si>
    <t>398553833</t>
  </si>
  <si>
    <t>-503941193</t>
  </si>
  <si>
    <t>1124276300</t>
  </si>
  <si>
    <t>-1928598890</t>
  </si>
  <si>
    <t>420665965</t>
  </si>
  <si>
    <t>-288317073</t>
  </si>
  <si>
    <t>1754260907</t>
  </si>
  <si>
    <t>-218425566</t>
  </si>
  <si>
    <t>-1665583555</t>
  </si>
  <si>
    <t>1313463228</t>
  </si>
  <si>
    <t>2112006004</t>
  </si>
  <si>
    <t>692942020</t>
  </si>
  <si>
    <t>721174000R9</t>
  </si>
  <si>
    <t>Prostupy stropy a jejich opětovné zapravení</t>
  </si>
  <si>
    <t>-1716864753</t>
  </si>
  <si>
    <t>722131916R1</t>
  </si>
  <si>
    <t>Napojení nového potrubí na stávající rozvody TV a SV</t>
  </si>
  <si>
    <t>-1059014556</t>
  </si>
  <si>
    <t>481196930</t>
  </si>
  <si>
    <t>1399862496</t>
  </si>
  <si>
    <t>-1504897583</t>
  </si>
  <si>
    <t>ZTIc - ZTI část II (zařizovací předměty dle PD interiéru)</t>
  </si>
  <si>
    <t>Ing. Michal Vodňanský</t>
  </si>
  <si>
    <t xml:space="preserve">    725 - Zdravotechnika - zařizovací předměty ( dle PD interiéru) </t>
  </si>
  <si>
    <t xml:space="preserve">    726 - Zdravotechnika - předstěnové instalace</t>
  </si>
  <si>
    <t>OST - Ostatní</t>
  </si>
  <si>
    <t>721110806</t>
  </si>
  <si>
    <t>Demontáž potrubí kameninové DN přes 100 do 200</t>
  </si>
  <si>
    <t>1747182878</t>
  </si>
  <si>
    <t>721110952</t>
  </si>
  <si>
    <t>Potrubí kameninové vsazení odbočky DN 125</t>
  </si>
  <si>
    <t>1924795465</t>
  </si>
  <si>
    <t>721110953</t>
  </si>
  <si>
    <t>Potrubí kameninové vsazení odbočky DN 150</t>
  </si>
  <si>
    <t>2114011347</t>
  </si>
  <si>
    <t>721110954</t>
  </si>
  <si>
    <t>Potrubí kameninové vsazení odbočky DN 200</t>
  </si>
  <si>
    <t>2024501227</t>
  </si>
  <si>
    <t>721110962</t>
  </si>
  <si>
    <t>Potrubí kameninové propojení potrubí DN 125</t>
  </si>
  <si>
    <t>1698498868</t>
  </si>
  <si>
    <t>721110963</t>
  </si>
  <si>
    <t>Potrubí kameninové propojení potrubí DN 150</t>
  </si>
  <si>
    <t>-1957341136</t>
  </si>
  <si>
    <t>721140802</t>
  </si>
  <si>
    <t>Demontáž potrubí litinové DN do 100</t>
  </si>
  <si>
    <t>-762914932</t>
  </si>
  <si>
    <t>721140806</t>
  </si>
  <si>
    <t>Demontáž potrubí litinové DN přes 100 do 200</t>
  </si>
  <si>
    <t>-1026109571</t>
  </si>
  <si>
    <t>-1584044145</t>
  </si>
  <si>
    <t>721173316</t>
  </si>
  <si>
    <t>Potrubí kanalizační z PVC SN 4 dešťové DN 125</t>
  </si>
  <si>
    <t>1460856027</t>
  </si>
  <si>
    <t>1810302768</t>
  </si>
  <si>
    <t>-1032109050</t>
  </si>
  <si>
    <t>1255203318</t>
  </si>
  <si>
    <t>721174024</t>
  </si>
  <si>
    <t>Potrubí kanalizační z PP odpadní DN 75</t>
  </si>
  <si>
    <t>1677361068</t>
  </si>
  <si>
    <t>721174025</t>
  </si>
  <si>
    <t>Potrubí kanalizační z PP odpadní DN 110</t>
  </si>
  <si>
    <t>-2001330291</t>
  </si>
  <si>
    <t>-370210985</t>
  </si>
  <si>
    <t>-1531342977</t>
  </si>
  <si>
    <t>1076944120</t>
  </si>
  <si>
    <t>721174055</t>
  </si>
  <si>
    <t>Potrubí kanalizační z PP dešťové DN 110</t>
  </si>
  <si>
    <t>654983231</t>
  </si>
  <si>
    <t>721174099</t>
  </si>
  <si>
    <t>Potrubí kanalizační z PP dešťové DN 110 - izolace tepelná z minerální vlny 20 mm s hliníkovou folií - dodávka a montáž</t>
  </si>
  <si>
    <t>-1101786555</t>
  </si>
  <si>
    <t>721194104</t>
  </si>
  <si>
    <t>Vyvedení a upevnění odpadních výpustek DN 40</t>
  </si>
  <si>
    <t>-407737995</t>
  </si>
  <si>
    <t>721194105</t>
  </si>
  <si>
    <t>Vyvedení a upevnění odpadních výpustek DN 50</t>
  </si>
  <si>
    <t>481692821</t>
  </si>
  <si>
    <t>721194109</t>
  </si>
  <si>
    <t>Vyvedení a upevnění odpadních výpustek DN 110</t>
  </si>
  <si>
    <t>-2125798882</t>
  </si>
  <si>
    <t>721211429</t>
  </si>
  <si>
    <t>Vpusť podlahová se svislým odtokem DN 50/75/110 mřížka nerez 115x115 s automat. vztlakovýn uzávěrem</t>
  </si>
  <si>
    <t>-1878742734</t>
  </si>
  <si>
    <t>721211697</t>
  </si>
  <si>
    <t>Montáž záchytných celonerezových van</t>
  </si>
  <si>
    <t>-1339293152</t>
  </si>
  <si>
    <t>721211698</t>
  </si>
  <si>
    <t>Záchytná vana celonerezová tvaru L 950*800*300 mm s protisklizovou mříží, vpust jednostupňová, přivařená ke žlabu, odtok svislý DN 100, výplň hran tmelem</t>
  </si>
  <si>
    <t>821402143</t>
  </si>
  <si>
    <t>721211699</t>
  </si>
  <si>
    <t>Záchytná vana celonerezová 600*400 mm s protisklizovou mříží, vpust jednostupňová, přivařená ke žlabu, odtok svislý DN 70, výplň hran tmelem</t>
  </si>
  <si>
    <t>-1764582139</t>
  </si>
  <si>
    <t>721226512</t>
  </si>
  <si>
    <t>Zápachová uzávěrka podomítková pro pračku a myčku DN 50</t>
  </si>
  <si>
    <t>838628843</t>
  </si>
  <si>
    <t>721226528</t>
  </si>
  <si>
    <t>Zápachová uzávěrka podomítková kondenzační DN 32</t>
  </si>
  <si>
    <t>750473434</t>
  </si>
  <si>
    <t>-433193799</t>
  </si>
  <si>
    <t>Přivzdušňovací ventil odpadních potrubí DN 110</t>
  </si>
  <si>
    <t>254949072</t>
  </si>
  <si>
    <t>Zkouška těsnosti potrubí kanalizace vodou DN do 125</t>
  </si>
  <si>
    <t>1401335429</t>
  </si>
  <si>
    <t>721290821</t>
  </si>
  <si>
    <t>Přemístění vnitrostaveništní demontovaných hmot vnitřní kanalizace v objektech v do 6 m</t>
  </si>
  <si>
    <t>860244379</t>
  </si>
  <si>
    <t>-1439777801</t>
  </si>
  <si>
    <t>722130801</t>
  </si>
  <si>
    <t>Demontáž potrubí ocelové pozinkované závitové DN do 25</t>
  </si>
  <si>
    <t>1256660697</t>
  </si>
  <si>
    <t>722130802</t>
  </si>
  <si>
    <t>Demontáž potrubí ocelové pozinkované závitové DN přes 25 do 40</t>
  </si>
  <si>
    <t>1992483594</t>
  </si>
  <si>
    <t>722130803</t>
  </si>
  <si>
    <t>Demontáž potrubí ocelové pozinkované závitové DN přes 40 do 50</t>
  </si>
  <si>
    <t>751581999</t>
  </si>
  <si>
    <t>722174091</t>
  </si>
  <si>
    <t xml:space="preserve">Potrubí vodovodní plastové PP-RCT svar polyfúze  D 16</t>
  </si>
  <si>
    <t>-106790698</t>
  </si>
  <si>
    <t>722174092</t>
  </si>
  <si>
    <t xml:space="preserve">Potrubí vodovodní plastové PP-RCT svar polyfúze  D 20</t>
  </si>
  <si>
    <t>-882696594</t>
  </si>
  <si>
    <t>722174093</t>
  </si>
  <si>
    <t xml:space="preserve">Potrubí vodovodní plastové PP-RCT svar polyfúze  D 25</t>
  </si>
  <si>
    <t>-1810977145</t>
  </si>
  <si>
    <t>722174094</t>
  </si>
  <si>
    <t xml:space="preserve">Potrubí vodovodní plastové  PP-RCT svar polyfúze  D 32</t>
  </si>
  <si>
    <t>-2102968711</t>
  </si>
  <si>
    <t>722174095</t>
  </si>
  <si>
    <t xml:space="preserve">Potrubí vodovodní plastové  PP-RCT svar polyfúze  D 40</t>
  </si>
  <si>
    <t>575204948</t>
  </si>
  <si>
    <t>722174096</t>
  </si>
  <si>
    <t xml:space="preserve">Potrubí vodovodní plastové  PP-RCT svar polyfúze  D 50</t>
  </si>
  <si>
    <t>-420168042</t>
  </si>
  <si>
    <t>722174097</t>
  </si>
  <si>
    <t xml:space="preserve">Potrubí vodovodní plastové  PP-RCT svar polyfúze  D 63</t>
  </si>
  <si>
    <t>1955426602</t>
  </si>
  <si>
    <t>722175092</t>
  </si>
  <si>
    <t xml:space="preserve">Potrubí vodovodní plastové PP-RCT svar polyfúze D 20 vyztužené  čedičovými vlákny</t>
  </si>
  <si>
    <t>1775923214</t>
  </si>
  <si>
    <t>722175093</t>
  </si>
  <si>
    <t xml:space="preserve">Potrubí vodovodní plastové PP-RCT svar polyfúze D 25 vyztužené  čedičovými vlákny</t>
  </si>
  <si>
    <t>737464026</t>
  </si>
  <si>
    <t>722175094</t>
  </si>
  <si>
    <t xml:space="preserve">Potrubí vodovodní plastové PP-RCT svar polyfúze D 32 vyztužené  čedičovými vlákny</t>
  </si>
  <si>
    <t>-203218266</t>
  </si>
  <si>
    <t>722175095</t>
  </si>
  <si>
    <t xml:space="preserve">Potrubí vodovodní plastové PP-RCT svar polyfúze D 40 vyztužené  čedičovými vlákny</t>
  </si>
  <si>
    <t>-724869683</t>
  </si>
  <si>
    <t>722175096</t>
  </si>
  <si>
    <t xml:space="preserve">Potrubí vodovodní plastové PP-RCT svar polyfúze D 50 vyztužené  čedičovými vlákny</t>
  </si>
  <si>
    <t>-1891401681</t>
  </si>
  <si>
    <t>722181211</t>
  </si>
  <si>
    <t>Ochrana vodovodního potrubí přilepenými termoizolačními trubicemi z PE tl do 6 mm DN do 22 mm</t>
  </si>
  <si>
    <t>717105445</t>
  </si>
  <si>
    <t>722181212</t>
  </si>
  <si>
    <t>Ochrana vodovodního potrubí přilepenými termoizolačními trubicemi z PE tl do 6 mm DN přes 22 do 32 mm</t>
  </si>
  <si>
    <t>-862673395</t>
  </si>
  <si>
    <t>722181221</t>
  </si>
  <si>
    <t>Ochrana vodovodního potrubí přilepenými termoizolačními trubicemi z PE tl přes 6 do 9 mm DN do 22 mm</t>
  </si>
  <si>
    <t>-256534283</t>
  </si>
  <si>
    <t>722181222</t>
  </si>
  <si>
    <t>Ochrana vodovodního potrubí přilepenými termoizolačními trubicemi z PE tl přes 6 do 9 mm DN přes 22 do 45 mm</t>
  </si>
  <si>
    <t>-691212810</t>
  </si>
  <si>
    <t>722181223</t>
  </si>
  <si>
    <t>Ochrana vodovodního potrubí přilepenými termoizolačními trubicemi z PE tl přes 6 do 9 mm DN přes 45 do 63 mm</t>
  </si>
  <si>
    <t>-154803933</t>
  </si>
  <si>
    <t>722181231</t>
  </si>
  <si>
    <t>Ochrana vodovodního potrubí přilepenými termoizolačními trubicemi z PE tl přes 9 do 13 mm DN do 22 mm</t>
  </si>
  <si>
    <t>-1901815514</t>
  </si>
  <si>
    <t>722181232</t>
  </si>
  <si>
    <t>Ochrana vodovodního potrubí přilepenými termoizolačními trubicemi z PE tl přes 9 do 13 mm DN přes 22 do 45 mm</t>
  </si>
  <si>
    <t>1196839746</t>
  </si>
  <si>
    <t>722181242</t>
  </si>
  <si>
    <t>Ochrana vodovodního potrubí přilepenými termoizolačními trubicemi z PE tl přes 13 do 20 mm DN přes 22 do 45 mm</t>
  </si>
  <si>
    <t>552096186</t>
  </si>
  <si>
    <t>722181253</t>
  </si>
  <si>
    <t>Ochrana vodovodního potrubí přilepenými termoizolačními trubicemi z PE tl přes 20 do 25 mm DN přes 45 do 63 mm</t>
  </si>
  <si>
    <t>-415380754</t>
  </si>
  <si>
    <t>-1985977010</t>
  </si>
  <si>
    <t>1208798146</t>
  </si>
  <si>
    <t>-249134547</t>
  </si>
  <si>
    <t>-1633782560</t>
  </si>
  <si>
    <t>722182015</t>
  </si>
  <si>
    <t>Podpůrný žlab pro potrubí D 50</t>
  </si>
  <si>
    <t>1021178198</t>
  </si>
  <si>
    <t>722190401</t>
  </si>
  <si>
    <t>Vyvedení a upevnění výpustku DN do 25</t>
  </si>
  <si>
    <t>1829375947</t>
  </si>
  <si>
    <t>722220111</t>
  </si>
  <si>
    <t>Nástěnka pro výtokový ventil G 1/2" s jedním závitem</t>
  </si>
  <si>
    <t>-265498371</t>
  </si>
  <si>
    <t>722220121</t>
  </si>
  <si>
    <t>Nástěnka pro baterii G 1/2" s jedním závitem</t>
  </si>
  <si>
    <t>pár</t>
  </si>
  <si>
    <t>1583677260</t>
  </si>
  <si>
    <t>722220862</t>
  </si>
  <si>
    <t>Demontáž armatur závitových se dvěma závity G přes 3/4 do 5/4</t>
  </si>
  <si>
    <t>838176473</t>
  </si>
  <si>
    <t>722220864</t>
  </si>
  <si>
    <t>Demontáž armatur závitových se dvěma závity G 2</t>
  </si>
  <si>
    <t>-125411582</t>
  </si>
  <si>
    <t>Kohout plnicí nebo vypouštěcí G 1/2" PN 10 s jedním závitem</t>
  </si>
  <si>
    <t>1232511221</t>
  </si>
  <si>
    <t>722231073</t>
  </si>
  <si>
    <t>Ventil zpětný mosazný G 3/4" PN 10 do 110°C se dvěma závity</t>
  </si>
  <si>
    <t>-1375935346</t>
  </si>
  <si>
    <t>722231209</t>
  </si>
  <si>
    <t>Ventil vyvažovací pro cirkulaci termostatický G 1/2</t>
  </si>
  <si>
    <t>-1943561161</t>
  </si>
  <si>
    <t>Kohout kulový přímý G 1/2" PN 42 do 185°C vnitřní závit</t>
  </si>
  <si>
    <t>693096675</t>
  </si>
  <si>
    <t>Kohout kulový přímý G 3/4" PN 42 do 185°C vnitřní závit</t>
  </si>
  <si>
    <t>1187390439</t>
  </si>
  <si>
    <t>722232045</t>
  </si>
  <si>
    <t>Kohout kulový přímý G 1" PN 42 do 185°C vnitřní závit</t>
  </si>
  <si>
    <t>1075322600</t>
  </si>
  <si>
    <t>Kohout kulový přímý G 5/4" PN 42 do 185°C vnitřní závit</t>
  </si>
  <si>
    <t>-847784528</t>
  </si>
  <si>
    <t>Kohout kulový přímý G 6/4" PN 42 do 185°C vnitřní závit</t>
  </si>
  <si>
    <t>-1284932270</t>
  </si>
  <si>
    <t>722232048</t>
  </si>
  <si>
    <t xml:space="preserve">Kohout kulový přímý  G 2" PN 42 do 185°C vnitřní závit</t>
  </si>
  <si>
    <t>1815002315</t>
  </si>
  <si>
    <t>722239102</t>
  </si>
  <si>
    <t>Montáž armatur vodovodních se dvěma závity G 3/4</t>
  </si>
  <si>
    <t>-1473512597</t>
  </si>
  <si>
    <t>55121299</t>
  </si>
  <si>
    <t xml:space="preserve">Termoskopický směšovací ventil skupinový DN 20, 3-45 l/min, zpětných klapek s havarijní funkcí při výpadku studené vody </t>
  </si>
  <si>
    <t>1959840634</t>
  </si>
  <si>
    <t>722239106</t>
  </si>
  <si>
    <t xml:space="preserve">Montáž armatur vodovodních se dvěma závity  G 2"</t>
  </si>
  <si>
    <t>619690288</t>
  </si>
  <si>
    <t>55117237-99</t>
  </si>
  <si>
    <t xml:space="preserve">Domovní filtrační stanice s redukčním ventilem DN 50, zpětnou klapkou a _x000d_
kulovým uzavíracím kohoutem_x000d_
</t>
  </si>
  <si>
    <t>-1506026870</t>
  </si>
  <si>
    <t>722250139</t>
  </si>
  <si>
    <t>Hydrantový systém s tvarově stálou hadicí D 19 x 30 m celoplechový</t>
  </si>
  <si>
    <t>2101003605</t>
  </si>
  <si>
    <t>Zkouška těsnosti vodovodního potrubí závitového DN do 50</t>
  </si>
  <si>
    <t>-211320425</t>
  </si>
  <si>
    <t>Proplach a dezinfekce vodovodního potrubí DN do 80</t>
  </si>
  <si>
    <t>1950755760</t>
  </si>
  <si>
    <t>722290822</t>
  </si>
  <si>
    <t>Přemístění vnitrostaveništní demontovaných hmot pro vnitřní vodovod v objektech v přes 6 do 12 m</t>
  </si>
  <si>
    <t>371233634</t>
  </si>
  <si>
    <t>1900755744</t>
  </si>
  <si>
    <t xml:space="preserve">Zdravotechnika - zařizovací předměty ( dle PD interiéru) </t>
  </si>
  <si>
    <t>725110814</t>
  </si>
  <si>
    <t>Demontáž klozetu Kombi, odsávací</t>
  </si>
  <si>
    <t>1962463483</t>
  </si>
  <si>
    <t>-558254962</t>
  </si>
  <si>
    <t>725112029</t>
  </si>
  <si>
    <t>Klozet keramický závěsný na nosné stěny dětský, odpad vodorovný, záchodové prkénko</t>
  </si>
  <si>
    <t>-450197290</t>
  </si>
  <si>
    <t>725112171</t>
  </si>
  <si>
    <t>Kombi klozet s hlubokým splachováním odpad vodorovný</t>
  </si>
  <si>
    <t>492861845</t>
  </si>
  <si>
    <t>725122817</t>
  </si>
  <si>
    <t>Demontáž pisoárových stání bez nádrže a jedním záchodkem</t>
  </si>
  <si>
    <t>1257672227</t>
  </si>
  <si>
    <t>725210821</t>
  </si>
  <si>
    <t>Demontáž umyvadel bez výtokových armatur</t>
  </si>
  <si>
    <t>1187083007</t>
  </si>
  <si>
    <t>725211602</t>
  </si>
  <si>
    <t>Umyvadlo keramické bílé šířky 550 mm bez krytu na sifon připevněné na stěnu šrouby</t>
  </si>
  <si>
    <t>-1572390343</t>
  </si>
  <si>
    <t>725213116</t>
  </si>
  <si>
    <t>Umyvadla v polymermramorové desce - montáž, zaměření, dopravné</t>
  </si>
  <si>
    <t>2036201137</t>
  </si>
  <si>
    <t>725213117</t>
  </si>
  <si>
    <t>Umyvadlo v polymermramorové desce připevněné na stěnu konzolami s otvorem pro baterii, rozměr 600x465, sifon trubkový</t>
  </si>
  <si>
    <t>-1694571953</t>
  </si>
  <si>
    <t>725213118</t>
  </si>
  <si>
    <t>5 x umyvadlo v polymermramorové desce připevněné na stěnu konzolami s otvorem pro baterii, rozměr 3800/465, 5 x sifon trubkový</t>
  </si>
  <si>
    <t>1203152446</t>
  </si>
  <si>
    <t>725240811</t>
  </si>
  <si>
    <t>Demontáž kabin sprchových bez výtokových armatur</t>
  </si>
  <si>
    <t>1917994920</t>
  </si>
  <si>
    <t>1702683498</t>
  </si>
  <si>
    <t>725241512</t>
  </si>
  <si>
    <t>Vanička sprchová keramická čtvercová 800x800 mm</t>
  </si>
  <si>
    <t>1425730565</t>
  </si>
  <si>
    <t>725241513</t>
  </si>
  <si>
    <t>Vanička sprchová keramická čtvercová 900x900 mm</t>
  </si>
  <si>
    <t>-1938481464</t>
  </si>
  <si>
    <t>725244143</t>
  </si>
  <si>
    <t>Dveře sprchové polorámové skleněné tl. 6 mm otvíravé jednokřídlové do niky na vaničku šířky 900 mm</t>
  </si>
  <si>
    <t>1326224917</t>
  </si>
  <si>
    <t>725244522</t>
  </si>
  <si>
    <t>Zástěna sprchová rohová rámová se skleněnou výplní tl. 4 a 5 mm dveře posuvné dvoudílné vstup z rohu na vaničku 800x800 mm</t>
  </si>
  <si>
    <t>1921123409</t>
  </si>
  <si>
    <t>725244842</t>
  </si>
  <si>
    <t>Zástěna sprchová rohová polorámová skleněná tl. 6 mm dveře otvíravé dvoukřídlové na čtvrtkruhovou vaničku 800x800 mm</t>
  </si>
  <si>
    <t>2059195706</t>
  </si>
  <si>
    <t>725310823</t>
  </si>
  <si>
    <t>Demontáž dřez jednoduchý vestavěný v kuchyňských sestavách bez výtokových armatur</t>
  </si>
  <si>
    <t>-745189168</t>
  </si>
  <si>
    <t>725319111</t>
  </si>
  <si>
    <t>Montáž dřezu ostatních typů</t>
  </si>
  <si>
    <t>1321519338</t>
  </si>
  <si>
    <t>725320828</t>
  </si>
  <si>
    <t>Demontáž dřez dvojitý velkokuchyně bez výtokových armatur</t>
  </si>
  <si>
    <t>636793919</t>
  </si>
  <si>
    <t>725330840</t>
  </si>
  <si>
    <t>Demontáž výlevka litinová nebo ocelová</t>
  </si>
  <si>
    <t>-807350439</t>
  </si>
  <si>
    <t>725331111</t>
  </si>
  <si>
    <t>Výlevka bez výtokových armatur keramická se sklopnou plastovou mřížkou 500 mm</t>
  </si>
  <si>
    <t>-768686744</t>
  </si>
  <si>
    <t>725590811</t>
  </si>
  <si>
    <t>Přemístění vnitrostaveništní demontovaných zařizovacích předmětů v objektech v do 6 m</t>
  </si>
  <si>
    <t>1878760340</t>
  </si>
  <si>
    <t>725812309</t>
  </si>
  <si>
    <t xml:space="preserve">Ventil umývadlový stojánkový  pákový </t>
  </si>
  <si>
    <t>1077865673</t>
  </si>
  <si>
    <t>725813111</t>
  </si>
  <si>
    <t>Ventil rohový bez připojovací trubičky nebo flexi hadičky G 1/2"</t>
  </si>
  <si>
    <t>-32226519</t>
  </si>
  <si>
    <t>725813112</t>
  </si>
  <si>
    <t>Ventil rohový pračkový G 3/4"</t>
  </si>
  <si>
    <t>-2013730365</t>
  </si>
  <si>
    <t>725820801</t>
  </si>
  <si>
    <t>Demontáž baterie nástěnné do G 3 / 4</t>
  </si>
  <si>
    <t>-359834118</t>
  </si>
  <si>
    <t>Baterie dřezová nástěnná páková s otáčivým kulatým ústím a délkou ramínka 210 mm</t>
  </si>
  <si>
    <t>928827279</t>
  </si>
  <si>
    <t>871248023</t>
  </si>
  <si>
    <t>1088208466</t>
  </si>
  <si>
    <t>725841399</t>
  </si>
  <si>
    <t>Baterie sprchová nástěnná páková + sprchový set s posuvnou tyčí</t>
  </si>
  <si>
    <t>-309507639</t>
  </si>
  <si>
    <t>725862113</t>
  </si>
  <si>
    <t>Zápachová uzávěrka pro dřezy s přípojkou pro pračku nebo myčku DN 40/50</t>
  </si>
  <si>
    <t>-1654735121</t>
  </si>
  <si>
    <t>1067336265</t>
  </si>
  <si>
    <t>726</t>
  </si>
  <si>
    <t>Zdravotechnika - předstěnové instalace</t>
  </si>
  <si>
    <t>-287205780</t>
  </si>
  <si>
    <t>727223103</t>
  </si>
  <si>
    <t>Protipožární manžeta prostupu plastového potrubí bez izolace D 75 mm stropem tl 150 mm požární odolnost EI 90</t>
  </si>
  <si>
    <t>-816523855</t>
  </si>
  <si>
    <t>727223105</t>
  </si>
  <si>
    <t>Protipožární manžeta prostupu plastového potrubí bez izolace D 110 mm stropem tl 150 mm požární odolnost EI 90</t>
  </si>
  <si>
    <t>559462698</t>
  </si>
  <si>
    <t>77778h</t>
  </si>
  <si>
    <t>Dokumentace skutečného provedení</t>
  </si>
  <si>
    <t>193115124</t>
  </si>
  <si>
    <t>SO 20 - Nová přípojka dešťové kanalizace, akumulační nádrž</t>
  </si>
  <si>
    <t>SO20a - Přípojka dešťové kanalizace</t>
  </si>
  <si>
    <t>R - Přípojka dešťové kanalizace</t>
  </si>
  <si>
    <t xml:space="preserve">    R1 - Potrubí</t>
  </si>
  <si>
    <t xml:space="preserve">    R2 - Kanalizační šachty</t>
  </si>
  <si>
    <t xml:space="preserve">    R3 - Výkopy</t>
  </si>
  <si>
    <t xml:space="preserve">    R4 - Zásypy a úpravy povrchů</t>
  </si>
  <si>
    <t xml:space="preserve">    R5 - Ostatní</t>
  </si>
  <si>
    <t>R</t>
  </si>
  <si>
    <t>R1</t>
  </si>
  <si>
    <t>871315211</t>
  </si>
  <si>
    <t>Kanalizační potrubí z tvrdého PVC jednovrstvé tuhost třídy SN4 DN 160</t>
  </si>
  <si>
    <t>316501624</t>
  </si>
  <si>
    <t>871315211R1</t>
  </si>
  <si>
    <t>Napojení areálové přípojky na stávající šachtu dešťové kanalizace</t>
  </si>
  <si>
    <t>2141374709</t>
  </si>
  <si>
    <t>1901585752</t>
  </si>
  <si>
    <t>998276101</t>
  </si>
  <si>
    <t>Přesun hmot pro trubní vedení z trub z plastických hmot otevřený výkop</t>
  </si>
  <si>
    <t>446777879</t>
  </si>
  <si>
    <t>R2</t>
  </si>
  <si>
    <t>Kanalizační šachty</t>
  </si>
  <si>
    <t>894811133R1</t>
  </si>
  <si>
    <t>Revizní šachta z PVC typ DN 400/160 - 45° tlak 12,5 t, poklop litinový těsný</t>
  </si>
  <si>
    <t>-1717763417</t>
  </si>
  <si>
    <t>894221116R1</t>
  </si>
  <si>
    <t>Šachta kanalizační z bet. dílců DN 1000/ 160/160 - 45°, stupadla, poklop litinový těsný 12,5 t</t>
  </si>
  <si>
    <t>49936859</t>
  </si>
  <si>
    <t>R3</t>
  </si>
  <si>
    <t>Výkopy</t>
  </si>
  <si>
    <t>113106341R</t>
  </si>
  <si>
    <t>Překop stávajícího chodníku vč. uvedení do původního stavu</t>
  </si>
  <si>
    <t>1369640814</t>
  </si>
  <si>
    <t>113106342R</t>
  </si>
  <si>
    <t>Překop stávající komunikace vč. uvedení do původního stavu</t>
  </si>
  <si>
    <t>610661712</t>
  </si>
  <si>
    <t>132212231</t>
  </si>
  <si>
    <t>Hloubení rýh š do 2000 mm v soudržných horninách třídy těžitelnosti I, skupiny 3 při překopech inženýrských sítí ručně</t>
  </si>
  <si>
    <t>-136032880</t>
  </si>
  <si>
    <t>1346329879</t>
  </si>
  <si>
    <t>151101102</t>
  </si>
  <si>
    <t>Zřízení příložného pažení a rozepření stěn rýh hl do 4 m</t>
  </si>
  <si>
    <t>-2020269872</t>
  </si>
  <si>
    <t>151101112</t>
  </si>
  <si>
    <t>Odstranění příložného pažení a rozepření stěn rýh hl do 4 m</t>
  </si>
  <si>
    <t>403994653</t>
  </si>
  <si>
    <t>131251201</t>
  </si>
  <si>
    <t>Hloubení jam zapažených v hornině třídy těžitelnosti I, skupiny 3 objem do 20 m3 strojně</t>
  </si>
  <si>
    <t>923017520</t>
  </si>
  <si>
    <t>162251102</t>
  </si>
  <si>
    <t>Vodorovné přemístění do 50 m výkopku/sypaniny z horniny třídy těžitelnosti I, skupiny 1 až 3</t>
  </si>
  <si>
    <t>461239890</t>
  </si>
  <si>
    <t>1270133725</t>
  </si>
  <si>
    <t>1205360644</t>
  </si>
  <si>
    <t>1763483863</t>
  </si>
  <si>
    <t>1102273317</t>
  </si>
  <si>
    <t>22*1,6</t>
  </si>
  <si>
    <t>460010025R</t>
  </si>
  <si>
    <t>Vytyčení trasy inženýrských sítí - stávající</t>
  </si>
  <si>
    <t>165912638</t>
  </si>
  <si>
    <t>460010025R1</t>
  </si>
  <si>
    <t>Vytyčení nové trasy potrubí</t>
  </si>
  <si>
    <t>921422081</t>
  </si>
  <si>
    <t>R4</t>
  </si>
  <si>
    <t>Zásypy a úpravy povrchů</t>
  </si>
  <si>
    <t>-1228925724</t>
  </si>
  <si>
    <t>Obsypání potrubí ručně sypaninou bez prohození, uloženou do 3 m, se zhutněním ručně</t>
  </si>
  <si>
    <t>-791520462</t>
  </si>
  <si>
    <t>-1272021353</t>
  </si>
  <si>
    <t>17,5*2,1</t>
  </si>
  <si>
    <t>899722114</t>
  </si>
  <si>
    <t xml:space="preserve">Krytí potrubí z plastů výstražnou fólií z PVC </t>
  </si>
  <si>
    <t>305370400</t>
  </si>
  <si>
    <t>26381923</t>
  </si>
  <si>
    <t>R5</t>
  </si>
  <si>
    <t>03000000R30</t>
  </si>
  <si>
    <t>Geodetické zaměření</t>
  </si>
  <si>
    <t>1086966598</t>
  </si>
  <si>
    <t>072103011R</t>
  </si>
  <si>
    <t>Zajištění DIO komunikace, zábor</t>
  </si>
  <si>
    <t>-1302646851</t>
  </si>
  <si>
    <t>SO20b - Areálová dešťová kanalizace</t>
  </si>
  <si>
    <t xml:space="preserve">    R5 - Vystrojení AKU1, čerpání dešťové vody pro zálivku</t>
  </si>
  <si>
    <t xml:space="preserve">    R6 - Ostatní</t>
  </si>
  <si>
    <t>871315211R2</t>
  </si>
  <si>
    <t>Napojení podomítkových dešťových svodů na ležatou kanalizaci</t>
  </si>
  <si>
    <t>-1797851188</t>
  </si>
  <si>
    <t>Revizní šachta z PVC typ DN 400/160 - 0° tlak 12,5 t, poklop litinový těsný</t>
  </si>
  <si>
    <t>894811133R2</t>
  </si>
  <si>
    <t>Revizní šachta z PVC typ DN 600/160 - 0° tlak 12,5 t, poklop litinový těsný</t>
  </si>
  <si>
    <t>468607217</t>
  </si>
  <si>
    <t>894811133R3</t>
  </si>
  <si>
    <t>Filtrační šachta plastová 400/160 - 0°, s přepadem 110, poklop těsný 12,5t</t>
  </si>
  <si>
    <t>1894569277</t>
  </si>
  <si>
    <t>894221116R10</t>
  </si>
  <si>
    <t>Retenční betonový objekt průměr 2,2m, retenční objem 7,2m3, krycí deska pojízdná betonová 40t, přechodová kónická skruž 1000/600, skruž 1000/500, vyrovnávací betonové prstence. Stupačky, poklop litina 12,5t těsný</t>
  </si>
  <si>
    <t>-248380181</t>
  </si>
  <si>
    <t>894221116R11</t>
  </si>
  <si>
    <t>Retenční betonový objekt čerpací, průměr 1,65m, retenční objem 4m3, krycí deska pojízdná betonová 40t, přechodová kónická skruž 1000/600, vyrovnávací betonové prstence. Stupačky, příprava pro osazení ponorného čerpadla, poklop litina 12,5t těsný</t>
  </si>
  <si>
    <t>-1927459327</t>
  </si>
  <si>
    <t>561975206</t>
  </si>
  <si>
    <t>132254204</t>
  </si>
  <si>
    <t>Hloubení zapažených rýh š do 2000 mm v hornině třídy těžitelnosti I, skupiny 3 objem do 500 m3</t>
  </si>
  <si>
    <t>1688982701</t>
  </si>
  <si>
    <t>75,5*1,6</t>
  </si>
  <si>
    <t>61,5*2,1</t>
  </si>
  <si>
    <t>Vystrojení AKU1, čerpání dešťové vody pro zálivku</t>
  </si>
  <si>
    <t>724131114R</t>
  </si>
  <si>
    <t>Ponorné čerpadlo 230V, výtlačná výška 40m, průtok 95l/min, tlakový spínač, pojistka proti chodu naprázdno, zpětná klapka</t>
  </si>
  <si>
    <t>-967691628</t>
  </si>
  <si>
    <t>1311828999</t>
  </si>
  <si>
    <t>380794283</t>
  </si>
  <si>
    <t>894811123R</t>
  </si>
  <si>
    <t xml:space="preserve">Šachta plastová DN315/1500, bez dna, dno šachty vysypáno štěřkem do výšky 200mm, osazen KK1" s připojením na zahradní hadici </t>
  </si>
  <si>
    <t>1579892931</t>
  </si>
  <si>
    <t>132254101</t>
  </si>
  <si>
    <t>Hloubení rýh zapažených š do 800 mm v hornině třídy těžitelnosti I, skupiny 3 objem do 20 m3 strojně</t>
  </si>
  <si>
    <t>1943607927</t>
  </si>
  <si>
    <t>-1511512205</t>
  </si>
  <si>
    <t>-1254281019</t>
  </si>
  <si>
    <t>766462796</t>
  </si>
  <si>
    <t>2,5*2,1</t>
  </si>
  <si>
    <t>902297708</t>
  </si>
  <si>
    <t>547341962</t>
  </si>
  <si>
    <t>2116290239</t>
  </si>
  <si>
    <t>1793197733</t>
  </si>
  <si>
    <t>-2028288523</t>
  </si>
  <si>
    <t>1890342258</t>
  </si>
  <si>
    <t>2008278088</t>
  </si>
  <si>
    <t>3,25*1,6</t>
  </si>
  <si>
    <t>171000000R</t>
  </si>
  <si>
    <t>Likvidace rušené jímky vč. potrubí</t>
  </si>
  <si>
    <t>714840359</t>
  </si>
  <si>
    <t>998724101</t>
  </si>
  <si>
    <t xml:space="preserve">Přesun hmot tonážní pro strojní vybavení </t>
  </si>
  <si>
    <t>1215548077</t>
  </si>
  <si>
    <t>R6</t>
  </si>
  <si>
    <t>SO 21 - Nová dešťová kanalizace včetně retenční nádrže + změna dimenzi části přípojky dešťové kanalizace</t>
  </si>
  <si>
    <t>D1 - Nová dešťová kanalizace vč. retenční nádrže + Změn</t>
  </si>
  <si>
    <t xml:space="preserve">    11 - Přípravné a přidružené práce</t>
  </si>
  <si>
    <t xml:space="preserve">    13 - Hloubené vykopávky</t>
  </si>
  <si>
    <t xml:space="preserve">    15 - Roubení</t>
  </si>
  <si>
    <t xml:space="preserve">    16 - Přemístění výkopku</t>
  </si>
  <si>
    <t xml:space="preserve">    17 - Konstrukce ze zemin</t>
  </si>
  <si>
    <t xml:space="preserve">    19 - Hloubení pro podzemní stěny, ražení a hloubení důlní</t>
  </si>
  <si>
    <t xml:space="preserve">    57 - Kryty štěrkových a živičných pozemních komunikací a zpevněných ploch</t>
  </si>
  <si>
    <t xml:space="preserve">    59 - Dlažby a předlažby pozemních komunikací a zpevněných ploch</t>
  </si>
  <si>
    <t xml:space="preserve">    722 - Vnitřní vodovod</t>
  </si>
  <si>
    <t xml:space="preserve">    87 - Potrubí z trub plastických, skleněných a čedičových</t>
  </si>
  <si>
    <t xml:space="preserve">    89 - Ostatní konstrukce a práce na trubním vedení</t>
  </si>
  <si>
    <t xml:space="preserve">    H27 - Vedení trubní dálková a přípojná</t>
  </si>
  <si>
    <t>Nová dešťová kanalizace vč. retenční nádrže + Změn</t>
  </si>
  <si>
    <t>Přípravné a přidružené práce</t>
  </si>
  <si>
    <t>113108317R00</t>
  </si>
  <si>
    <t>Odstranění asfaltové vrstvy pl. do 50 m2, tl.17 cm</t>
  </si>
  <si>
    <t>RTS II / 2021</t>
  </si>
  <si>
    <t>113106000RAC</t>
  </si>
  <si>
    <t>Odstranění zám.dlažby 6 cm vč.podkladu,pl.do 50 m2</t>
  </si>
  <si>
    <t>119001401R00</t>
  </si>
  <si>
    <t>Dočasné zajištění ocelového potrubí do DN 200 mm</t>
  </si>
  <si>
    <t>119000002RA0</t>
  </si>
  <si>
    <t>Dočasné zajištění kabelů ve výkopu</t>
  </si>
  <si>
    <t>Hloubené vykopávky</t>
  </si>
  <si>
    <t>132201112R00</t>
  </si>
  <si>
    <t>Hloubení rýh š.do 60 cm v hor.3 nad 100 m3,STROJNĚ</t>
  </si>
  <si>
    <t xml:space="preserve">227,3+51,2   </t>
  </si>
  <si>
    <t>Roubení</t>
  </si>
  <si>
    <t>151101102R00</t>
  </si>
  <si>
    <t>Pažení a rozepření stěn rýh - příložné - hl.do 4 m</t>
  </si>
  <si>
    <t xml:space="preserve">140,359+51,8   </t>
  </si>
  <si>
    <t>151101112R00</t>
  </si>
  <si>
    <t>Odstranění pažení stěn rýh - příložné - hl. do 4 m</t>
  </si>
  <si>
    <t>151101111R00</t>
  </si>
  <si>
    <t>Odstranění pažení stěn rýh - příložné - hl. do 2 m</t>
  </si>
  <si>
    <t xml:space="preserve">86,9675   </t>
  </si>
  <si>
    <t>151101101R00</t>
  </si>
  <si>
    <t>Pažení a rozepření stěn rýh - příložné - hl.do 2 m</t>
  </si>
  <si>
    <t>Přemístění výkopku</t>
  </si>
  <si>
    <t>161101102R00</t>
  </si>
  <si>
    <t>Svislé přemístění výkopku z hor.1-4 do 4,0 m</t>
  </si>
  <si>
    <t>162501102R00</t>
  </si>
  <si>
    <t>Vodorovné přemístění výkopku z hor.1-4 do 3000 m</t>
  </si>
  <si>
    <t xml:space="preserve">(227,3-151,8)+(51,8-17,5)   </t>
  </si>
  <si>
    <t>162201102R00</t>
  </si>
  <si>
    <t>Vodorovné přemístění výkopku z hor.1-4 do 50 m</t>
  </si>
  <si>
    <t>Konstrukce ze zemin</t>
  </si>
  <si>
    <t>175100020RAB</t>
  </si>
  <si>
    <t>Obsyp potrubí štěrkopískem</t>
  </si>
  <si>
    <t>174101101R00</t>
  </si>
  <si>
    <t>Zásyp jam, rýh, šachet se zhutněním</t>
  </si>
  <si>
    <t xml:space="preserve">151,8+17,5   </t>
  </si>
  <si>
    <t>Hloubení pro podzemní stěny, ražení a hloubení důlní</t>
  </si>
  <si>
    <t>199000002R00</t>
  </si>
  <si>
    <t>Poplatek za skládku horniny 1- 4</t>
  </si>
  <si>
    <t>Kryty štěrkových a živičných pozemních komunikací a zpevněných ploch</t>
  </si>
  <si>
    <t>579300011RAB</t>
  </si>
  <si>
    <t>Komunikace s krytem z asfalt. recykl.D2-N-7-VI-PII</t>
  </si>
  <si>
    <t>Dlažby a předlažby pozemních komunikací a zpevněných ploch</t>
  </si>
  <si>
    <t>596215020R00</t>
  </si>
  <si>
    <t>Kladení zámkové dlažby tl. 6 cm do drtě tl. 3 cm</t>
  </si>
  <si>
    <t>Vnitřní vodovod</t>
  </si>
  <si>
    <t>722214226R00</t>
  </si>
  <si>
    <t>Regulátor odtoku</t>
  </si>
  <si>
    <t>Potrubí z trub plastických, skleněných a čedičových</t>
  </si>
  <si>
    <t>871313121R00</t>
  </si>
  <si>
    <t>Montáž trub kanaliz. z plastu, hrdlových, DN 150</t>
  </si>
  <si>
    <t>28611260.A</t>
  </si>
  <si>
    <t>Trubka kanalizační KGEM SN 8 PVC 160x4,7x1000</t>
  </si>
  <si>
    <t>871353121R00</t>
  </si>
  <si>
    <t>Montáž trub kanaliz. z plastu, hrdlových, DN 200</t>
  </si>
  <si>
    <t>28611263.A</t>
  </si>
  <si>
    <t>Trubka kanalizační KGEM SN 8 PVC 200x5,9x1000</t>
  </si>
  <si>
    <t>871373121R00</t>
  </si>
  <si>
    <t>Montáž trub kanaliz. z plastu, hrdlových, DN 250</t>
  </si>
  <si>
    <t>28611266.A</t>
  </si>
  <si>
    <t>Trubka kanalizační KGEM SN 8 PVC 250x7,3x1000</t>
  </si>
  <si>
    <t>Ostatní konstrukce a práce na trubním vedení</t>
  </si>
  <si>
    <t>899711121R00</t>
  </si>
  <si>
    <t>Fólie výstražná z PVC šedá, šířka 22 cm</t>
  </si>
  <si>
    <t>894431211RA0</t>
  </si>
  <si>
    <t>Šachta, D 400 mm, dl.šach.roury 1,5 m, přímá</t>
  </si>
  <si>
    <t>894431231RA0</t>
  </si>
  <si>
    <t>Šachta, D 400 mm, dl.šach.roury 3,0 m, přímá</t>
  </si>
  <si>
    <t>894431411RA0</t>
  </si>
  <si>
    <t>Filtrační šachta</t>
  </si>
  <si>
    <t>894412211RBA</t>
  </si>
  <si>
    <t>Šachta, DN 1000, stěna 90 mm, dno přímé V max. 40</t>
  </si>
  <si>
    <t>894221321R00</t>
  </si>
  <si>
    <t>Retenční nádrž prefabrikovaná vč. zákl. desky, poklopů</t>
  </si>
  <si>
    <t>H27</t>
  </si>
  <si>
    <t>Vedení trubní dálková a přípojná</t>
  </si>
  <si>
    <t>998276101R00</t>
  </si>
  <si>
    <t>Přesun hmot, trubní vedení plastová, otevř. výkop</t>
  </si>
  <si>
    <t>SO 22 - Rekonstrukce vodovodní přípojky</t>
  </si>
  <si>
    <t>D1 - Rekonstrukce vodovodní přípojky</t>
  </si>
  <si>
    <t>139601102R00</t>
  </si>
  <si>
    <t>Ruční výkop jam, rýh a šachet v hornině tř. 3</t>
  </si>
  <si>
    <t>161101101R00</t>
  </si>
  <si>
    <t>Svislé přemístění výkopku z hor.1-4 do 2,5 m</t>
  </si>
  <si>
    <t>722280108R00</t>
  </si>
  <si>
    <t>Tlaková zkouška vodovodního potrubí DN 50</t>
  </si>
  <si>
    <t>722290234R00</t>
  </si>
  <si>
    <t>Proplach a dezinfekce vodovod.potrubí DN 80</t>
  </si>
  <si>
    <t>722130804R00</t>
  </si>
  <si>
    <t>Demontáž potrubí ocelových závitových DN 65</t>
  </si>
  <si>
    <t>286136750</t>
  </si>
  <si>
    <t xml:space="preserve">Trubka voda SDR11  63x5,8 mm L=6 m</t>
  </si>
  <si>
    <t>871211121R00</t>
  </si>
  <si>
    <t>Montáž trubek polyetylenových ve výkopu d 63 mm</t>
  </si>
  <si>
    <t>899731112R00</t>
  </si>
  <si>
    <t>Vodič signalizační CYY 2,5 mm2</t>
  </si>
  <si>
    <t>899721111R00</t>
  </si>
  <si>
    <t>Fólie výstražná z PVC bílá, šířka 22 cm</t>
  </si>
  <si>
    <t>SO23,24 - Rekonstrukce splaškové kanalizace, tukové kanalizace včetně odlučovače tuků</t>
  </si>
  <si>
    <t>D1 - Rekonstrukce splaškové kanalizace</t>
  </si>
  <si>
    <t xml:space="preserve">    38 - Různé kompletní konstrukce nedělitelné do stav. dílů</t>
  </si>
  <si>
    <t xml:space="preserve">    45 - Podkladní a vedlejší konstrukce (kromě vozovek a železničního svršku)</t>
  </si>
  <si>
    <t xml:space="preserve">    83 - Potrubí z trub kameninových</t>
  </si>
  <si>
    <t xml:space="preserve">    96 - Bourání konstrukcí</t>
  </si>
  <si>
    <t xml:space="preserve">    S - Přesuny sutí</t>
  </si>
  <si>
    <t>Rekonstrukce splaškové kanalizace</t>
  </si>
  <si>
    <t>119000001RA0</t>
  </si>
  <si>
    <t>Dočasné zajištění potrubí ve výkopu</t>
  </si>
  <si>
    <t>132201210R00</t>
  </si>
  <si>
    <t>Hloubení rýh š.do 200 cm hor.3 do 50 m3,STROJNĚ</t>
  </si>
  <si>
    <t xml:space="preserve">608,8+91,8   </t>
  </si>
  <si>
    <t xml:space="preserve">304,4+57,4   </t>
  </si>
  <si>
    <t xml:space="preserve">(304,4-225,9)+(57,4-52,1)   </t>
  </si>
  <si>
    <t xml:space="preserve">62,6   </t>
  </si>
  <si>
    <t xml:space="preserve">225,9+52,1   </t>
  </si>
  <si>
    <t>Různé kompletní konstrukce nedělitelné do stav. dílů</t>
  </si>
  <si>
    <t>386942111R00</t>
  </si>
  <si>
    <t>Montáž odlučovačů tuků velikosti T 2</t>
  </si>
  <si>
    <t>56241540</t>
  </si>
  <si>
    <t>Odlučovač tuků plastový dvouplášťový</t>
  </si>
  <si>
    <t>Podkladní a vedlejší konstrukce (kromě vozovek a železničního svršku)</t>
  </si>
  <si>
    <t>452312121R00</t>
  </si>
  <si>
    <t>Sedlové lože pod potrubí z betonu C 8/10</t>
  </si>
  <si>
    <t>Potrubí z trub kameninových</t>
  </si>
  <si>
    <t>831312121R00</t>
  </si>
  <si>
    <t>Montáž trub kameninových, pryž. kroužek, DN 150</t>
  </si>
  <si>
    <t>59710675</t>
  </si>
  <si>
    <t>Trouba kameninová hrdlová DN 150, l=1,50 m, FN 34</t>
  </si>
  <si>
    <t>831262121R00</t>
  </si>
  <si>
    <t>Montáž trub kameninových, pryž.kroužek, DN 100</t>
  </si>
  <si>
    <t>59710649</t>
  </si>
  <si>
    <t>Trouba kameninová hrdlová DN 100, l=1,25 m, FN 34</t>
  </si>
  <si>
    <t>831352121R00</t>
  </si>
  <si>
    <t>Montáž trub kameninových, pryž. kroužek, DN 200</t>
  </si>
  <si>
    <t>59710676</t>
  </si>
  <si>
    <t>Trouba kameninová hrdlová DN 200, l=1,50 m, FN 32</t>
  </si>
  <si>
    <t>831372121R00</t>
  </si>
  <si>
    <t>Montáž trub kameninových, pryž. kroužek, DN 300</t>
  </si>
  <si>
    <t>59710699.A</t>
  </si>
  <si>
    <t>Trouba kameninová hrdlová DN 300, l=2,50 m, FN 48</t>
  </si>
  <si>
    <t>892561111R00</t>
  </si>
  <si>
    <t>Zkouška těsnosti kanalizace DN do 125, vodou</t>
  </si>
  <si>
    <t>892571111R00</t>
  </si>
  <si>
    <t>Zkouška těsnosti kanalizace DN do 200, vodou</t>
  </si>
  <si>
    <t xml:space="preserve">1,5+8,6   </t>
  </si>
  <si>
    <t>892581111R00</t>
  </si>
  <si>
    <t>Zkouška těsnosti kanalizace DN do 300, vodou</t>
  </si>
  <si>
    <t>892601122R00</t>
  </si>
  <si>
    <t>Čištění kanalizační stoky do DN 200, do 50 m</t>
  </si>
  <si>
    <t xml:space="preserve">2,1+1,5+8,6   </t>
  </si>
  <si>
    <t>892601153R00</t>
  </si>
  <si>
    <t>Čištění kanalizační stoky do DN 500, do 100 m</t>
  </si>
  <si>
    <t>894411111R00</t>
  </si>
  <si>
    <t>Zřízení vstupní šachty lapáku tuků</t>
  </si>
  <si>
    <t>Bourání konstrukcí</t>
  </si>
  <si>
    <t>960111221R00</t>
  </si>
  <si>
    <t>Bourání konstrukcí z dílců prefa. betonových a ŽB - bourání lapolu</t>
  </si>
  <si>
    <t>998274101R00</t>
  </si>
  <si>
    <t>Přesun hmot, trubní vedení betonové, otevř. výkop</t>
  </si>
  <si>
    <t>S</t>
  </si>
  <si>
    <t>Přesuny sutí</t>
  </si>
  <si>
    <t>979081111R00</t>
  </si>
  <si>
    <t>Odvoz suti a vybour. hmot na skládku do 1 km</t>
  </si>
  <si>
    <t xml:space="preserve">1,5*3   </t>
  </si>
  <si>
    <t>979081121R00</t>
  </si>
  <si>
    <t>Příplatek k odvozu za každý další 1 km</t>
  </si>
  <si>
    <t xml:space="preserve">4,5*3   </t>
  </si>
  <si>
    <t>979990108R00</t>
  </si>
  <si>
    <t>Poplatek za uložení suti - železobeton, skupina odpadu 170101</t>
  </si>
  <si>
    <t>VZN - Vedlejší způsobilé náklady</t>
  </si>
  <si>
    <t>VRN - Vedlejší rozpočtové náklady jinde neuvedené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</si>
  <si>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</si>
  <si>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</si>
  <si>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</si>
  <si>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</si>
  <si>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</si>
  <si>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</si>
  <si>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</si>
  <si>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Kus</t>
  </si>
  <si>
    <t>880958021</t>
  </si>
  <si>
    <t>012203000</t>
  </si>
  <si>
    <t>Geodetické práce při provádění stavby</t>
  </si>
  <si>
    <t>1487962261</t>
  </si>
  <si>
    <t>012303000</t>
  </si>
  <si>
    <t>Geodetické práce po výstavbě</t>
  </si>
  <si>
    <t>718833557</t>
  </si>
  <si>
    <t>013254000</t>
  </si>
  <si>
    <t>Dokumentace skutečného provedení stavby pro všechny objekty i profese</t>
  </si>
  <si>
    <t>-618747067</t>
  </si>
  <si>
    <t>013294000</t>
  </si>
  <si>
    <t>Ostatní dokumentace - výrobní dokumentace dle požadavku PD a vlastní potřeby zhotovitele</t>
  </si>
  <si>
    <t>223549578</t>
  </si>
  <si>
    <t>VRN3</t>
  </si>
  <si>
    <t>Zařízení staveniště</t>
  </si>
  <si>
    <t>030001000</t>
  </si>
  <si>
    <t>-45482677</t>
  </si>
  <si>
    <t>034503000</t>
  </si>
  <si>
    <t>Informační tabule na staveništi - dočasný billboard 5,1*2,4m o spolufinancování z EU, název projektu, hlavní cíle projektu, logo (EU a MMR)</t>
  </si>
  <si>
    <t>-1360254960</t>
  </si>
  <si>
    <t>041903000</t>
  </si>
  <si>
    <t>Dozor jiné osoby - inženýrsko - geologický dozor</t>
  </si>
  <si>
    <t>1869566063</t>
  </si>
  <si>
    <t>VRN7</t>
  </si>
  <si>
    <t>Provozní vlivy</t>
  </si>
  <si>
    <t>071103000</t>
  </si>
  <si>
    <t>Provoz investora - ochrana stávajících konstrukcí ve stávajícím objektu apod.</t>
  </si>
  <si>
    <t>1747545763</t>
  </si>
  <si>
    <t>091504000</t>
  </si>
  <si>
    <t>Náklady souvis s publik činností-zhotovení a osazení stálé pamětní desky vyrobené z odolného a trvalého materiálu o min.velikosti 0,3*0,4m o spolufinancování z EU, gravírování do nerez nebo alucobond plechu, název a hlavní cíle projektu, logo EU a MMR ČR</t>
  </si>
  <si>
    <t>-1670184938</t>
  </si>
  <si>
    <t>SO 50 - Komunikace, zpevněné a účelové plochy</t>
  </si>
  <si>
    <t>0 - Všeobecné konstrukce a práce</t>
  </si>
  <si>
    <t>1 - Zemní práce</t>
  </si>
  <si>
    <t>2 - Základy</t>
  </si>
  <si>
    <t>5 - Komunikace</t>
  </si>
  <si>
    <t>8 - Potrubí</t>
  </si>
  <si>
    <t>9 - Ostatní konstrukce a práce</t>
  </si>
  <si>
    <t>Všeobecné konstrukce a práce</t>
  </si>
  <si>
    <t>014101</t>
  </si>
  <si>
    <t>POPLATKY ZA SKLÁDKU</t>
  </si>
  <si>
    <t>T</t>
  </si>
  <si>
    <t xml:space="preserve">"pol. č. 122738: 17,5m3*1,8t/m3=31,500 [A]  pol. č. 123738: 105m3*1,8t/m3=189,000 [B]  pol. č. 132738: 3,5m3*1,8t/m3=6,300 [C]  Celkem: A+B+C="226,800</t>
  </si>
  <si>
    <t>"pol. č. 113138: 7,118m3*2,2t/m3="15,660" [A]</t>
  </si>
  <si>
    <t>"pol. č. 113328: 49,823m3*2,0t/m3="99,646" [A]</t>
  </si>
  <si>
    <t>"pol. č. 11352: (32,2m*0,08m2)*2,6t/m3="6,698" [A]</t>
  </si>
  <si>
    <t>02720</t>
  </si>
  <si>
    <t>POMOC PRÁCE ZŘÍZ NEBO ZAJIŠŤ REGULACI A OCHRANU DOPRAVY</t>
  </si>
  <si>
    <t>KPL</t>
  </si>
  <si>
    <t>1"=1,000 [A]</t>
  </si>
  <si>
    <t>02730</t>
  </si>
  <si>
    <t>POMOC PRÁCE ZŘÍZ NEBO ZAJIŠŤ OCHRANU INŽENÝRSKÝCH SÍTÍ</t>
  </si>
  <si>
    <t>02811</t>
  </si>
  <si>
    <t>PRŮZKUMNÉ PRÁCE GEOTECHNICKÉ NA POVRCHU</t>
  </si>
  <si>
    <t>02911</t>
  </si>
  <si>
    <t>OSTATNÍ POŽADAVKY - GEODETICKÉ ZAMĚŘENÍ</t>
  </si>
  <si>
    <t>02946</t>
  </si>
  <si>
    <t>OSTAT POŽADAVKY - FOTODOKUMENTACE</t>
  </si>
  <si>
    <t>113138</t>
  </si>
  <si>
    <t>ODSTRANĚNÍ KRYTU ZPEVNĚNÝCH PLOCH S ASFALT POJIVEM, ODVOZ DO 20KM</t>
  </si>
  <si>
    <t>M3</t>
  </si>
  <si>
    <t>"(134m2+8,35m2)*0,05m="7,118 "[A]</t>
  </si>
  <si>
    <t>113328</t>
  </si>
  <si>
    <t>ODSTRAN PODKL ZPEVNĚNÝCH PLOCH Z KAMENIVA NESTMEL, ODVOZ DO 20KM</t>
  </si>
  <si>
    <t>"(134m2+8,35m2)*0,35m="49,823" [A]</t>
  </si>
  <si>
    <t>11352</t>
  </si>
  <si>
    <t>ODSTRANĚNÍ CHODNÍKOVÝCH A SILNIČNÍCH OBRUBNÍKŮ BETONOVÝCH</t>
  </si>
  <si>
    <t>"9m+9m+1,9m+1,9m+2,5m+2,5m+2,7m+2,7m="32,200" [A]</t>
  </si>
  <si>
    <t>113764</t>
  </si>
  <si>
    <t>FRÉZOVÁNÍ DRÁŽKY PRŮŘEZU DO 400MM2 V ASFALTOVÉ VOZOVCE</t>
  </si>
  <si>
    <t>17,5"m=17,500 [A]</t>
  </si>
  <si>
    <t>12110</t>
  </si>
  <si>
    <t>SEJMUTÍ ORNICE NEBO LESNÍ PŮDY</t>
  </si>
  <si>
    <t>"50m2*0,15m="7,500" [A]</t>
  </si>
  <si>
    <t>122738</t>
  </si>
  <si>
    <t>ODKOPÁVKY A PROKOPÁVKY OBECNÉ TŘ. I, ODVOZ DO 20KM</t>
  </si>
  <si>
    <t>"(25m2+25m2)*0,35m="17,500" [A]</t>
  </si>
  <si>
    <t>123738</t>
  </si>
  <si>
    <t>ODKOP PRO SPOD STAVBU SILNIC A ŽELEZNIC TŘ. I, ODVOZ DO 20KM</t>
  </si>
  <si>
    <t>"210m2*0,5m="105,000" [A]</t>
  </si>
  <si>
    <t>12573</t>
  </si>
  <si>
    <t>VYKOPÁVKY ZE ZEMNÍKŮ A SKLÁDEK TŘ. I</t>
  </si>
  <si>
    <t>"do pol. č. 18232: 24,5m2*0,15m="3,675" [A]</t>
  </si>
  <si>
    <t>132738</t>
  </si>
  <si>
    <t>HLOUBENÍ RÝH ŠÍŘ DO 2M PAŽ I NEPAŽ TŘ. I, ODVOZ DO 20KM</t>
  </si>
  <si>
    <t>"0,2m2*17,5m="3,500" [A]</t>
  </si>
  <si>
    <t>17120</t>
  </si>
  <si>
    <t>ULOŽENÍ SYPANINY DO NÁSYPŮ A NA SKLÁDKY BEZ ZHUTNĚNÍ</t>
  </si>
  <si>
    <t>"ornice pol. č. 12110: 7,5m3="7,500" [A]</t>
  </si>
  <si>
    <t>17180</t>
  </si>
  <si>
    <t>ULOŽENÍ SYPANINY DO NÁSYPŮ Z NAKUPOVANÝCH MATERIÁLŮ</t>
  </si>
  <si>
    <t>17380</t>
  </si>
  <si>
    <t>ZEMNÍ KRAJNICE A DOSYPÁVKY Z NAKUPOVANÝCH MATERIÁLŮ</t>
  </si>
  <si>
    <t>"0,2m2*(12,85m+12,85m)="5,140" [A]</t>
  </si>
  <si>
    <t>17481</t>
  </si>
  <si>
    <t>ZÁSYP JAM A RÝH Z NAKUPOVANÝCH MATERIÁLŮ</t>
  </si>
  <si>
    <t>"vsakovací drenáž: 0,2m2*17,5m="3,500" [A]</t>
  </si>
  <si>
    <t>18110</t>
  </si>
  <si>
    <t>ÚPRAVA PLÁNĚ SE ZHUTNĚNÍM V HORNINĚ TŘ. I</t>
  </si>
  <si>
    <t>M2</t>
  </si>
  <si>
    <t>"205m2="205,000" [A]</t>
  </si>
  <si>
    <t>18232</t>
  </si>
  <si>
    <t>ROZPROSTŘENÍ ORNICE V ROVINĚ V TL DO 0,15M</t>
  </si>
  <si>
    <t>"12m2+12,5m2="24,500" [A]</t>
  </si>
  <si>
    <t>18241</t>
  </si>
  <si>
    <t>ZALOŽENÍ TRÁVNÍKU RUČNÍM VÝSEVEM</t>
  </si>
  <si>
    <t>18247</t>
  </si>
  <si>
    <t>OŠETŘOVÁNÍ TRÁVNÍKU</t>
  </si>
  <si>
    <t>18710</t>
  </si>
  <si>
    <t>OŠETŘENÍ ORNICE NA SKLÁDCE</t>
  </si>
  <si>
    <t>Základy</t>
  </si>
  <si>
    <t>21461</t>
  </si>
  <si>
    <t>SEPARAČNÍ GEOTEXTILIE</t>
  </si>
  <si>
    <t>"vsakovací drenáž: 1,6m*17,5m="28,000 "[A]</t>
  </si>
  <si>
    <t>Komunikace</t>
  </si>
  <si>
    <t>56333</t>
  </si>
  <si>
    <t>VOZOVKOVÉ VRSTVY ZE ŠTĚRKODRTI TL. DO 150MM</t>
  </si>
  <si>
    <t>"6,67m2+6,67m2+1,14m2+1,14m2="15,620" [A]</t>
  </si>
  <si>
    <t>56335</t>
  </si>
  <si>
    <t>VOZOVKOVÉ VRSTVY ZE ŠTĚRKODRTI TL. DO 250MM</t>
  </si>
  <si>
    <t>"36m2+63m2+36m2+10m2="145,000" [A]</t>
  </si>
  <si>
    <t>58251</t>
  </si>
  <si>
    <t>DLÁŽDĚNÉ KRYTY Z BETONOVÝCH DLAŽDIC DO LOŽE Z KAMENIVA</t>
  </si>
  <si>
    <t>"6,5m2="6,500" [A]</t>
  </si>
  <si>
    <t>582611</t>
  </si>
  <si>
    <t>KRYTY Z BETON DLAŽDIC SE ZÁMKEM ŠEDÝCH TL 60MM DO LOŽE Z KAM</t>
  </si>
  <si>
    <t>582612</t>
  </si>
  <si>
    <t>KRYTY Z BETON DLAŽDIC SE ZÁMKEM ŠEDÝCH TL 80MM DO LOŽE Z KAM</t>
  </si>
  <si>
    <t>582615</t>
  </si>
  <si>
    <t>KRYTY Z BETON DLAŽDIC SE ZÁMKEM BAREV TL 80MM DO LOŽE Z KAM</t>
  </si>
  <si>
    <t>"(4*4,4m)*0,165m="2,904" [A]</t>
  </si>
  <si>
    <t>58261B</t>
  </si>
  <si>
    <t>KRYTY Z BETON DLAŽDIC SE ZÁMKEM BAREV RELIÉF TL 80MM DO LOŽE Z KAM</t>
  </si>
  <si>
    <t>"7m2="7,000" [A]</t>
  </si>
  <si>
    <t>89911G</t>
  </si>
  <si>
    <t>LITINOVÝ POKLOP D400</t>
  </si>
  <si>
    <t>KUS</t>
  </si>
  <si>
    <t>1"ks=1,000 [A]</t>
  </si>
  <si>
    <t>89921</t>
  </si>
  <si>
    <t>VÝŠKOVÁ ÚPRAVA POKLOPŮ</t>
  </si>
  <si>
    <t>Ostatní konstrukce a práce</t>
  </si>
  <si>
    <t>914131</t>
  </si>
  <si>
    <t>DOPRAVNÍ ZNAČKY ZÁKLADNÍ VELIKOSTI OCELOVÉ FÓLIE TŘ 2 - DODÁVKA A MONTÁŽ</t>
  </si>
  <si>
    <t xml:space="preserve">"IP12: 2ks=2,000 [A]  E13: 1ks=1,000 [B]  Celkem: A+B="3,000 "[C]</t>
  </si>
  <si>
    <t>914921</t>
  </si>
  <si>
    <t>SLOUPKY A STOJKY DOPRAVNÍCH ZNAČEK Z OCEL TRUBEK DO PATKY - DODÁVKA A MONTÁŽ</t>
  </si>
  <si>
    <t>"IP12: 2ks="2,000" [A]</t>
  </si>
  <si>
    <t>915111</t>
  </si>
  <si>
    <t>VODOROVNÉ DOPRAVNÍ ZNAČENÍ BARVOU HLADKÉ - DODÁVKA A POKLÁDKA</t>
  </si>
  <si>
    <t>"11,2m*0,125m="1,400" [A]</t>
  </si>
  <si>
    <t>91551</t>
  </si>
  <si>
    <t>VODOROVNÉ DOPRAVNÍ ZNAČENÍ - PŘEDEM PŘIPRAVENÉ SYMBOLY</t>
  </si>
  <si>
    <t>917211</t>
  </si>
  <si>
    <t>ZÁHONOVÉ OBRUBY Z BETONOVÝCH OBRUBNÍKŮ ŠÍŘ 50MM</t>
  </si>
  <si>
    <t>"(2*0,7m)+7m+(2*0,6m)="9,600 "[A]</t>
  </si>
  <si>
    <t>917223</t>
  </si>
  <si>
    <t>SILNIČNÍ A CHODNÍKOVÉ OBRUBY Z BETONOVÝCH OBRUBNÍKŮ ŠÍŘ 100MM</t>
  </si>
  <si>
    <t>"(2*8,2m)+(4*4,6m)+(2*8,2m)+7m="58,200" [A]</t>
  </si>
  <si>
    <t>91726</t>
  </si>
  <si>
    <t>KO OBRUBNÍKY BETONOVÉ</t>
  </si>
  <si>
    <t>"16,2m+(2*0,6m přechod. dílce)="17,400" [A]</t>
  </si>
  <si>
    <t>919112</t>
  </si>
  <si>
    <t>ŘEZÁNÍ ASFALTOVÉHO KRYTU VOZOVEK TL DO 100MM</t>
  </si>
  <si>
    <t>"17,5m="17,500" [A]</t>
  </si>
  <si>
    <t>931313</t>
  </si>
  <si>
    <t>TĚSNĚNÍ DILATAČ SPAR ASF ZÁLIVKOU PRŮŘ DO 300MM2</t>
  </si>
  <si>
    <t>93808</t>
  </si>
  <si>
    <t>OČIŠTĚNÍ VOZOVEK ZAMETENÍM</t>
  </si>
  <si>
    <t>"36m2+36m2+63m2+10m2+6,67m2+6,67m2+1,14m2+1,14m2+7m2+6,48m2="174,100" [A]</t>
  </si>
  <si>
    <t>SO 51 - Oplocení</t>
  </si>
  <si>
    <t>Kaplického 386</t>
  </si>
  <si>
    <t>131111359</t>
  </si>
  <si>
    <t>Příplatek za vtrání v kamenité nebo kořeny prorostlé půdě</t>
  </si>
  <si>
    <t>-1759913363</t>
  </si>
  <si>
    <t>131151343</t>
  </si>
  <si>
    <t>Vrtání jamek pro plotové sloupky D do 300 mm - strojně</t>
  </si>
  <si>
    <t>-507454254</t>
  </si>
  <si>
    <t>(34+18+1)*0,8"sloupky plotu</t>
  </si>
  <si>
    <t>(6+10)*0,8"vzpěry plotu</t>
  </si>
  <si>
    <t>2*1"sloupky brány</t>
  </si>
  <si>
    <t>21*2/2,5</t>
  </si>
  <si>
    <t>42,4*2/2,5</t>
  </si>
  <si>
    <t>84,8</t>
  </si>
  <si>
    <t>-1514125401</t>
  </si>
  <si>
    <t>42*0,3*0,1</t>
  </si>
  <si>
    <t>84,8*0,3*0,1</t>
  </si>
  <si>
    <t>Součet"pro rovné osazení podhrabovývh desek</t>
  </si>
  <si>
    <t>-2124149045</t>
  </si>
  <si>
    <t>57,2*0,15*0,15*3,14"po patkách pro sloupky</t>
  </si>
  <si>
    <t>1980962935</t>
  </si>
  <si>
    <t>4,041*1,6 "Přepočtené koeficientem množství</t>
  </si>
  <si>
    <t>667057493</t>
  </si>
  <si>
    <t>Součet"dosypání k podhrabovým deskám</t>
  </si>
  <si>
    <t>338171123</t>
  </si>
  <si>
    <t>Osazování sloupků a vzpěr plotových ocelových v 2,60 m se zabetonováním</t>
  </si>
  <si>
    <t>-1903887220</t>
  </si>
  <si>
    <t>(34+18+1)"sloupky plotu</t>
  </si>
  <si>
    <t>(6+10)"vzpěry plotu</t>
  </si>
  <si>
    <t>5534225R</t>
  </si>
  <si>
    <t>sloupek plotový průběžný Pz a poplastovaný 2500/38x1,5mm</t>
  </si>
  <si>
    <t>-1610871332</t>
  </si>
  <si>
    <t>(34+18+1)-4"sloupky plotu</t>
  </si>
  <si>
    <t>49*1,01 'Přepočtené koeficientem množství</t>
  </si>
  <si>
    <t>55342275</t>
  </si>
  <si>
    <t>vzpěra plotová 38x1,5mm včetně krytky s uchem 3000mm</t>
  </si>
  <si>
    <t>1121166483</t>
  </si>
  <si>
    <t>16*1,01 'Přepočtené koeficientem množství</t>
  </si>
  <si>
    <t>55342263</t>
  </si>
  <si>
    <t>sloupek plotový koncový Pz a poplastovaný 2500/48x1,5mm</t>
  </si>
  <si>
    <t>97145057</t>
  </si>
  <si>
    <t>4*1,01 'Přepočtené koeficientem množství</t>
  </si>
  <si>
    <t>348121221</t>
  </si>
  <si>
    <t>Montáž podhrabových desek délky do 3 m na ocelové plotové sloupky</t>
  </si>
  <si>
    <t>1702677024</t>
  </si>
  <si>
    <t>59232542</t>
  </si>
  <si>
    <t xml:space="preserve">betonová podhrabová deska 2500x200x50mm se zámkem 15mm </t>
  </si>
  <si>
    <t>273688177</t>
  </si>
  <si>
    <t>17+34</t>
  </si>
  <si>
    <t>51*1,02 'Přepočtené koeficientem množství</t>
  </si>
  <si>
    <t>59232549</t>
  </si>
  <si>
    <t>držák podhrabové desky typ H pro sloupek D 40-50mm výšky 200mm průběžný povrchová úprava žárový zinek</t>
  </si>
  <si>
    <t>-311867868</t>
  </si>
  <si>
    <t>59232551</t>
  </si>
  <si>
    <t>držák podhrabové desky typ U výšky 200mm koncový povrchová úprava žárový zinek</t>
  </si>
  <si>
    <t>99158756</t>
  </si>
  <si>
    <t>4*1,01</t>
  </si>
  <si>
    <t>348172213</t>
  </si>
  <si>
    <t>Montáž vjezdových bran samonosných dvoukřídlových plochy přes 3,0 m2 do 5,0 m2</t>
  </si>
  <si>
    <t>1707238479</t>
  </si>
  <si>
    <t>55342349</t>
  </si>
  <si>
    <t>brána plotová dvoukřídlá Pz s PVC vrstvou 2500x1530mm - systémová s oplocením včetně sloupků a kování se zámkem</t>
  </si>
  <si>
    <t>164504136</t>
  </si>
  <si>
    <t>348401120</t>
  </si>
  <si>
    <t>Osazení oplocení ze strojového pletiva s napínacími dráty výšky do 1,6 m do 15° sklonu svahu</t>
  </si>
  <si>
    <t>-1062924068</t>
  </si>
  <si>
    <t>84,8+42+0,3</t>
  </si>
  <si>
    <t>31327512</t>
  </si>
  <si>
    <t>pletivo drátěné plastifikované se čtvercovými oky 55 mm/2,5 mm, 150 cm</t>
  </si>
  <si>
    <t>-554998784</t>
  </si>
  <si>
    <t>127,1*1,1 "Přepočtené koeficientem množství</t>
  </si>
  <si>
    <t>15619100</t>
  </si>
  <si>
    <t>drát poplastovaný kruhový napínací 2,5/3,5mm</t>
  </si>
  <si>
    <t>1786277498</t>
  </si>
  <si>
    <t>127,1*3,3 "Přepočtené koeficientem množství</t>
  </si>
  <si>
    <t>15619200</t>
  </si>
  <si>
    <t>drát poplastovaný kruhový vázací 1,1/1,5mm</t>
  </si>
  <si>
    <t>-1377705686</t>
  </si>
  <si>
    <t>127,1*5 "Přepočtené koeficientem množství</t>
  </si>
  <si>
    <t>15619210</t>
  </si>
  <si>
    <t>krytka plastová D 38/48mm</t>
  </si>
  <si>
    <t>-601054624</t>
  </si>
  <si>
    <t>998232131</t>
  </si>
  <si>
    <t>Přesun hmot pro oplocení z betonu monolitického v do 3 m</t>
  </si>
  <si>
    <t>1396208054</t>
  </si>
  <si>
    <t>76799R</t>
  </si>
  <si>
    <t xml:space="preserve">Úprava stávající ocelové branky včetně celkového obroušení a nového nátěru - komplte dle ozn.Z13 </t>
  </si>
  <si>
    <t>-426639093</t>
  </si>
  <si>
    <t>SO 51b - Oplocení</t>
  </si>
  <si>
    <t>1*0,3*26,5" po podezdívce plotu - bude použit přebytečný materiál z různých SO této akce</t>
  </si>
  <si>
    <t>1813657366</t>
  </si>
  <si>
    <t>(13)*0,8*0,3*4"sloupky plotu</t>
  </si>
  <si>
    <t>(8)*0,8*0,3*4"vzpěry plotu</t>
  </si>
  <si>
    <t>2*1*0,3*4"sloupky brány</t>
  </si>
  <si>
    <t>Součet"v rýze pos vybourané podezdívce plotu</t>
  </si>
  <si>
    <t>193153211</t>
  </si>
  <si>
    <t>(13)"sloupky plotu</t>
  </si>
  <si>
    <t>(8)"vzpěry plotu</t>
  </si>
  <si>
    <t>13*1,01 'Přepočtené koeficientem množství</t>
  </si>
  <si>
    <t>8"vzpěry plotu</t>
  </si>
  <si>
    <t>8*1,01 'Přepočtené koeficientem množství</t>
  </si>
  <si>
    <t>6*1,01 'Přepočtené koeficientem množství</t>
  </si>
  <si>
    <t>348101210</t>
  </si>
  <si>
    <t>Osazení vrat nebo vrátek k oplocení na ocelové sloupky pl do 2 m2</t>
  </si>
  <si>
    <t>-540905316</t>
  </si>
  <si>
    <t>55342321</t>
  </si>
  <si>
    <t>branka vchodová kovová 1500x940 mm včetně kování a zámku systému generálního klíče</t>
  </si>
  <si>
    <t>237822557</t>
  </si>
  <si>
    <t>11*1,02 'Přepočtené koeficientem množství</t>
  </si>
  <si>
    <t>10,8910891089109*1,01 'Přepočtené koeficientem množství</t>
  </si>
  <si>
    <t>26,5</t>
  </si>
  <si>
    <t>26,5*1,1 "Přepočtené koeficientem množství</t>
  </si>
  <si>
    <t>26,5*3,3 "Přepočtené koeficientem množství</t>
  </si>
  <si>
    <t>26,5*5 "Přepočtené koeficientem množství</t>
  </si>
  <si>
    <t>-1643276356</t>
  </si>
  <si>
    <t>Rozebrání oplocení z drátěného pletiva se čtvercovými oky v do 1,6 m</t>
  </si>
  <si>
    <t>1486466592</t>
  </si>
  <si>
    <t>Rozebrání vrat a vrátek k oplocení pl přes 4 do 6 m2</t>
  </si>
  <si>
    <t>-709152724</t>
  </si>
  <si>
    <t>-1343781631</t>
  </si>
  <si>
    <t>1,5*0,3*26,5"bourání podezdívky plotu</t>
  </si>
  <si>
    <t>997013111</t>
  </si>
  <si>
    <t>Vnitrostaveništní doprava suti a vybouraných hmot pro budovy v do 6 m s použitím mechanizace</t>
  </si>
  <si>
    <t>-362693521</t>
  </si>
  <si>
    <t>-582015713</t>
  </si>
  <si>
    <t>1501950804</t>
  </si>
  <si>
    <t>26,617*9 'Přepočtené koeficientem množství</t>
  </si>
  <si>
    <t>594011088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</si>
</sst>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MSMALINEK-EXPED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a přístavba objektu MŠ Malínek, Kaplického 386 - NAVÝŠENÍ KAPACITY MŠ MALÍNEK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Kaplického 368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15.9.2021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SM Liberec, Nám.Dr.E.Beneše 1, Liberec, 460 59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FS Vision, s.r.o., B.Němcové 54/9, Liberec 5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Ing. Jaroslav Šíma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ROUND(AG95+AG124,2)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ROUND(AS95+AS124,2)</f>
        <v>0</v>
      </c>
      <c r="AT94" s="115">
        <f>ROUND(SUM(AV94:AW94),2)</f>
        <v>0</v>
      </c>
      <c r="AU94" s="116">
        <f>ROUND(AU95+AU124,5)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ROUND(AZ95+AZ124,2)</f>
        <v>0</v>
      </c>
      <c r="BA94" s="115">
        <f>ROUND(BA95+BA124,2)</f>
        <v>0</v>
      </c>
      <c r="BB94" s="115">
        <f>ROUND(BB95+BB124,2)</f>
        <v>0</v>
      </c>
      <c r="BC94" s="115">
        <f>ROUND(BC95+BC124,2)</f>
        <v>0</v>
      </c>
      <c r="BD94" s="117">
        <f>ROUND(BD95+BD124,2)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16.5" customHeight="1">
      <c r="A95" s="7"/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ROUND(AG96+AG97+AG107+AG118+SUM(AG121:AG123),2)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85</v>
      </c>
      <c r="AR95" s="127"/>
      <c r="AS95" s="128">
        <f>ROUND(AS96+AS97+AS107+AS118+SUM(AS121:AS123),2)</f>
        <v>0</v>
      </c>
      <c r="AT95" s="129">
        <f>ROUND(SUM(AV95:AW95),2)</f>
        <v>0</v>
      </c>
      <c r="AU95" s="130">
        <f>ROUND(AU96+AU97+AU107+AU118+SUM(AU121:AU123),5)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ROUND(AZ96+AZ97+AZ107+AZ118+SUM(AZ121:AZ123),2)</f>
        <v>0</v>
      </c>
      <c r="BA95" s="129">
        <f>ROUND(BA96+BA97+BA107+BA118+SUM(BA121:BA123),2)</f>
        <v>0</v>
      </c>
      <c r="BB95" s="129">
        <f>ROUND(BB96+BB97+BB107+BB118+SUM(BB121:BB123),2)</f>
        <v>0</v>
      </c>
      <c r="BC95" s="129">
        <f>ROUND(BC96+BC97+BC107+BC118+SUM(BC121:BC123),2)</f>
        <v>0</v>
      </c>
      <c r="BD95" s="131">
        <f>ROUND(BD96+BD97+BD107+BD118+SUM(BD121:BD123),2)</f>
        <v>0</v>
      </c>
      <c r="BE95" s="7"/>
      <c r="BS95" s="132" t="s">
        <v>78</v>
      </c>
      <c r="BT95" s="132" t="s">
        <v>86</v>
      </c>
      <c r="BU95" s="132" t="s">
        <v>80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4" customFormat="1" ht="16.5" customHeight="1">
      <c r="A96" s="133" t="s">
        <v>89</v>
      </c>
      <c r="B96" s="71"/>
      <c r="C96" s="134"/>
      <c r="D96" s="134"/>
      <c r="E96" s="135" t="s">
        <v>90</v>
      </c>
      <c r="F96" s="135"/>
      <c r="G96" s="135"/>
      <c r="H96" s="135"/>
      <c r="I96" s="135"/>
      <c r="J96" s="134"/>
      <c r="K96" s="135" t="s">
        <v>91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10 - Příprava území'!J32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92</v>
      </c>
      <c r="AR96" s="73"/>
      <c r="AS96" s="138">
        <v>0</v>
      </c>
      <c r="AT96" s="139">
        <f>ROUND(SUM(AV96:AW96),2)</f>
        <v>0</v>
      </c>
      <c r="AU96" s="140">
        <f>'SO 10 - Příprava území'!P125</f>
        <v>0</v>
      </c>
      <c r="AV96" s="139">
        <f>'SO 10 - Příprava území'!J35</f>
        <v>0</v>
      </c>
      <c r="AW96" s="139">
        <f>'SO 10 - Příprava území'!J36</f>
        <v>0</v>
      </c>
      <c r="AX96" s="139">
        <f>'SO 10 - Příprava území'!J37</f>
        <v>0</v>
      </c>
      <c r="AY96" s="139">
        <f>'SO 10 - Příprava území'!J38</f>
        <v>0</v>
      </c>
      <c r="AZ96" s="139">
        <f>'SO 10 - Příprava území'!F35</f>
        <v>0</v>
      </c>
      <c r="BA96" s="139">
        <f>'SO 10 - Příprava území'!F36</f>
        <v>0</v>
      </c>
      <c r="BB96" s="139">
        <f>'SO 10 - Příprava území'!F37</f>
        <v>0</v>
      </c>
      <c r="BC96" s="139">
        <f>'SO 10 - Příprava území'!F38</f>
        <v>0</v>
      </c>
      <c r="BD96" s="141">
        <f>'SO 10 - Příprava území'!F39</f>
        <v>0</v>
      </c>
      <c r="BE96" s="4"/>
      <c r="BT96" s="142" t="s">
        <v>88</v>
      </c>
      <c r="BV96" s="142" t="s">
        <v>81</v>
      </c>
      <c r="BW96" s="142" t="s">
        <v>93</v>
      </c>
      <c r="BX96" s="142" t="s">
        <v>87</v>
      </c>
      <c r="CL96" s="142" t="s">
        <v>1</v>
      </c>
    </row>
    <row r="97" s="4" customFormat="1" ht="16.5" customHeight="1">
      <c r="A97" s="4"/>
      <c r="B97" s="71"/>
      <c r="C97" s="134"/>
      <c r="D97" s="134"/>
      <c r="E97" s="135" t="s">
        <v>94</v>
      </c>
      <c r="F97" s="135"/>
      <c r="G97" s="135"/>
      <c r="H97" s="135"/>
      <c r="I97" s="135"/>
      <c r="J97" s="134"/>
      <c r="K97" s="135" t="s">
        <v>95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43">
        <f>ROUND(AG98+SUM(AG99:AG104),2)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92</v>
      </c>
      <c r="AR97" s="73"/>
      <c r="AS97" s="138">
        <f>ROUND(AS98+SUM(AS99:AS104),2)</f>
        <v>0</v>
      </c>
      <c r="AT97" s="139">
        <f>ROUND(SUM(AV97:AW97),2)</f>
        <v>0</v>
      </c>
      <c r="AU97" s="140">
        <f>ROUND(AU98+SUM(AU99:AU104),5)</f>
        <v>0</v>
      </c>
      <c r="AV97" s="139">
        <f>ROUND(AZ97*L29,2)</f>
        <v>0</v>
      </c>
      <c r="AW97" s="139">
        <f>ROUND(BA97*L30,2)</f>
        <v>0</v>
      </c>
      <c r="AX97" s="139">
        <f>ROUND(BB97*L29,2)</f>
        <v>0</v>
      </c>
      <c r="AY97" s="139">
        <f>ROUND(BC97*L30,2)</f>
        <v>0</v>
      </c>
      <c r="AZ97" s="139">
        <f>ROUND(AZ98+SUM(AZ99:AZ104),2)</f>
        <v>0</v>
      </c>
      <c r="BA97" s="139">
        <f>ROUND(BA98+SUM(BA99:BA104),2)</f>
        <v>0</v>
      </c>
      <c r="BB97" s="139">
        <f>ROUND(BB98+SUM(BB99:BB104),2)</f>
        <v>0</v>
      </c>
      <c r="BC97" s="139">
        <f>ROUND(BC98+SUM(BC99:BC104),2)</f>
        <v>0</v>
      </c>
      <c r="BD97" s="141">
        <f>ROUND(BD98+SUM(BD99:BD104),2)</f>
        <v>0</v>
      </c>
      <c r="BE97" s="4"/>
      <c r="BS97" s="142" t="s">
        <v>78</v>
      </c>
      <c r="BT97" s="142" t="s">
        <v>88</v>
      </c>
      <c r="BU97" s="142" t="s">
        <v>80</v>
      </c>
      <c r="BV97" s="142" t="s">
        <v>81</v>
      </c>
      <c r="BW97" s="142" t="s">
        <v>96</v>
      </c>
      <c r="BX97" s="142" t="s">
        <v>87</v>
      </c>
      <c r="CL97" s="142" t="s">
        <v>1</v>
      </c>
    </row>
    <row r="98" s="4" customFormat="1" ht="23.25" customHeight="1">
      <c r="A98" s="133" t="s">
        <v>89</v>
      </c>
      <c r="B98" s="71"/>
      <c r="C98" s="134"/>
      <c r="D98" s="134"/>
      <c r="E98" s="134"/>
      <c r="F98" s="135" t="s">
        <v>97</v>
      </c>
      <c r="G98" s="135"/>
      <c r="H98" s="135"/>
      <c r="I98" s="135"/>
      <c r="J98" s="135"/>
      <c r="K98" s="134"/>
      <c r="L98" s="135" t="s">
        <v>98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'STAV - Stavební část  - S...'!J34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92</v>
      </c>
      <c r="AR98" s="73"/>
      <c r="AS98" s="138">
        <v>0</v>
      </c>
      <c r="AT98" s="139">
        <f>ROUND(SUM(AV98:AW98),2)</f>
        <v>0</v>
      </c>
      <c r="AU98" s="140">
        <f>'STAV - Stavební část  - S...'!P155</f>
        <v>0</v>
      </c>
      <c r="AV98" s="139">
        <f>'STAV - Stavební část  - S...'!J37</f>
        <v>0</v>
      </c>
      <c r="AW98" s="139">
        <f>'STAV - Stavební část  - S...'!J38</f>
        <v>0</v>
      </c>
      <c r="AX98" s="139">
        <f>'STAV - Stavební část  - S...'!J39</f>
        <v>0</v>
      </c>
      <c r="AY98" s="139">
        <f>'STAV - Stavební část  - S...'!J40</f>
        <v>0</v>
      </c>
      <c r="AZ98" s="139">
        <f>'STAV - Stavební část  - S...'!F37</f>
        <v>0</v>
      </c>
      <c r="BA98" s="139">
        <f>'STAV - Stavební část  - S...'!F38</f>
        <v>0</v>
      </c>
      <c r="BB98" s="139">
        <f>'STAV - Stavební část  - S...'!F39</f>
        <v>0</v>
      </c>
      <c r="BC98" s="139">
        <f>'STAV - Stavební část  - S...'!F40</f>
        <v>0</v>
      </c>
      <c r="BD98" s="141">
        <f>'STAV - Stavební část  - S...'!F41</f>
        <v>0</v>
      </c>
      <c r="BE98" s="4"/>
      <c r="BT98" s="142" t="s">
        <v>99</v>
      </c>
      <c r="BV98" s="142" t="s">
        <v>81</v>
      </c>
      <c r="BW98" s="142" t="s">
        <v>100</v>
      </c>
      <c r="BX98" s="142" t="s">
        <v>96</v>
      </c>
      <c r="CL98" s="142" t="s">
        <v>1</v>
      </c>
    </row>
    <row r="99" s="4" customFormat="1" ht="23.25" customHeight="1">
      <c r="A99" s="133" t="s">
        <v>89</v>
      </c>
      <c r="B99" s="71"/>
      <c r="C99" s="134"/>
      <c r="D99" s="134"/>
      <c r="E99" s="134"/>
      <c r="F99" s="135" t="s">
        <v>101</v>
      </c>
      <c r="G99" s="135"/>
      <c r="H99" s="135"/>
      <c r="I99" s="135"/>
      <c r="J99" s="135"/>
      <c r="K99" s="134"/>
      <c r="L99" s="135" t="s">
        <v>102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'ELEKTRO - Elektroinstalac...'!J34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92</v>
      </c>
      <c r="AR99" s="73"/>
      <c r="AS99" s="138">
        <v>0</v>
      </c>
      <c r="AT99" s="139">
        <f>ROUND(SUM(AV99:AW99),2)</f>
        <v>0</v>
      </c>
      <c r="AU99" s="140">
        <f>'ELEKTRO - Elektroinstalac...'!P129</f>
        <v>0</v>
      </c>
      <c r="AV99" s="139">
        <f>'ELEKTRO - Elektroinstalac...'!J37</f>
        <v>0</v>
      </c>
      <c r="AW99" s="139">
        <f>'ELEKTRO - Elektroinstalac...'!J38</f>
        <v>0</v>
      </c>
      <c r="AX99" s="139">
        <f>'ELEKTRO - Elektroinstalac...'!J39</f>
        <v>0</v>
      </c>
      <c r="AY99" s="139">
        <f>'ELEKTRO - Elektroinstalac...'!J40</f>
        <v>0</v>
      </c>
      <c r="AZ99" s="139">
        <f>'ELEKTRO - Elektroinstalac...'!F37</f>
        <v>0</v>
      </c>
      <c r="BA99" s="139">
        <f>'ELEKTRO - Elektroinstalac...'!F38</f>
        <v>0</v>
      </c>
      <c r="BB99" s="139">
        <f>'ELEKTRO - Elektroinstalac...'!F39</f>
        <v>0</v>
      </c>
      <c r="BC99" s="139">
        <f>'ELEKTRO - Elektroinstalac...'!F40</f>
        <v>0</v>
      </c>
      <c r="BD99" s="141">
        <f>'ELEKTRO - Elektroinstalac...'!F41</f>
        <v>0</v>
      </c>
      <c r="BE99" s="4"/>
      <c r="BT99" s="142" t="s">
        <v>99</v>
      </c>
      <c r="BV99" s="142" t="s">
        <v>81</v>
      </c>
      <c r="BW99" s="142" t="s">
        <v>103</v>
      </c>
      <c r="BX99" s="142" t="s">
        <v>96</v>
      </c>
      <c r="CL99" s="142" t="s">
        <v>1</v>
      </c>
    </row>
    <row r="100" s="4" customFormat="1" ht="23.25" customHeight="1">
      <c r="A100" s="133" t="s">
        <v>89</v>
      </c>
      <c r="B100" s="71"/>
      <c r="C100" s="134"/>
      <c r="D100" s="134"/>
      <c r="E100" s="134"/>
      <c r="F100" s="135" t="s">
        <v>104</v>
      </c>
      <c r="G100" s="135"/>
      <c r="H100" s="135"/>
      <c r="I100" s="135"/>
      <c r="J100" s="135"/>
      <c r="K100" s="134"/>
      <c r="L100" s="135" t="s">
        <v>105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'SLP - Slaboproud - SO 01 ...'!J34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92</v>
      </c>
      <c r="AR100" s="73"/>
      <c r="AS100" s="138">
        <v>0</v>
      </c>
      <c r="AT100" s="139">
        <f>ROUND(SUM(AV100:AW100),2)</f>
        <v>0</v>
      </c>
      <c r="AU100" s="140">
        <f>'SLP - Slaboproud - SO 01 ...'!P129</f>
        <v>0</v>
      </c>
      <c r="AV100" s="139">
        <f>'SLP - Slaboproud - SO 01 ...'!J37</f>
        <v>0</v>
      </c>
      <c r="AW100" s="139">
        <f>'SLP - Slaboproud - SO 01 ...'!J38</f>
        <v>0</v>
      </c>
      <c r="AX100" s="139">
        <f>'SLP - Slaboproud - SO 01 ...'!J39</f>
        <v>0</v>
      </c>
      <c r="AY100" s="139">
        <f>'SLP - Slaboproud - SO 01 ...'!J40</f>
        <v>0</v>
      </c>
      <c r="AZ100" s="139">
        <f>'SLP - Slaboproud - SO 01 ...'!F37</f>
        <v>0</v>
      </c>
      <c r="BA100" s="139">
        <f>'SLP - Slaboproud - SO 01 ...'!F38</f>
        <v>0</v>
      </c>
      <c r="BB100" s="139">
        <f>'SLP - Slaboproud - SO 01 ...'!F39</f>
        <v>0</v>
      </c>
      <c r="BC100" s="139">
        <f>'SLP - Slaboproud - SO 01 ...'!F40</f>
        <v>0</v>
      </c>
      <c r="BD100" s="141">
        <f>'SLP - Slaboproud - SO 01 ...'!F41</f>
        <v>0</v>
      </c>
      <c r="BE100" s="4"/>
      <c r="BT100" s="142" t="s">
        <v>99</v>
      </c>
      <c r="BV100" s="142" t="s">
        <v>81</v>
      </c>
      <c r="BW100" s="142" t="s">
        <v>106</v>
      </c>
      <c r="BX100" s="142" t="s">
        <v>96</v>
      </c>
      <c r="CL100" s="142" t="s">
        <v>1</v>
      </c>
    </row>
    <row r="101" s="4" customFormat="1" ht="23.25" customHeight="1">
      <c r="A101" s="133" t="s">
        <v>89</v>
      </c>
      <c r="B101" s="71"/>
      <c r="C101" s="134"/>
      <c r="D101" s="134"/>
      <c r="E101" s="134"/>
      <c r="F101" s="135" t="s">
        <v>107</v>
      </c>
      <c r="G101" s="135"/>
      <c r="H101" s="135"/>
      <c r="I101" s="135"/>
      <c r="J101" s="135"/>
      <c r="K101" s="134"/>
      <c r="L101" s="135" t="s">
        <v>108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'HROM - Hromosvod - SO 01 ...'!J34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92</v>
      </c>
      <c r="AR101" s="73"/>
      <c r="AS101" s="138">
        <v>0</v>
      </c>
      <c r="AT101" s="139">
        <f>ROUND(SUM(AV101:AW101),2)</f>
        <v>0</v>
      </c>
      <c r="AU101" s="140">
        <f>'HROM - Hromosvod - SO 01 ...'!P127</f>
        <v>0</v>
      </c>
      <c r="AV101" s="139">
        <f>'HROM - Hromosvod - SO 01 ...'!J37</f>
        <v>0</v>
      </c>
      <c r="AW101" s="139">
        <f>'HROM - Hromosvod - SO 01 ...'!J38</f>
        <v>0</v>
      </c>
      <c r="AX101" s="139">
        <f>'HROM - Hromosvod - SO 01 ...'!J39</f>
        <v>0</v>
      </c>
      <c r="AY101" s="139">
        <f>'HROM - Hromosvod - SO 01 ...'!J40</f>
        <v>0</v>
      </c>
      <c r="AZ101" s="139">
        <f>'HROM - Hromosvod - SO 01 ...'!F37</f>
        <v>0</v>
      </c>
      <c r="BA101" s="139">
        <f>'HROM - Hromosvod - SO 01 ...'!F38</f>
        <v>0</v>
      </c>
      <c r="BB101" s="139">
        <f>'HROM - Hromosvod - SO 01 ...'!F39</f>
        <v>0</v>
      </c>
      <c r="BC101" s="139">
        <f>'HROM - Hromosvod - SO 01 ...'!F40</f>
        <v>0</v>
      </c>
      <c r="BD101" s="141">
        <f>'HROM - Hromosvod - SO 01 ...'!F41</f>
        <v>0</v>
      </c>
      <c r="BE101" s="4"/>
      <c r="BT101" s="142" t="s">
        <v>99</v>
      </c>
      <c r="BV101" s="142" t="s">
        <v>81</v>
      </c>
      <c r="BW101" s="142" t="s">
        <v>109</v>
      </c>
      <c r="BX101" s="142" t="s">
        <v>96</v>
      </c>
      <c r="CL101" s="142" t="s">
        <v>1</v>
      </c>
    </row>
    <row r="102" s="4" customFormat="1" ht="23.25" customHeight="1">
      <c r="A102" s="133" t="s">
        <v>89</v>
      </c>
      <c r="B102" s="71"/>
      <c r="C102" s="134"/>
      <c r="D102" s="134"/>
      <c r="E102" s="134"/>
      <c r="F102" s="135" t="s">
        <v>110</v>
      </c>
      <c r="G102" s="135"/>
      <c r="H102" s="135"/>
      <c r="I102" s="135"/>
      <c r="J102" s="135"/>
      <c r="K102" s="134"/>
      <c r="L102" s="135" t="s">
        <v>111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'VZT - Vzduchotechnika - S...'!J34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92</v>
      </c>
      <c r="AR102" s="73"/>
      <c r="AS102" s="138">
        <v>0</v>
      </c>
      <c r="AT102" s="139">
        <f>ROUND(SUM(AV102:AW102),2)</f>
        <v>0</v>
      </c>
      <c r="AU102" s="140">
        <f>'VZT - Vzduchotechnika - S...'!P129</f>
        <v>0</v>
      </c>
      <c r="AV102" s="139">
        <f>'VZT - Vzduchotechnika - S...'!J37</f>
        <v>0</v>
      </c>
      <c r="AW102" s="139">
        <f>'VZT - Vzduchotechnika - S...'!J38</f>
        <v>0</v>
      </c>
      <c r="AX102" s="139">
        <f>'VZT - Vzduchotechnika - S...'!J39</f>
        <v>0</v>
      </c>
      <c r="AY102" s="139">
        <f>'VZT - Vzduchotechnika - S...'!J40</f>
        <v>0</v>
      </c>
      <c r="AZ102" s="139">
        <f>'VZT - Vzduchotechnika - S...'!F37</f>
        <v>0</v>
      </c>
      <c r="BA102" s="139">
        <f>'VZT - Vzduchotechnika - S...'!F38</f>
        <v>0</v>
      </c>
      <c r="BB102" s="139">
        <f>'VZT - Vzduchotechnika - S...'!F39</f>
        <v>0</v>
      </c>
      <c r="BC102" s="139">
        <f>'VZT - Vzduchotechnika - S...'!F40</f>
        <v>0</v>
      </c>
      <c r="BD102" s="141">
        <f>'VZT - Vzduchotechnika - S...'!F41</f>
        <v>0</v>
      </c>
      <c r="BE102" s="4"/>
      <c r="BT102" s="142" t="s">
        <v>99</v>
      </c>
      <c r="BV102" s="142" t="s">
        <v>81</v>
      </c>
      <c r="BW102" s="142" t="s">
        <v>112</v>
      </c>
      <c r="BX102" s="142" t="s">
        <v>96</v>
      </c>
      <c r="CL102" s="142" t="s">
        <v>1</v>
      </c>
    </row>
    <row r="103" s="4" customFormat="1" ht="23.25" customHeight="1">
      <c r="A103" s="133" t="s">
        <v>89</v>
      </c>
      <c r="B103" s="71"/>
      <c r="C103" s="134"/>
      <c r="D103" s="134"/>
      <c r="E103" s="134"/>
      <c r="F103" s="135" t="s">
        <v>113</v>
      </c>
      <c r="G103" s="135"/>
      <c r="H103" s="135"/>
      <c r="I103" s="135"/>
      <c r="J103" s="135"/>
      <c r="K103" s="134"/>
      <c r="L103" s="135" t="s">
        <v>114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'ÚT - Ústřední vytápění - ...'!J34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92</v>
      </c>
      <c r="AR103" s="73"/>
      <c r="AS103" s="138">
        <v>0</v>
      </c>
      <c r="AT103" s="139">
        <f>ROUND(SUM(AV103:AW103),2)</f>
        <v>0</v>
      </c>
      <c r="AU103" s="140">
        <f>'ÚT - Ústřední vytápění - ...'!P134</f>
        <v>0</v>
      </c>
      <c r="AV103" s="139">
        <f>'ÚT - Ústřední vytápění - ...'!J37</f>
        <v>0</v>
      </c>
      <c r="AW103" s="139">
        <f>'ÚT - Ústřední vytápění - ...'!J38</f>
        <v>0</v>
      </c>
      <c r="AX103" s="139">
        <f>'ÚT - Ústřední vytápění - ...'!J39</f>
        <v>0</v>
      </c>
      <c r="AY103" s="139">
        <f>'ÚT - Ústřední vytápění - ...'!J40</f>
        <v>0</v>
      </c>
      <c r="AZ103" s="139">
        <f>'ÚT - Ústřední vytápění - ...'!F37</f>
        <v>0</v>
      </c>
      <c r="BA103" s="139">
        <f>'ÚT - Ústřední vytápění - ...'!F38</f>
        <v>0</v>
      </c>
      <c r="BB103" s="139">
        <f>'ÚT - Ústřední vytápění - ...'!F39</f>
        <v>0</v>
      </c>
      <c r="BC103" s="139">
        <f>'ÚT - Ústřední vytápění - ...'!F40</f>
        <v>0</v>
      </c>
      <c r="BD103" s="141">
        <f>'ÚT - Ústřední vytápění - ...'!F41</f>
        <v>0</v>
      </c>
      <c r="BE103" s="4"/>
      <c r="BT103" s="142" t="s">
        <v>99</v>
      </c>
      <c r="BV103" s="142" t="s">
        <v>81</v>
      </c>
      <c r="BW103" s="142" t="s">
        <v>115</v>
      </c>
      <c r="BX103" s="142" t="s">
        <v>96</v>
      </c>
      <c r="CL103" s="142" t="s">
        <v>1</v>
      </c>
    </row>
    <row r="104" s="4" customFormat="1" ht="23.25" customHeight="1">
      <c r="A104" s="4"/>
      <c r="B104" s="71"/>
      <c r="C104" s="134"/>
      <c r="D104" s="134"/>
      <c r="E104" s="134"/>
      <c r="F104" s="135" t="s">
        <v>116</v>
      </c>
      <c r="G104" s="135"/>
      <c r="H104" s="135"/>
      <c r="I104" s="135"/>
      <c r="J104" s="135"/>
      <c r="K104" s="134"/>
      <c r="L104" s="135" t="s">
        <v>117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43">
        <f>ROUND(SUM(AG105:AG106),2)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92</v>
      </c>
      <c r="AR104" s="73"/>
      <c r="AS104" s="138">
        <f>ROUND(SUM(AS105:AS106),2)</f>
        <v>0</v>
      </c>
      <c r="AT104" s="139">
        <f>ROUND(SUM(AV104:AW104),2)</f>
        <v>0</v>
      </c>
      <c r="AU104" s="140">
        <f>ROUND(SUM(AU105:AU106),5)</f>
        <v>0</v>
      </c>
      <c r="AV104" s="139">
        <f>ROUND(AZ104*L29,2)</f>
        <v>0</v>
      </c>
      <c r="AW104" s="139">
        <f>ROUND(BA104*L30,2)</f>
        <v>0</v>
      </c>
      <c r="AX104" s="139">
        <f>ROUND(BB104*L29,2)</f>
        <v>0</v>
      </c>
      <c r="AY104" s="139">
        <f>ROUND(BC104*L30,2)</f>
        <v>0</v>
      </c>
      <c r="AZ104" s="139">
        <f>ROUND(SUM(AZ105:AZ106),2)</f>
        <v>0</v>
      </c>
      <c r="BA104" s="139">
        <f>ROUND(SUM(BA105:BA106),2)</f>
        <v>0</v>
      </c>
      <c r="BB104" s="139">
        <f>ROUND(SUM(BB105:BB106),2)</f>
        <v>0</v>
      </c>
      <c r="BC104" s="139">
        <f>ROUND(SUM(BC105:BC106),2)</f>
        <v>0</v>
      </c>
      <c r="BD104" s="141">
        <f>ROUND(SUM(BD105:BD106),2)</f>
        <v>0</v>
      </c>
      <c r="BE104" s="4"/>
      <c r="BS104" s="142" t="s">
        <v>78</v>
      </c>
      <c r="BT104" s="142" t="s">
        <v>99</v>
      </c>
      <c r="BU104" s="142" t="s">
        <v>80</v>
      </c>
      <c r="BV104" s="142" t="s">
        <v>81</v>
      </c>
      <c r="BW104" s="142" t="s">
        <v>118</v>
      </c>
      <c r="BX104" s="142" t="s">
        <v>96</v>
      </c>
      <c r="CL104" s="142" t="s">
        <v>1</v>
      </c>
    </row>
    <row r="105" s="4" customFormat="1" ht="16.5" customHeight="1">
      <c r="A105" s="133" t="s">
        <v>89</v>
      </c>
      <c r="B105" s="71"/>
      <c r="C105" s="134"/>
      <c r="D105" s="134"/>
      <c r="E105" s="134"/>
      <c r="F105" s="134"/>
      <c r="G105" s="135" t="s">
        <v>119</v>
      </c>
      <c r="H105" s="135"/>
      <c r="I105" s="135"/>
      <c r="J105" s="135"/>
      <c r="K105" s="135"/>
      <c r="L105" s="134"/>
      <c r="M105" s="135" t="s">
        <v>120</v>
      </c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'SO01a - ZTI - ležatá kana...'!J34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92</v>
      </c>
      <c r="AR105" s="73"/>
      <c r="AS105" s="138">
        <v>0</v>
      </c>
      <c r="AT105" s="139">
        <f>ROUND(SUM(AV105:AW105),2)</f>
        <v>0</v>
      </c>
      <c r="AU105" s="140">
        <f>'SO01a - ZTI - ležatá kana...'!P128</f>
        <v>0</v>
      </c>
      <c r="AV105" s="139">
        <f>'SO01a - ZTI - ležatá kana...'!J37</f>
        <v>0</v>
      </c>
      <c r="AW105" s="139">
        <f>'SO01a - ZTI - ležatá kana...'!J38</f>
        <v>0</v>
      </c>
      <c r="AX105" s="139">
        <f>'SO01a - ZTI - ležatá kana...'!J39</f>
        <v>0</v>
      </c>
      <c r="AY105" s="139">
        <f>'SO01a - ZTI - ležatá kana...'!J40</f>
        <v>0</v>
      </c>
      <c r="AZ105" s="139">
        <f>'SO01a - ZTI - ležatá kana...'!F37</f>
        <v>0</v>
      </c>
      <c r="BA105" s="139">
        <f>'SO01a - ZTI - ležatá kana...'!F38</f>
        <v>0</v>
      </c>
      <c r="BB105" s="139">
        <f>'SO01a - ZTI - ležatá kana...'!F39</f>
        <v>0</v>
      </c>
      <c r="BC105" s="139">
        <f>'SO01a - ZTI - ležatá kana...'!F40</f>
        <v>0</v>
      </c>
      <c r="BD105" s="141">
        <f>'SO01a - ZTI - ležatá kana...'!F41</f>
        <v>0</v>
      </c>
      <c r="BE105" s="4"/>
      <c r="BT105" s="142" t="s">
        <v>121</v>
      </c>
      <c r="BV105" s="142" t="s">
        <v>81</v>
      </c>
      <c r="BW105" s="142" t="s">
        <v>122</v>
      </c>
      <c r="BX105" s="142" t="s">
        <v>118</v>
      </c>
      <c r="CL105" s="142" t="s">
        <v>1</v>
      </c>
    </row>
    <row r="106" s="4" customFormat="1" ht="23.25" customHeight="1">
      <c r="A106" s="133" t="s">
        <v>89</v>
      </c>
      <c r="B106" s="71"/>
      <c r="C106" s="134"/>
      <c r="D106" s="134"/>
      <c r="E106" s="134"/>
      <c r="F106" s="134"/>
      <c r="G106" s="135" t="s">
        <v>123</v>
      </c>
      <c r="H106" s="135"/>
      <c r="I106" s="135"/>
      <c r="J106" s="135"/>
      <c r="K106" s="135"/>
      <c r="L106" s="134"/>
      <c r="M106" s="135" t="s">
        <v>124</v>
      </c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'SO01b - ZTI (zařizovací p...'!J34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92</v>
      </c>
      <c r="AR106" s="73"/>
      <c r="AS106" s="138">
        <v>0</v>
      </c>
      <c r="AT106" s="139">
        <f>ROUND(SUM(AV106:AW106),2)</f>
        <v>0</v>
      </c>
      <c r="AU106" s="140">
        <f>'SO01b - ZTI (zařizovací p...'!P152</f>
        <v>0</v>
      </c>
      <c r="AV106" s="139">
        <f>'SO01b - ZTI (zařizovací p...'!J37</f>
        <v>0</v>
      </c>
      <c r="AW106" s="139">
        <f>'SO01b - ZTI (zařizovací p...'!J38</f>
        <v>0</v>
      </c>
      <c r="AX106" s="139">
        <f>'SO01b - ZTI (zařizovací p...'!J39</f>
        <v>0</v>
      </c>
      <c r="AY106" s="139">
        <f>'SO01b - ZTI (zařizovací p...'!J40</f>
        <v>0</v>
      </c>
      <c r="AZ106" s="139">
        <f>'SO01b - ZTI (zařizovací p...'!F37</f>
        <v>0</v>
      </c>
      <c r="BA106" s="139">
        <f>'SO01b - ZTI (zařizovací p...'!F38</f>
        <v>0</v>
      </c>
      <c r="BB106" s="139">
        <f>'SO01b - ZTI (zařizovací p...'!F39</f>
        <v>0</v>
      </c>
      <c r="BC106" s="139">
        <f>'SO01b - ZTI (zařizovací p...'!F40</f>
        <v>0</v>
      </c>
      <c r="BD106" s="141">
        <f>'SO01b - ZTI (zařizovací p...'!F41</f>
        <v>0</v>
      </c>
      <c r="BE106" s="4"/>
      <c r="BT106" s="142" t="s">
        <v>121</v>
      </c>
      <c r="BV106" s="142" t="s">
        <v>81</v>
      </c>
      <c r="BW106" s="142" t="s">
        <v>125</v>
      </c>
      <c r="BX106" s="142" t="s">
        <v>118</v>
      </c>
      <c r="CL106" s="142" t="s">
        <v>1</v>
      </c>
    </row>
    <row r="107" s="4" customFormat="1" ht="16.5" customHeight="1">
      <c r="A107" s="4"/>
      <c r="B107" s="71"/>
      <c r="C107" s="134"/>
      <c r="D107" s="134"/>
      <c r="E107" s="135" t="s">
        <v>126</v>
      </c>
      <c r="F107" s="135"/>
      <c r="G107" s="135"/>
      <c r="H107" s="135"/>
      <c r="I107" s="135"/>
      <c r="J107" s="134"/>
      <c r="K107" s="135" t="s">
        <v>127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43">
        <f>ROUND(AG108+SUM(AG109:AG114),2)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92</v>
      </c>
      <c r="AR107" s="73"/>
      <c r="AS107" s="138">
        <f>ROUND(AS108+SUM(AS109:AS114),2)</f>
        <v>0</v>
      </c>
      <c r="AT107" s="139">
        <f>ROUND(SUM(AV107:AW107),2)</f>
        <v>0</v>
      </c>
      <c r="AU107" s="140">
        <f>ROUND(AU108+SUM(AU109:AU114),5)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ROUND(AZ108+SUM(AZ109:AZ114),2)</f>
        <v>0</v>
      </c>
      <c r="BA107" s="139">
        <f>ROUND(BA108+SUM(BA109:BA114),2)</f>
        <v>0</v>
      </c>
      <c r="BB107" s="139">
        <f>ROUND(BB108+SUM(BB109:BB114),2)</f>
        <v>0</v>
      </c>
      <c r="BC107" s="139">
        <f>ROUND(BC108+SUM(BC109:BC114),2)</f>
        <v>0</v>
      </c>
      <c r="BD107" s="141">
        <f>ROUND(BD108+SUM(BD109:BD114),2)</f>
        <v>0</v>
      </c>
      <c r="BE107" s="4"/>
      <c r="BS107" s="142" t="s">
        <v>78</v>
      </c>
      <c r="BT107" s="142" t="s">
        <v>88</v>
      </c>
      <c r="BU107" s="142" t="s">
        <v>80</v>
      </c>
      <c r="BV107" s="142" t="s">
        <v>81</v>
      </c>
      <c r="BW107" s="142" t="s">
        <v>128</v>
      </c>
      <c r="BX107" s="142" t="s">
        <v>87</v>
      </c>
      <c r="CL107" s="142" t="s">
        <v>1</v>
      </c>
    </row>
    <row r="108" s="4" customFormat="1" ht="23.25" customHeight="1">
      <c r="A108" s="133" t="s">
        <v>89</v>
      </c>
      <c r="B108" s="71"/>
      <c r="C108" s="134"/>
      <c r="D108" s="134"/>
      <c r="E108" s="134"/>
      <c r="F108" s="135" t="s">
        <v>97</v>
      </c>
      <c r="G108" s="135"/>
      <c r="H108" s="135"/>
      <c r="I108" s="135"/>
      <c r="J108" s="135"/>
      <c r="K108" s="134"/>
      <c r="L108" s="135" t="s">
        <v>129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'STAV - Stavební část  - S..._01'!J34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92</v>
      </c>
      <c r="AR108" s="73"/>
      <c r="AS108" s="138">
        <v>0</v>
      </c>
      <c r="AT108" s="139">
        <f>ROUND(SUM(AV108:AW108),2)</f>
        <v>0</v>
      </c>
      <c r="AU108" s="140">
        <f>'STAV - Stavební část  - S..._01'!P155</f>
        <v>0</v>
      </c>
      <c r="AV108" s="139">
        <f>'STAV - Stavební část  - S..._01'!J37</f>
        <v>0</v>
      </c>
      <c r="AW108" s="139">
        <f>'STAV - Stavební část  - S..._01'!J38</f>
        <v>0</v>
      </c>
      <c r="AX108" s="139">
        <f>'STAV - Stavební část  - S..._01'!J39</f>
        <v>0</v>
      </c>
      <c r="AY108" s="139">
        <f>'STAV - Stavební část  - S..._01'!J40</f>
        <v>0</v>
      </c>
      <c r="AZ108" s="139">
        <f>'STAV - Stavební část  - S..._01'!F37</f>
        <v>0</v>
      </c>
      <c r="BA108" s="139">
        <f>'STAV - Stavební část  - S..._01'!F38</f>
        <v>0</v>
      </c>
      <c r="BB108" s="139">
        <f>'STAV - Stavební část  - S..._01'!F39</f>
        <v>0</v>
      </c>
      <c r="BC108" s="139">
        <f>'STAV - Stavební část  - S..._01'!F40</f>
        <v>0</v>
      </c>
      <c r="BD108" s="141">
        <f>'STAV - Stavební část  - S..._01'!F41</f>
        <v>0</v>
      </c>
      <c r="BE108" s="4"/>
      <c r="BT108" s="142" t="s">
        <v>99</v>
      </c>
      <c r="BV108" s="142" t="s">
        <v>81</v>
      </c>
      <c r="BW108" s="142" t="s">
        <v>130</v>
      </c>
      <c r="BX108" s="142" t="s">
        <v>128</v>
      </c>
      <c r="CL108" s="142" t="s">
        <v>1</v>
      </c>
    </row>
    <row r="109" s="4" customFormat="1" ht="16.5" customHeight="1">
      <c r="A109" s="133" t="s">
        <v>89</v>
      </c>
      <c r="B109" s="71"/>
      <c r="C109" s="134"/>
      <c r="D109" s="134"/>
      <c r="E109" s="134"/>
      <c r="F109" s="135" t="s">
        <v>131</v>
      </c>
      <c r="G109" s="135"/>
      <c r="H109" s="135"/>
      <c r="I109" s="135"/>
      <c r="J109" s="135"/>
      <c r="K109" s="134"/>
      <c r="L109" s="135" t="s">
        <v>132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'EI - Silnoproud - SO 02 S...'!J34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92</v>
      </c>
      <c r="AR109" s="73"/>
      <c r="AS109" s="138">
        <v>0</v>
      </c>
      <c r="AT109" s="139">
        <f>ROUND(SUM(AV109:AW109),2)</f>
        <v>0</v>
      </c>
      <c r="AU109" s="140">
        <f>'EI - Silnoproud - SO 02 S...'!P129</f>
        <v>0</v>
      </c>
      <c r="AV109" s="139">
        <f>'EI - Silnoproud - SO 02 S...'!J37</f>
        <v>0</v>
      </c>
      <c r="AW109" s="139">
        <f>'EI - Silnoproud - SO 02 S...'!J38</f>
        <v>0</v>
      </c>
      <c r="AX109" s="139">
        <f>'EI - Silnoproud - SO 02 S...'!J39</f>
        <v>0</v>
      </c>
      <c r="AY109" s="139">
        <f>'EI - Silnoproud - SO 02 S...'!J40</f>
        <v>0</v>
      </c>
      <c r="AZ109" s="139">
        <f>'EI - Silnoproud - SO 02 S...'!F37</f>
        <v>0</v>
      </c>
      <c r="BA109" s="139">
        <f>'EI - Silnoproud - SO 02 S...'!F38</f>
        <v>0</v>
      </c>
      <c r="BB109" s="139">
        <f>'EI - Silnoproud - SO 02 S...'!F39</f>
        <v>0</v>
      </c>
      <c r="BC109" s="139">
        <f>'EI - Silnoproud - SO 02 S...'!F40</f>
        <v>0</v>
      </c>
      <c r="BD109" s="141">
        <f>'EI - Silnoproud - SO 02 S...'!F41</f>
        <v>0</v>
      </c>
      <c r="BE109" s="4"/>
      <c r="BT109" s="142" t="s">
        <v>99</v>
      </c>
      <c r="BV109" s="142" t="s">
        <v>81</v>
      </c>
      <c r="BW109" s="142" t="s">
        <v>133</v>
      </c>
      <c r="BX109" s="142" t="s">
        <v>128</v>
      </c>
      <c r="CL109" s="142" t="s">
        <v>1</v>
      </c>
    </row>
    <row r="110" s="4" customFormat="1" ht="16.5" customHeight="1">
      <c r="A110" s="133" t="s">
        <v>89</v>
      </c>
      <c r="B110" s="71"/>
      <c r="C110" s="134"/>
      <c r="D110" s="134"/>
      <c r="E110" s="134"/>
      <c r="F110" s="135" t="s">
        <v>104</v>
      </c>
      <c r="G110" s="135"/>
      <c r="H110" s="135"/>
      <c r="I110" s="135"/>
      <c r="J110" s="135"/>
      <c r="K110" s="134"/>
      <c r="L110" s="135" t="s">
        <v>134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'SLP - Slaboproud  - SO 02...'!J34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92</v>
      </c>
      <c r="AR110" s="73"/>
      <c r="AS110" s="138">
        <v>0</v>
      </c>
      <c r="AT110" s="139">
        <f>ROUND(SUM(AV110:AW110),2)</f>
        <v>0</v>
      </c>
      <c r="AU110" s="140">
        <f>'SLP - Slaboproud  - SO 02...'!P129</f>
        <v>0</v>
      </c>
      <c r="AV110" s="139">
        <f>'SLP - Slaboproud  - SO 02...'!J37</f>
        <v>0</v>
      </c>
      <c r="AW110" s="139">
        <f>'SLP - Slaboproud  - SO 02...'!J38</f>
        <v>0</v>
      </c>
      <c r="AX110" s="139">
        <f>'SLP - Slaboproud  - SO 02...'!J39</f>
        <v>0</v>
      </c>
      <c r="AY110" s="139">
        <f>'SLP - Slaboproud  - SO 02...'!J40</f>
        <v>0</v>
      </c>
      <c r="AZ110" s="139">
        <f>'SLP - Slaboproud  - SO 02...'!F37</f>
        <v>0</v>
      </c>
      <c r="BA110" s="139">
        <f>'SLP - Slaboproud  - SO 02...'!F38</f>
        <v>0</v>
      </c>
      <c r="BB110" s="139">
        <f>'SLP - Slaboproud  - SO 02...'!F39</f>
        <v>0</v>
      </c>
      <c r="BC110" s="139">
        <f>'SLP - Slaboproud  - SO 02...'!F40</f>
        <v>0</v>
      </c>
      <c r="BD110" s="141">
        <f>'SLP - Slaboproud  - SO 02...'!F41</f>
        <v>0</v>
      </c>
      <c r="BE110" s="4"/>
      <c r="BT110" s="142" t="s">
        <v>99</v>
      </c>
      <c r="BV110" s="142" t="s">
        <v>81</v>
      </c>
      <c r="BW110" s="142" t="s">
        <v>135</v>
      </c>
      <c r="BX110" s="142" t="s">
        <v>128</v>
      </c>
      <c r="CL110" s="142" t="s">
        <v>1</v>
      </c>
    </row>
    <row r="111" s="4" customFormat="1" ht="16.5" customHeight="1">
      <c r="A111" s="133" t="s">
        <v>89</v>
      </c>
      <c r="B111" s="71"/>
      <c r="C111" s="134"/>
      <c r="D111" s="134"/>
      <c r="E111" s="134"/>
      <c r="F111" s="135" t="s">
        <v>107</v>
      </c>
      <c r="G111" s="135"/>
      <c r="H111" s="135"/>
      <c r="I111" s="135"/>
      <c r="J111" s="135"/>
      <c r="K111" s="134"/>
      <c r="L111" s="135" t="s">
        <v>136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'HROM - Hromosvod  - SO 02...'!J34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92</v>
      </c>
      <c r="AR111" s="73"/>
      <c r="AS111" s="138">
        <v>0</v>
      </c>
      <c r="AT111" s="139">
        <f>ROUND(SUM(AV111:AW111),2)</f>
        <v>0</v>
      </c>
      <c r="AU111" s="140">
        <f>'HROM - Hromosvod  - SO 02...'!P127</f>
        <v>0</v>
      </c>
      <c r="AV111" s="139">
        <f>'HROM - Hromosvod  - SO 02...'!J37</f>
        <v>0</v>
      </c>
      <c r="AW111" s="139">
        <f>'HROM - Hromosvod  - SO 02...'!J38</f>
        <v>0</v>
      </c>
      <c r="AX111" s="139">
        <f>'HROM - Hromosvod  - SO 02...'!J39</f>
        <v>0</v>
      </c>
      <c r="AY111" s="139">
        <f>'HROM - Hromosvod  - SO 02...'!J40</f>
        <v>0</v>
      </c>
      <c r="AZ111" s="139">
        <f>'HROM - Hromosvod  - SO 02...'!F37</f>
        <v>0</v>
      </c>
      <c r="BA111" s="139">
        <f>'HROM - Hromosvod  - SO 02...'!F38</f>
        <v>0</v>
      </c>
      <c r="BB111" s="139">
        <f>'HROM - Hromosvod  - SO 02...'!F39</f>
        <v>0</v>
      </c>
      <c r="BC111" s="139">
        <f>'HROM - Hromosvod  - SO 02...'!F40</f>
        <v>0</v>
      </c>
      <c r="BD111" s="141">
        <f>'HROM - Hromosvod  - SO 02...'!F41</f>
        <v>0</v>
      </c>
      <c r="BE111" s="4"/>
      <c r="BT111" s="142" t="s">
        <v>99</v>
      </c>
      <c r="BV111" s="142" t="s">
        <v>81</v>
      </c>
      <c r="BW111" s="142" t="s">
        <v>137</v>
      </c>
      <c r="BX111" s="142" t="s">
        <v>128</v>
      </c>
      <c r="CL111" s="142" t="s">
        <v>1</v>
      </c>
    </row>
    <row r="112" s="4" customFormat="1" ht="23.25" customHeight="1">
      <c r="A112" s="133" t="s">
        <v>89</v>
      </c>
      <c r="B112" s="71"/>
      <c r="C112" s="134"/>
      <c r="D112" s="134"/>
      <c r="E112" s="134"/>
      <c r="F112" s="135" t="s">
        <v>110</v>
      </c>
      <c r="G112" s="135"/>
      <c r="H112" s="135"/>
      <c r="I112" s="135"/>
      <c r="J112" s="135"/>
      <c r="K112" s="134"/>
      <c r="L112" s="135" t="s">
        <v>138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'VZT - Vzduchotechnika - S..._01'!J34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92</v>
      </c>
      <c r="AR112" s="73"/>
      <c r="AS112" s="138">
        <v>0</v>
      </c>
      <c r="AT112" s="139">
        <f>ROUND(SUM(AV112:AW112),2)</f>
        <v>0</v>
      </c>
      <c r="AU112" s="140">
        <f>'VZT - Vzduchotechnika - S..._01'!P133</f>
        <v>0</v>
      </c>
      <c r="AV112" s="139">
        <f>'VZT - Vzduchotechnika - S..._01'!J37</f>
        <v>0</v>
      </c>
      <c r="AW112" s="139">
        <f>'VZT - Vzduchotechnika - S..._01'!J38</f>
        <v>0</v>
      </c>
      <c r="AX112" s="139">
        <f>'VZT - Vzduchotechnika - S..._01'!J39</f>
        <v>0</v>
      </c>
      <c r="AY112" s="139">
        <f>'VZT - Vzduchotechnika - S..._01'!J40</f>
        <v>0</v>
      </c>
      <c r="AZ112" s="139">
        <f>'VZT - Vzduchotechnika - S..._01'!F37</f>
        <v>0</v>
      </c>
      <c r="BA112" s="139">
        <f>'VZT - Vzduchotechnika - S..._01'!F38</f>
        <v>0</v>
      </c>
      <c r="BB112" s="139">
        <f>'VZT - Vzduchotechnika - S..._01'!F39</f>
        <v>0</v>
      </c>
      <c r="BC112" s="139">
        <f>'VZT - Vzduchotechnika - S..._01'!F40</f>
        <v>0</v>
      </c>
      <c r="BD112" s="141">
        <f>'VZT - Vzduchotechnika - S..._01'!F41</f>
        <v>0</v>
      </c>
      <c r="BE112" s="4"/>
      <c r="BT112" s="142" t="s">
        <v>99</v>
      </c>
      <c r="BV112" s="142" t="s">
        <v>81</v>
      </c>
      <c r="BW112" s="142" t="s">
        <v>139</v>
      </c>
      <c r="BX112" s="142" t="s">
        <v>128</v>
      </c>
      <c r="CL112" s="142" t="s">
        <v>1</v>
      </c>
    </row>
    <row r="113" s="4" customFormat="1" ht="23.25" customHeight="1">
      <c r="A113" s="133" t="s">
        <v>89</v>
      </c>
      <c r="B113" s="71"/>
      <c r="C113" s="134"/>
      <c r="D113" s="134"/>
      <c r="E113" s="134"/>
      <c r="F113" s="135" t="s">
        <v>140</v>
      </c>
      <c r="G113" s="135"/>
      <c r="H113" s="135"/>
      <c r="I113" s="135"/>
      <c r="J113" s="135"/>
      <c r="K113" s="134"/>
      <c r="L113" s="135" t="s">
        <v>141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'UT - Ústřední vytápění - ...'!J34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92</v>
      </c>
      <c r="AR113" s="73"/>
      <c r="AS113" s="138">
        <v>0</v>
      </c>
      <c r="AT113" s="139">
        <f>ROUND(SUM(AV113:AW113),2)</f>
        <v>0</v>
      </c>
      <c r="AU113" s="140">
        <f>'UT - Ústřední vytápění - ...'!P136</f>
        <v>0</v>
      </c>
      <c r="AV113" s="139">
        <f>'UT - Ústřední vytápění - ...'!J37</f>
        <v>0</v>
      </c>
      <c r="AW113" s="139">
        <f>'UT - Ústřední vytápění - ...'!J38</f>
        <v>0</v>
      </c>
      <c r="AX113" s="139">
        <f>'UT - Ústřední vytápění - ...'!J39</f>
        <v>0</v>
      </c>
      <c r="AY113" s="139">
        <f>'UT - Ústřední vytápění - ...'!J40</f>
        <v>0</v>
      </c>
      <c r="AZ113" s="139">
        <f>'UT - Ústřední vytápění - ...'!F37</f>
        <v>0</v>
      </c>
      <c r="BA113" s="139">
        <f>'UT - Ústřední vytápění - ...'!F38</f>
        <v>0</v>
      </c>
      <c r="BB113" s="139">
        <f>'UT - Ústřední vytápění - ...'!F39</f>
        <v>0</v>
      </c>
      <c r="BC113" s="139">
        <f>'UT - Ústřední vytápění - ...'!F40</f>
        <v>0</v>
      </c>
      <c r="BD113" s="141">
        <f>'UT - Ústřední vytápění - ...'!F41</f>
        <v>0</v>
      </c>
      <c r="BE113" s="4"/>
      <c r="BT113" s="142" t="s">
        <v>99</v>
      </c>
      <c r="BV113" s="142" t="s">
        <v>81</v>
      </c>
      <c r="BW113" s="142" t="s">
        <v>142</v>
      </c>
      <c r="BX113" s="142" t="s">
        <v>128</v>
      </c>
      <c r="CL113" s="142" t="s">
        <v>1</v>
      </c>
    </row>
    <row r="114" s="4" customFormat="1" ht="23.25" customHeight="1">
      <c r="A114" s="4"/>
      <c r="B114" s="71"/>
      <c r="C114" s="134"/>
      <c r="D114" s="134"/>
      <c r="E114" s="134"/>
      <c r="F114" s="135" t="s">
        <v>116</v>
      </c>
      <c r="G114" s="135"/>
      <c r="H114" s="135"/>
      <c r="I114" s="135"/>
      <c r="J114" s="135"/>
      <c r="K114" s="134"/>
      <c r="L114" s="135" t="s">
        <v>143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43">
        <f>ROUND(SUM(AG115:AG117),2)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92</v>
      </c>
      <c r="AR114" s="73"/>
      <c r="AS114" s="138">
        <f>ROUND(SUM(AS115:AS117),2)</f>
        <v>0</v>
      </c>
      <c r="AT114" s="139">
        <f>ROUND(SUM(AV114:AW114),2)</f>
        <v>0</v>
      </c>
      <c r="AU114" s="140">
        <f>ROUND(SUM(AU115:AU117),5)</f>
        <v>0</v>
      </c>
      <c r="AV114" s="139">
        <f>ROUND(AZ114*L29,2)</f>
        <v>0</v>
      </c>
      <c r="AW114" s="139">
        <f>ROUND(BA114*L30,2)</f>
        <v>0</v>
      </c>
      <c r="AX114" s="139">
        <f>ROUND(BB114*L29,2)</f>
        <v>0</v>
      </c>
      <c r="AY114" s="139">
        <f>ROUND(BC114*L30,2)</f>
        <v>0</v>
      </c>
      <c r="AZ114" s="139">
        <f>ROUND(SUM(AZ115:AZ117),2)</f>
        <v>0</v>
      </c>
      <c r="BA114" s="139">
        <f>ROUND(SUM(BA115:BA117),2)</f>
        <v>0</v>
      </c>
      <c r="BB114" s="139">
        <f>ROUND(SUM(BB115:BB117),2)</f>
        <v>0</v>
      </c>
      <c r="BC114" s="139">
        <f>ROUND(SUM(BC115:BC117),2)</f>
        <v>0</v>
      </c>
      <c r="BD114" s="141">
        <f>ROUND(SUM(BD115:BD117),2)</f>
        <v>0</v>
      </c>
      <c r="BE114" s="4"/>
      <c r="BS114" s="142" t="s">
        <v>78</v>
      </c>
      <c r="BT114" s="142" t="s">
        <v>99</v>
      </c>
      <c r="BU114" s="142" t="s">
        <v>80</v>
      </c>
      <c r="BV114" s="142" t="s">
        <v>81</v>
      </c>
      <c r="BW114" s="142" t="s">
        <v>144</v>
      </c>
      <c r="BX114" s="142" t="s">
        <v>128</v>
      </c>
      <c r="CL114" s="142" t="s">
        <v>1</v>
      </c>
    </row>
    <row r="115" s="4" customFormat="1" ht="16.5" customHeight="1">
      <c r="A115" s="133" t="s">
        <v>89</v>
      </c>
      <c r="B115" s="71"/>
      <c r="C115" s="134"/>
      <c r="D115" s="134"/>
      <c r="E115" s="134"/>
      <c r="F115" s="134"/>
      <c r="G115" s="135" t="s">
        <v>145</v>
      </c>
      <c r="H115" s="135"/>
      <c r="I115" s="135"/>
      <c r="J115" s="135"/>
      <c r="K115" s="135"/>
      <c r="L115" s="134"/>
      <c r="M115" s="135" t="s">
        <v>146</v>
      </c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'ZTIa - Ležatá kanalizace'!J34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92</v>
      </c>
      <c r="AR115" s="73"/>
      <c r="AS115" s="138">
        <v>0</v>
      </c>
      <c r="AT115" s="139">
        <f>ROUND(SUM(AV115:AW115),2)</f>
        <v>0</v>
      </c>
      <c r="AU115" s="140">
        <f>'ZTIa - Ležatá kanalizace'!P128</f>
        <v>0</v>
      </c>
      <c r="AV115" s="139">
        <f>'ZTIa - Ležatá kanalizace'!J37</f>
        <v>0</v>
      </c>
      <c r="AW115" s="139">
        <f>'ZTIa - Ležatá kanalizace'!J38</f>
        <v>0</v>
      </c>
      <c r="AX115" s="139">
        <f>'ZTIa - Ležatá kanalizace'!J39</f>
        <v>0</v>
      </c>
      <c r="AY115" s="139">
        <f>'ZTIa - Ležatá kanalizace'!J40</f>
        <v>0</v>
      </c>
      <c r="AZ115" s="139">
        <f>'ZTIa - Ležatá kanalizace'!F37</f>
        <v>0</v>
      </c>
      <c r="BA115" s="139">
        <f>'ZTIa - Ležatá kanalizace'!F38</f>
        <v>0</v>
      </c>
      <c r="BB115" s="139">
        <f>'ZTIa - Ležatá kanalizace'!F39</f>
        <v>0</v>
      </c>
      <c r="BC115" s="139">
        <f>'ZTIa - Ležatá kanalizace'!F40</f>
        <v>0</v>
      </c>
      <c r="BD115" s="141">
        <f>'ZTIa - Ležatá kanalizace'!F41</f>
        <v>0</v>
      </c>
      <c r="BE115" s="4"/>
      <c r="BT115" s="142" t="s">
        <v>121</v>
      </c>
      <c r="BV115" s="142" t="s">
        <v>81</v>
      </c>
      <c r="BW115" s="142" t="s">
        <v>147</v>
      </c>
      <c r="BX115" s="142" t="s">
        <v>144</v>
      </c>
      <c r="CL115" s="142" t="s">
        <v>1</v>
      </c>
    </row>
    <row r="116" s="4" customFormat="1" ht="23.25" customHeight="1">
      <c r="A116" s="133" t="s">
        <v>89</v>
      </c>
      <c r="B116" s="71"/>
      <c r="C116" s="134"/>
      <c r="D116" s="134"/>
      <c r="E116" s="134"/>
      <c r="F116" s="134"/>
      <c r="G116" s="135" t="s">
        <v>148</v>
      </c>
      <c r="H116" s="135"/>
      <c r="I116" s="135"/>
      <c r="J116" s="135"/>
      <c r="K116" s="135"/>
      <c r="L116" s="134"/>
      <c r="M116" s="135" t="s">
        <v>149</v>
      </c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'ZTIb - ZTI část I (zařizo...'!J34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92</v>
      </c>
      <c r="AR116" s="73"/>
      <c r="AS116" s="138">
        <v>0</v>
      </c>
      <c r="AT116" s="139">
        <f>ROUND(SUM(AV116:AW116),2)</f>
        <v>0</v>
      </c>
      <c r="AU116" s="140">
        <f>'ZTIb - ZTI část I (zařizo...'!P140</f>
        <v>0</v>
      </c>
      <c r="AV116" s="139">
        <f>'ZTIb - ZTI část I (zařizo...'!J37</f>
        <v>0</v>
      </c>
      <c r="AW116" s="139">
        <f>'ZTIb - ZTI část I (zařizo...'!J38</f>
        <v>0</v>
      </c>
      <c r="AX116" s="139">
        <f>'ZTIb - ZTI část I (zařizo...'!J39</f>
        <v>0</v>
      </c>
      <c r="AY116" s="139">
        <f>'ZTIb - ZTI část I (zařizo...'!J40</f>
        <v>0</v>
      </c>
      <c r="AZ116" s="139">
        <f>'ZTIb - ZTI část I (zařizo...'!F37</f>
        <v>0</v>
      </c>
      <c r="BA116" s="139">
        <f>'ZTIb - ZTI část I (zařizo...'!F38</f>
        <v>0</v>
      </c>
      <c r="BB116" s="139">
        <f>'ZTIb - ZTI část I (zařizo...'!F39</f>
        <v>0</v>
      </c>
      <c r="BC116" s="139">
        <f>'ZTIb - ZTI část I (zařizo...'!F40</f>
        <v>0</v>
      </c>
      <c r="BD116" s="141">
        <f>'ZTIb - ZTI část I (zařizo...'!F41</f>
        <v>0</v>
      </c>
      <c r="BE116" s="4"/>
      <c r="BT116" s="142" t="s">
        <v>121</v>
      </c>
      <c r="BV116" s="142" t="s">
        <v>81</v>
      </c>
      <c r="BW116" s="142" t="s">
        <v>150</v>
      </c>
      <c r="BX116" s="142" t="s">
        <v>144</v>
      </c>
      <c r="CL116" s="142" t="s">
        <v>1</v>
      </c>
    </row>
    <row r="117" s="4" customFormat="1" ht="23.25" customHeight="1">
      <c r="A117" s="133" t="s">
        <v>89</v>
      </c>
      <c r="B117" s="71"/>
      <c r="C117" s="134"/>
      <c r="D117" s="134"/>
      <c r="E117" s="134"/>
      <c r="F117" s="134"/>
      <c r="G117" s="135" t="s">
        <v>151</v>
      </c>
      <c r="H117" s="135"/>
      <c r="I117" s="135"/>
      <c r="J117" s="135"/>
      <c r="K117" s="135"/>
      <c r="L117" s="134"/>
      <c r="M117" s="135" t="s">
        <v>152</v>
      </c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'ZTIc - ZTI část II (zařiz...'!J34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92</v>
      </c>
      <c r="AR117" s="73"/>
      <c r="AS117" s="138">
        <v>0</v>
      </c>
      <c r="AT117" s="139">
        <f>ROUND(SUM(AV117:AW117),2)</f>
        <v>0</v>
      </c>
      <c r="AU117" s="140">
        <f>'ZTIc - ZTI část II (zařiz...'!P131</f>
        <v>0</v>
      </c>
      <c r="AV117" s="139">
        <f>'ZTIc - ZTI část II (zařiz...'!J37</f>
        <v>0</v>
      </c>
      <c r="AW117" s="139">
        <f>'ZTIc - ZTI část II (zařiz...'!J38</f>
        <v>0</v>
      </c>
      <c r="AX117" s="139">
        <f>'ZTIc - ZTI část II (zařiz...'!J39</f>
        <v>0</v>
      </c>
      <c r="AY117" s="139">
        <f>'ZTIc - ZTI část II (zařiz...'!J40</f>
        <v>0</v>
      </c>
      <c r="AZ117" s="139">
        <f>'ZTIc - ZTI část II (zařiz...'!F37</f>
        <v>0</v>
      </c>
      <c r="BA117" s="139">
        <f>'ZTIc - ZTI část II (zařiz...'!F38</f>
        <v>0</v>
      </c>
      <c r="BB117" s="139">
        <f>'ZTIc - ZTI část II (zařiz...'!F39</f>
        <v>0</v>
      </c>
      <c r="BC117" s="139">
        <f>'ZTIc - ZTI část II (zařiz...'!F40</f>
        <v>0</v>
      </c>
      <c r="BD117" s="141">
        <f>'ZTIc - ZTI část II (zařiz...'!F41</f>
        <v>0</v>
      </c>
      <c r="BE117" s="4"/>
      <c r="BT117" s="142" t="s">
        <v>121</v>
      </c>
      <c r="BV117" s="142" t="s">
        <v>81</v>
      </c>
      <c r="BW117" s="142" t="s">
        <v>153</v>
      </c>
      <c r="BX117" s="142" t="s">
        <v>144</v>
      </c>
      <c r="CL117" s="142" t="s">
        <v>1</v>
      </c>
    </row>
    <row r="118" s="4" customFormat="1" ht="23.25" customHeight="1">
      <c r="A118" s="4"/>
      <c r="B118" s="71"/>
      <c r="C118" s="134"/>
      <c r="D118" s="134"/>
      <c r="E118" s="135" t="s">
        <v>154</v>
      </c>
      <c r="F118" s="135"/>
      <c r="G118" s="135"/>
      <c r="H118" s="135"/>
      <c r="I118" s="135"/>
      <c r="J118" s="134"/>
      <c r="K118" s="135" t="s">
        <v>155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43">
        <f>ROUND(SUM(AG119:AG120),2)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92</v>
      </c>
      <c r="AR118" s="73"/>
      <c r="AS118" s="138">
        <f>ROUND(SUM(AS119:AS120),2)</f>
        <v>0</v>
      </c>
      <c r="AT118" s="139">
        <f>ROUND(SUM(AV118:AW118),2)</f>
        <v>0</v>
      </c>
      <c r="AU118" s="140">
        <f>ROUND(SUM(AU119:AU120),5)</f>
        <v>0</v>
      </c>
      <c r="AV118" s="139">
        <f>ROUND(AZ118*L29,2)</f>
        <v>0</v>
      </c>
      <c r="AW118" s="139">
        <f>ROUND(BA118*L30,2)</f>
        <v>0</v>
      </c>
      <c r="AX118" s="139">
        <f>ROUND(BB118*L29,2)</f>
        <v>0</v>
      </c>
      <c r="AY118" s="139">
        <f>ROUND(BC118*L30,2)</f>
        <v>0</v>
      </c>
      <c r="AZ118" s="139">
        <f>ROUND(SUM(AZ119:AZ120),2)</f>
        <v>0</v>
      </c>
      <c r="BA118" s="139">
        <f>ROUND(SUM(BA119:BA120),2)</f>
        <v>0</v>
      </c>
      <c r="BB118" s="139">
        <f>ROUND(SUM(BB119:BB120),2)</f>
        <v>0</v>
      </c>
      <c r="BC118" s="139">
        <f>ROUND(SUM(BC119:BC120),2)</f>
        <v>0</v>
      </c>
      <c r="BD118" s="141">
        <f>ROUND(SUM(BD119:BD120),2)</f>
        <v>0</v>
      </c>
      <c r="BE118" s="4"/>
      <c r="BS118" s="142" t="s">
        <v>78</v>
      </c>
      <c r="BT118" s="142" t="s">
        <v>88</v>
      </c>
      <c r="BU118" s="142" t="s">
        <v>80</v>
      </c>
      <c r="BV118" s="142" t="s">
        <v>81</v>
      </c>
      <c r="BW118" s="142" t="s">
        <v>156</v>
      </c>
      <c r="BX118" s="142" t="s">
        <v>87</v>
      </c>
      <c r="CL118" s="142" t="s">
        <v>1</v>
      </c>
    </row>
    <row r="119" s="4" customFormat="1" ht="16.5" customHeight="1">
      <c r="A119" s="133" t="s">
        <v>89</v>
      </c>
      <c r="B119" s="71"/>
      <c r="C119" s="134"/>
      <c r="D119" s="134"/>
      <c r="E119" s="134"/>
      <c r="F119" s="135" t="s">
        <v>157</v>
      </c>
      <c r="G119" s="135"/>
      <c r="H119" s="135"/>
      <c r="I119" s="135"/>
      <c r="J119" s="135"/>
      <c r="K119" s="134"/>
      <c r="L119" s="135" t="s">
        <v>158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'SO20a - Přípojka dešťové ...'!J34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92</v>
      </c>
      <c r="AR119" s="73"/>
      <c r="AS119" s="138">
        <v>0</v>
      </c>
      <c r="AT119" s="139">
        <f>ROUND(SUM(AV119:AW119),2)</f>
        <v>0</v>
      </c>
      <c r="AU119" s="140">
        <f>'SO20a - Přípojka dešťové ...'!P130</f>
        <v>0</v>
      </c>
      <c r="AV119" s="139">
        <f>'SO20a - Přípojka dešťové ...'!J37</f>
        <v>0</v>
      </c>
      <c r="AW119" s="139">
        <f>'SO20a - Přípojka dešťové ...'!J38</f>
        <v>0</v>
      </c>
      <c r="AX119" s="139">
        <f>'SO20a - Přípojka dešťové ...'!J39</f>
        <v>0</v>
      </c>
      <c r="AY119" s="139">
        <f>'SO20a - Přípojka dešťové ...'!J40</f>
        <v>0</v>
      </c>
      <c r="AZ119" s="139">
        <f>'SO20a - Přípojka dešťové ...'!F37</f>
        <v>0</v>
      </c>
      <c r="BA119" s="139">
        <f>'SO20a - Přípojka dešťové ...'!F38</f>
        <v>0</v>
      </c>
      <c r="BB119" s="139">
        <f>'SO20a - Přípojka dešťové ...'!F39</f>
        <v>0</v>
      </c>
      <c r="BC119" s="139">
        <f>'SO20a - Přípojka dešťové ...'!F40</f>
        <v>0</v>
      </c>
      <c r="BD119" s="141">
        <f>'SO20a - Přípojka dešťové ...'!F41</f>
        <v>0</v>
      </c>
      <c r="BE119" s="4"/>
      <c r="BT119" s="142" t="s">
        <v>99</v>
      </c>
      <c r="BV119" s="142" t="s">
        <v>81</v>
      </c>
      <c r="BW119" s="142" t="s">
        <v>159</v>
      </c>
      <c r="BX119" s="142" t="s">
        <v>156</v>
      </c>
      <c r="CL119" s="142" t="s">
        <v>1</v>
      </c>
    </row>
    <row r="120" s="4" customFormat="1" ht="16.5" customHeight="1">
      <c r="A120" s="133" t="s">
        <v>89</v>
      </c>
      <c r="B120" s="71"/>
      <c r="C120" s="134"/>
      <c r="D120" s="134"/>
      <c r="E120" s="134"/>
      <c r="F120" s="135" t="s">
        <v>160</v>
      </c>
      <c r="G120" s="135"/>
      <c r="H120" s="135"/>
      <c r="I120" s="135"/>
      <c r="J120" s="135"/>
      <c r="K120" s="134"/>
      <c r="L120" s="135" t="s">
        <v>161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'SO20b - Areálová dešťová ...'!J34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92</v>
      </c>
      <c r="AR120" s="73"/>
      <c r="AS120" s="138">
        <v>0</v>
      </c>
      <c r="AT120" s="139">
        <f>ROUND(SUM(AV120:AW120),2)</f>
        <v>0</v>
      </c>
      <c r="AU120" s="140">
        <f>'SO20b - Areálová dešťová ...'!P131</f>
        <v>0</v>
      </c>
      <c r="AV120" s="139">
        <f>'SO20b - Areálová dešťová ...'!J37</f>
        <v>0</v>
      </c>
      <c r="AW120" s="139">
        <f>'SO20b - Areálová dešťová ...'!J38</f>
        <v>0</v>
      </c>
      <c r="AX120" s="139">
        <f>'SO20b - Areálová dešťová ...'!J39</f>
        <v>0</v>
      </c>
      <c r="AY120" s="139">
        <f>'SO20b - Areálová dešťová ...'!J40</f>
        <v>0</v>
      </c>
      <c r="AZ120" s="139">
        <f>'SO20b - Areálová dešťová ...'!F37</f>
        <v>0</v>
      </c>
      <c r="BA120" s="139">
        <f>'SO20b - Areálová dešťová ...'!F38</f>
        <v>0</v>
      </c>
      <c r="BB120" s="139">
        <f>'SO20b - Areálová dešťová ...'!F39</f>
        <v>0</v>
      </c>
      <c r="BC120" s="139">
        <f>'SO20b - Areálová dešťová ...'!F40</f>
        <v>0</v>
      </c>
      <c r="BD120" s="141">
        <f>'SO20b - Areálová dešťová ...'!F41</f>
        <v>0</v>
      </c>
      <c r="BE120" s="4"/>
      <c r="BT120" s="142" t="s">
        <v>99</v>
      </c>
      <c r="BV120" s="142" t="s">
        <v>81</v>
      </c>
      <c r="BW120" s="142" t="s">
        <v>162</v>
      </c>
      <c r="BX120" s="142" t="s">
        <v>156</v>
      </c>
      <c r="CL120" s="142" t="s">
        <v>1</v>
      </c>
    </row>
    <row r="121" s="4" customFormat="1" ht="35.25" customHeight="1">
      <c r="A121" s="133" t="s">
        <v>89</v>
      </c>
      <c r="B121" s="71"/>
      <c r="C121" s="134"/>
      <c r="D121" s="134"/>
      <c r="E121" s="135" t="s">
        <v>163</v>
      </c>
      <c r="F121" s="135"/>
      <c r="G121" s="135"/>
      <c r="H121" s="135"/>
      <c r="I121" s="135"/>
      <c r="J121" s="134"/>
      <c r="K121" s="135" t="s">
        <v>164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'SO 21 - Nová dešťová kana...'!J32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92</v>
      </c>
      <c r="AR121" s="73"/>
      <c r="AS121" s="138">
        <v>0</v>
      </c>
      <c r="AT121" s="139">
        <f>ROUND(SUM(AV121:AW121),2)</f>
        <v>0</v>
      </c>
      <c r="AU121" s="140">
        <f>'SO 21 - Nová dešťová kana...'!P133</f>
        <v>0</v>
      </c>
      <c r="AV121" s="139">
        <f>'SO 21 - Nová dešťová kana...'!J35</f>
        <v>0</v>
      </c>
      <c r="AW121" s="139">
        <f>'SO 21 - Nová dešťová kana...'!J36</f>
        <v>0</v>
      </c>
      <c r="AX121" s="139">
        <f>'SO 21 - Nová dešťová kana...'!J37</f>
        <v>0</v>
      </c>
      <c r="AY121" s="139">
        <f>'SO 21 - Nová dešťová kana...'!J38</f>
        <v>0</v>
      </c>
      <c r="AZ121" s="139">
        <f>'SO 21 - Nová dešťová kana...'!F35</f>
        <v>0</v>
      </c>
      <c r="BA121" s="139">
        <f>'SO 21 - Nová dešťová kana...'!F36</f>
        <v>0</v>
      </c>
      <c r="BB121" s="139">
        <f>'SO 21 - Nová dešťová kana...'!F37</f>
        <v>0</v>
      </c>
      <c r="BC121" s="139">
        <f>'SO 21 - Nová dešťová kana...'!F38</f>
        <v>0</v>
      </c>
      <c r="BD121" s="141">
        <f>'SO 21 - Nová dešťová kana...'!F39</f>
        <v>0</v>
      </c>
      <c r="BE121" s="4"/>
      <c r="BT121" s="142" t="s">
        <v>88</v>
      </c>
      <c r="BV121" s="142" t="s">
        <v>81</v>
      </c>
      <c r="BW121" s="142" t="s">
        <v>165</v>
      </c>
      <c r="BX121" s="142" t="s">
        <v>87</v>
      </c>
      <c r="CL121" s="142" t="s">
        <v>1</v>
      </c>
    </row>
    <row r="122" s="4" customFormat="1" ht="16.5" customHeight="1">
      <c r="A122" s="133" t="s">
        <v>89</v>
      </c>
      <c r="B122" s="71"/>
      <c r="C122" s="134"/>
      <c r="D122" s="134"/>
      <c r="E122" s="135" t="s">
        <v>166</v>
      </c>
      <c r="F122" s="135"/>
      <c r="G122" s="135"/>
      <c r="H122" s="135"/>
      <c r="I122" s="135"/>
      <c r="J122" s="134"/>
      <c r="K122" s="135" t="s">
        <v>167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'SO 22 - Rekonstrukce vodo...'!J32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92</v>
      </c>
      <c r="AR122" s="73"/>
      <c r="AS122" s="138">
        <v>0</v>
      </c>
      <c r="AT122" s="139">
        <f>ROUND(SUM(AV122:AW122),2)</f>
        <v>0</v>
      </c>
      <c r="AU122" s="140">
        <f>'SO 22 - Rekonstrukce vodo...'!P132</f>
        <v>0</v>
      </c>
      <c r="AV122" s="139">
        <f>'SO 22 - Rekonstrukce vodo...'!J35</f>
        <v>0</v>
      </c>
      <c r="AW122" s="139">
        <f>'SO 22 - Rekonstrukce vodo...'!J36</f>
        <v>0</v>
      </c>
      <c r="AX122" s="139">
        <f>'SO 22 - Rekonstrukce vodo...'!J37</f>
        <v>0</v>
      </c>
      <c r="AY122" s="139">
        <f>'SO 22 - Rekonstrukce vodo...'!J38</f>
        <v>0</v>
      </c>
      <c r="AZ122" s="139">
        <f>'SO 22 - Rekonstrukce vodo...'!F35</f>
        <v>0</v>
      </c>
      <c r="BA122" s="139">
        <f>'SO 22 - Rekonstrukce vodo...'!F36</f>
        <v>0</v>
      </c>
      <c r="BB122" s="139">
        <f>'SO 22 - Rekonstrukce vodo...'!F37</f>
        <v>0</v>
      </c>
      <c r="BC122" s="139">
        <f>'SO 22 - Rekonstrukce vodo...'!F38</f>
        <v>0</v>
      </c>
      <c r="BD122" s="141">
        <f>'SO 22 - Rekonstrukce vodo...'!F39</f>
        <v>0</v>
      </c>
      <c r="BE122" s="4"/>
      <c r="BT122" s="142" t="s">
        <v>88</v>
      </c>
      <c r="BV122" s="142" t="s">
        <v>81</v>
      </c>
      <c r="BW122" s="142" t="s">
        <v>168</v>
      </c>
      <c r="BX122" s="142" t="s">
        <v>87</v>
      </c>
      <c r="CL122" s="142" t="s">
        <v>1</v>
      </c>
    </row>
    <row r="123" s="4" customFormat="1" ht="23.25" customHeight="1">
      <c r="A123" s="133" t="s">
        <v>89</v>
      </c>
      <c r="B123" s="71"/>
      <c r="C123" s="134"/>
      <c r="D123" s="134"/>
      <c r="E123" s="135" t="s">
        <v>169</v>
      </c>
      <c r="F123" s="135"/>
      <c r="G123" s="135"/>
      <c r="H123" s="135"/>
      <c r="I123" s="135"/>
      <c r="J123" s="134"/>
      <c r="K123" s="135" t="s">
        <v>170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'SO23,24 - Rekonstrukce sp...'!J32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92</v>
      </c>
      <c r="AR123" s="73"/>
      <c r="AS123" s="138">
        <v>0</v>
      </c>
      <c r="AT123" s="139">
        <f>ROUND(SUM(AV123:AW123),2)</f>
        <v>0</v>
      </c>
      <c r="AU123" s="140">
        <f>'SO23,24 - Rekonstrukce sp...'!P135</f>
        <v>0</v>
      </c>
      <c r="AV123" s="139">
        <f>'SO23,24 - Rekonstrukce sp...'!J35</f>
        <v>0</v>
      </c>
      <c r="AW123" s="139">
        <f>'SO23,24 - Rekonstrukce sp...'!J36</f>
        <v>0</v>
      </c>
      <c r="AX123" s="139">
        <f>'SO23,24 - Rekonstrukce sp...'!J37</f>
        <v>0</v>
      </c>
      <c r="AY123" s="139">
        <f>'SO23,24 - Rekonstrukce sp...'!J38</f>
        <v>0</v>
      </c>
      <c r="AZ123" s="139">
        <f>'SO23,24 - Rekonstrukce sp...'!F35</f>
        <v>0</v>
      </c>
      <c r="BA123" s="139">
        <f>'SO23,24 - Rekonstrukce sp...'!F36</f>
        <v>0</v>
      </c>
      <c r="BB123" s="139">
        <f>'SO23,24 - Rekonstrukce sp...'!F37</f>
        <v>0</v>
      </c>
      <c r="BC123" s="139">
        <f>'SO23,24 - Rekonstrukce sp...'!F38</f>
        <v>0</v>
      </c>
      <c r="BD123" s="141">
        <f>'SO23,24 - Rekonstrukce sp...'!F39</f>
        <v>0</v>
      </c>
      <c r="BE123" s="4"/>
      <c r="BT123" s="142" t="s">
        <v>88</v>
      </c>
      <c r="BV123" s="142" t="s">
        <v>81</v>
      </c>
      <c r="BW123" s="142" t="s">
        <v>171</v>
      </c>
      <c r="BX123" s="142" t="s">
        <v>87</v>
      </c>
      <c r="CL123" s="142" t="s">
        <v>1</v>
      </c>
    </row>
    <row r="124" s="7" customFormat="1" ht="16.5" customHeight="1">
      <c r="A124" s="7"/>
      <c r="B124" s="120"/>
      <c r="C124" s="121"/>
      <c r="D124" s="122" t="s">
        <v>172</v>
      </c>
      <c r="E124" s="122"/>
      <c r="F124" s="122"/>
      <c r="G124" s="122"/>
      <c r="H124" s="122"/>
      <c r="I124" s="123"/>
      <c r="J124" s="122" t="s">
        <v>173</v>
      </c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4">
        <f>ROUND(SUM(AG125:AG128),2)</f>
        <v>0</v>
      </c>
      <c r="AH124" s="123"/>
      <c r="AI124" s="123"/>
      <c r="AJ124" s="123"/>
      <c r="AK124" s="123"/>
      <c r="AL124" s="123"/>
      <c r="AM124" s="123"/>
      <c r="AN124" s="125">
        <f>SUM(AG124,AT124)</f>
        <v>0</v>
      </c>
      <c r="AO124" s="123"/>
      <c r="AP124" s="123"/>
      <c r="AQ124" s="126" t="s">
        <v>85</v>
      </c>
      <c r="AR124" s="127"/>
      <c r="AS124" s="128">
        <f>ROUND(SUM(AS125:AS128),2)</f>
        <v>0</v>
      </c>
      <c r="AT124" s="129">
        <f>ROUND(SUM(AV124:AW124),2)</f>
        <v>0</v>
      </c>
      <c r="AU124" s="130">
        <f>ROUND(SUM(AU125:AU128),5)</f>
        <v>0</v>
      </c>
      <c r="AV124" s="129">
        <f>ROUND(AZ124*L29,2)</f>
        <v>0</v>
      </c>
      <c r="AW124" s="129">
        <f>ROUND(BA124*L30,2)</f>
        <v>0</v>
      </c>
      <c r="AX124" s="129">
        <f>ROUND(BB124*L29,2)</f>
        <v>0</v>
      </c>
      <c r="AY124" s="129">
        <f>ROUND(BC124*L30,2)</f>
        <v>0</v>
      </c>
      <c r="AZ124" s="129">
        <f>ROUND(SUM(AZ125:AZ128),2)</f>
        <v>0</v>
      </c>
      <c r="BA124" s="129">
        <f>ROUND(SUM(BA125:BA128),2)</f>
        <v>0</v>
      </c>
      <c r="BB124" s="129">
        <f>ROUND(SUM(BB125:BB128),2)</f>
        <v>0</v>
      </c>
      <c r="BC124" s="129">
        <f>ROUND(SUM(BC125:BC128),2)</f>
        <v>0</v>
      </c>
      <c r="BD124" s="131">
        <f>ROUND(SUM(BD125:BD128),2)</f>
        <v>0</v>
      </c>
      <c r="BE124" s="7"/>
      <c r="BS124" s="132" t="s">
        <v>78</v>
      </c>
      <c r="BT124" s="132" t="s">
        <v>86</v>
      </c>
      <c r="BU124" s="132" t="s">
        <v>80</v>
      </c>
      <c r="BV124" s="132" t="s">
        <v>81</v>
      </c>
      <c r="BW124" s="132" t="s">
        <v>174</v>
      </c>
      <c r="BX124" s="132" t="s">
        <v>5</v>
      </c>
      <c r="CL124" s="132" t="s">
        <v>1</v>
      </c>
      <c r="CM124" s="132" t="s">
        <v>88</v>
      </c>
    </row>
    <row r="125" s="4" customFormat="1" ht="23.25" customHeight="1">
      <c r="A125" s="133" t="s">
        <v>89</v>
      </c>
      <c r="B125" s="71"/>
      <c r="C125" s="134"/>
      <c r="D125" s="134"/>
      <c r="E125" s="135" t="s">
        <v>175</v>
      </c>
      <c r="F125" s="135"/>
      <c r="G125" s="135"/>
      <c r="H125" s="135"/>
      <c r="I125" s="135"/>
      <c r="J125" s="134"/>
      <c r="K125" s="135" t="s">
        <v>176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'VRN - Vedlejší rozpočtové...'!J32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92</v>
      </c>
      <c r="AR125" s="73"/>
      <c r="AS125" s="138">
        <v>0</v>
      </c>
      <c r="AT125" s="139">
        <f>ROUND(SUM(AV125:AW125),2)</f>
        <v>0</v>
      </c>
      <c r="AU125" s="140">
        <f>'VRN - Vedlejší rozpočtové...'!P126</f>
        <v>0</v>
      </c>
      <c r="AV125" s="139">
        <f>'VRN - Vedlejší rozpočtové...'!J35</f>
        <v>0</v>
      </c>
      <c r="AW125" s="139">
        <f>'VRN - Vedlejší rozpočtové...'!J36</f>
        <v>0</v>
      </c>
      <c r="AX125" s="139">
        <f>'VRN - Vedlejší rozpočtové...'!J37</f>
        <v>0</v>
      </c>
      <c r="AY125" s="139">
        <f>'VRN - Vedlejší rozpočtové...'!J38</f>
        <v>0</v>
      </c>
      <c r="AZ125" s="139">
        <f>'VRN - Vedlejší rozpočtové...'!F35</f>
        <v>0</v>
      </c>
      <c r="BA125" s="139">
        <f>'VRN - Vedlejší rozpočtové...'!F36</f>
        <v>0</v>
      </c>
      <c r="BB125" s="139">
        <f>'VRN - Vedlejší rozpočtové...'!F37</f>
        <v>0</v>
      </c>
      <c r="BC125" s="139">
        <f>'VRN - Vedlejší rozpočtové...'!F38</f>
        <v>0</v>
      </c>
      <c r="BD125" s="141">
        <f>'VRN - Vedlejší rozpočtové...'!F39</f>
        <v>0</v>
      </c>
      <c r="BE125" s="4"/>
      <c r="BT125" s="142" t="s">
        <v>88</v>
      </c>
      <c r="BV125" s="142" t="s">
        <v>81</v>
      </c>
      <c r="BW125" s="142" t="s">
        <v>177</v>
      </c>
      <c r="BX125" s="142" t="s">
        <v>174</v>
      </c>
      <c r="CL125" s="142" t="s">
        <v>1</v>
      </c>
    </row>
    <row r="126" s="4" customFormat="1" ht="16.5" customHeight="1">
      <c r="A126" s="133" t="s">
        <v>89</v>
      </c>
      <c r="B126" s="71"/>
      <c r="C126" s="134"/>
      <c r="D126" s="134"/>
      <c r="E126" s="135" t="s">
        <v>178</v>
      </c>
      <c r="F126" s="135"/>
      <c r="G126" s="135"/>
      <c r="H126" s="135"/>
      <c r="I126" s="135"/>
      <c r="J126" s="134"/>
      <c r="K126" s="135" t="s">
        <v>179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'SO 50 - Komunikace, zpevn...'!J32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92</v>
      </c>
      <c r="AR126" s="73"/>
      <c r="AS126" s="138">
        <v>0</v>
      </c>
      <c r="AT126" s="139">
        <f>ROUND(SUM(AV126:AW126),2)</f>
        <v>0</v>
      </c>
      <c r="AU126" s="140">
        <f>'SO 50 - Komunikace, zpevn...'!P126</f>
        <v>0</v>
      </c>
      <c r="AV126" s="139">
        <f>'SO 50 - Komunikace, zpevn...'!J35</f>
        <v>0</v>
      </c>
      <c r="AW126" s="139">
        <f>'SO 50 - Komunikace, zpevn...'!J36</f>
        <v>0</v>
      </c>
      <c r="AX126" s="139">
        <f>'SO 50 - Komunikace, zpevn...'!J37</f>
        <v>0</v>
      </c>
      <c r="AY126" s="139">
        <f>'SO 50 - Komunikace, zpevn...'!J38</f>
        <v>0</v>
      </c>
      <c r="AZ126" s="139">
        <f>'SO 50 - Komunikace, zpevn...'!F35</f>
        <v>0</v>
      </c>
      <c r="BA126" s="139">
        <f>'SO 50 - Komunikace, zpevn...'!F36</f>
        <v>0</v>
      </c>
      <c r="BB126" s="139">
        <f>'SO 50 - Komunikace, zpevn...'!F37</f>
        <v>0</v>
      </c>
      <c r="BC126" s="139">
        <f>'SO 50 - Komunikace, zpevn...'!F38</f>
        <v>0</v>
      </c>
      <c r="BD126" s="141">
        <f>'SO 50 - Komunikace, zpevn...'!F39</f>
        <v>0</v>
      </c>
      <c r="BE126" s="4"/>
      <c r="BT126" s="142" t="s">
        <v>88</v>
      </c>
      <c r="BV126" s="142" t="s">
        <v>81</v>
      </c>
      <c r="BW126" s="142" t="s">
        <v>180</v>
      </c>
      <c r="BX126" s="142" t="s">
        <v>174</v>
      </c>
      <c r="CL126" s="142" t="s">
        <v>1</v>
      </c>
    </row>
    <row r="127" s="4" customFormat="1" ht="16.5" customHeight="1">
      <c r="A127" s="133" t="s">
        <v>89</v>
      </c>
      <c r="B127" s="71"/>
      <c r="C127" s="134"/>
      <c r="D127" s="134"/>
      <c r="E127" s="135" t="s">
        <v>181</v>
      </c>
      <c r="F127" s="135"/>
      <c r="G127" s="135"/>
      <c r="H127" s="135"/>
      <c r="I127" s="135"/>
      <c r="J127" s="134"/>
      <c r="K127" s="135" t="s">
        <v>182</v>
      </c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'SO 51 - Oplocení'!J32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92</v>
      </c>
      <c r="AR127" s="73"/>
      <c r="AS127" s="138">
        <v>0</v>
      </c>
      <c r="AT127" s="139">
        <f>ROUND(SUM(AV127:AW127),2)</f>
        <v>0</v>
      </c>
      <c r="AU127" s="140">
        <f>'SO 51 - Oplocení'!P126</f>
        <v>0</v>
      </c>
      <c r="AV127" s="139">
        <f>'SO 51 - Oplocení'!J35</f>
        <v>0</v>
      </c>
      <c r="AW127" s="139">
        <f>'SO 51 - Oplocení'!J36</f>
        <v>0</v>
      </c>
      <c r="AX127" s="139">
        <f>'SO 51 - Oplocení'!J37</f>
        <v>0</v>
      </c>
      <c r="AY127" s="139">
        <f>'SO 51 - Oplocení'!J38</f>
        <v>0</v>
      </c>
      <c r="AZ127" s="139">
        <f>'SO 51 - Oplocení'!F35</f>
        <v>0</v>
      </c>
      <c r="BA127" s="139">
        <f>'SO 51 - Oplocení'!F36</f>
        <v>0</v>
      </c>
      <c r="BB127" s="139">
        <f>'SO 51 - Oplocení'!F37</f>
        <v>0</v>
      </c>
      <c r="BC127" s="139">
        <f>'SO 51 - Oplocení'!F38</f>
        <v>0</v>
      </c>
      <c r="BD127" s="141">
        <f>'SO 51 - Oplocení'!F39</f>
        <v>0</v>
      </c>
      <c r="BE127" s="4"/>
      <c r="BT127" s="142" t="s">
        <v>88</v>
      </c>
      <c r="BV127" s="142" t="s">
        <v>81</v>
      </c>
      <c r="BW127" s="142" t="s">
        <v>183</v>
      </c>
      <c r="BX127" s="142" t="s">
        <v>174</v>
      </c>
      <c r="CL127" s="142" t="s">
        <v>1</v>
      </c>
    </row>
    <row r="128" s="4" customFormat="1" ht="16.5" customHeight="1">
      <c r="A128" s="133" t="s">
        <v>89</v>
      </c>
      <c r="B128" s="71"/>
      <c r="C128" s="134"/>
      <c r="D128" s="134"/>
      <c r="E128" s="135" t="s">
        <v>184</v>
      </c>
      <c r="F128" s="135"/>
      <c r="G128" s="135"/>
      <c r="H128" s="135"/>
      <c r="I128" s="135"/>
      <c r="J128" s="134"/>
      <c r="K128" s="135" t="s">
        <v>182</v>
      </c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'SO 51b - Oplocení'!J32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92</v>
      </c>
      <c r="AR128" s="73"/>
      <c r="AS128" s="144">
        <v>0</v>
      </c>
      <c r="AT128" s="145">
        <f>ROUND(SUM(AV128:AW128),2)</f>
        <v>0</v>
      </c>
      <c r="AU128" s="146">
        <f>'SO 51b - Oplocení'!P127</f>
        <v>0</v>
      </c>
      <c r="AV128" s="145">
        <f>'SO 51b - Oplocení'!J35</f>
        <v>0</v>
      </c>
      <c r="AW128" s="145">
        <f>'SO 51b - Oplocení'!J36</f>
        <v>0</v>
      </c>
      <c r="AX128" s="145">
        <f>'SO 51b - Oplocení'!J37</f>
        <v>0</v>
      </c>
      <c r="AY128" s="145">
        <f>'SO 51b - Oplocení'!J38</f>
        <v>0</v>
      </c>
      <c r="AZ128" s="145">
        <f>'SO 51b - Oplocení'!F35</f>
        <v>0</v>
      </c>
      <c r="BA128" s="145">
        <f>'SO 51b - Oplocení'!F36</f>
        <v>0</v>
      </c>
      <c r="BB128" s="145">
        <f>'SO 51b - Oplocení'!F37</f>
        <v>0</v>
      </c>
      <c r="BC128" s="145">
        <f>'SO 51b - Oplocení'!F38</f>
        <v>0</v>
      </c>
      <c r="BD128" s="147">
        <f>'SO 51b - Oplocení'!F39</f>
        <v>0</v>
      </c>
      <c r="BE128" s="4"/>
      <c r="BT128" s="142" t="s">
        <v>88</v>
      </c>
      <c r="BV128" s="142" t="s">
        <v>81</v>
      </c>
      <c r="BW128" s="142" t="s">
        <v>185</v>
      </c>
      <c r="BX128" s="142" t="s">
        <v>174</v>
      </c>
      <c r="CL128" s="142" t="s">
        <v>1</v>
      </c>
    </row>
    <row r="129" s="2" customFormat="1" ht="30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5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45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</row>
  </sheetData>
  <sheetProtection sheet="1" formatColumns="0" formatRows="0" objects="1" scenarios="1" spinCount="100000" saltValue="YqlxpFDWR3ZkCAIuRnCCaE8eQqLThHlt823hZKB0gi4UichIX7t79N22IUUbu9J78PHX60yui4Uw28hmaaX1TQ==" hashValue="gSkuFVB/OjgAOI166tdpW+cmUpAoXikxTbUolQhdm+4bvZ0k15GttTJ2KTBb6B+PYHV2Y3ykLVNAG/NU/kCEjw==" algorithmName="SHA-512" password="EA0A"/>
  <mergeCells count="174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F98:J98"/>
    <mergeCell ref="L98:AF98"/>
    <mergeCell ref="L99:AF99"/>
    <mergeCell ref="F99:J99"/>
    <mergeCell ref="L100:AF100"/>
    <mergeCell ref="F100:J100"/>
    <mergeCell ref="L101:AF101"/>
    <mergeCell ref="F101:J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F104:J104"/>
    <mergeCell ref="L104:AF104"/>
    <mergeCell ref="G105:K105"/>
    <mergeCell ref="M105:AF105"/>
    <mergeCell ref="M106:AF106"/>
    <mergeCell ref="G106:K106"/>
    <mergeCell ref="E107:I107"/>
    <mergeCell ref="K107:AF107"/>
    <mergeCell ref="L108:AF108"/>
    <mergeCell ref="F108:J10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L113:AF113"/>
    <mergeCell ref="F113:J113"/>
    <mergeCell ref="L114:AF114"/>
    <mergeCell ref="F114:J114"/>
    <mergeCell ref="G115:K115"/>
    <mergeCell ref="M115:AF115"/>
    <mergeCell ref="G116:K116"/>
    <mergeCell ref="M116:AF116"/>
    <mergeCell ref="M117:AF117"/>
    <mergeCell ref="G117:K117"/>
    <mergeCell ref="K118:AF118"/>
    <mergeCell ref="E118:I118"/>
    <mergeCell ref="F119:J119"/>
    <mergeCell ref="L119:AF119"/>
    <mergeCell ref="F120:J120"/>
    <mergeCell ref="L120:AF120"/>
    <mergeCell ref="E121:I121"/>
    <mergeCell ref="K121:AF121"/>
    <mergeCell ref="E122:I122"/>
    <mergeCell ref="K122:AF122"/>
    <mergeCell ref="E123:I123"/>
    <mergeCell ref="K123:AF123"/>
    <mergeCell ref="D124:H124"/>
    <mergeCell ref="J124:AF124"/>
    <mergeCell ref="E125:I125"/>
    <mergeCell ref="K125:AF125"/>
    <mergeCell ref="E126:I126"/>
    <mergeCell ref="K126:AF126"/>
    <mergeCell ref="E127:I127"/>
    <mergeCell ref="K127:AF127"/>
    <mergeCell ref="E128:I128"/>
    <mergeCell ref="K128:AF128"/>
  </mergeCells>
  <hyperlinks>
    <hyperlink ref="A96" location="'SO 10 - Příprava území'!C2" display="/"/>
    <hyperlink ref="A98" location="'STAV - Stavební část  - S...'!C2" display="/"/>
    <hyperlink ref="A99" location="'ELEKTRO - Elektroinstalac...'!C2" display="/"/>
    <hyperlink ref="A100" location="'SLP - Slaboproud - SO 01 ...'!C2" display="/"/>
    <hyperlink ref="A101" location="'HROM - Hromosvod - SO 01 ...'!C2" display="/"/>
    <hyperlink ref="A102" location="'VZT - Vzduchotechnika - S...'!C2" display="/"/>
    <hyperlink ref="A103" location="'ÚT - Ústřední vytápění - ...'!C2" display="/"/>
    <hyperlink ref="A105" location="'SO01a - ZTI - ležatá kana...'!C2" display="/"/>
    <hyperlink ref="A106" location="'SO01b - ZTI (zařizovací p...'!C2" display="/"/>
    <hyperlink ref="A108" location="'STAV - Stavební část  - S..._01'!C2" display="/"/>
    <hyperlink ref="A109" location="'EI - Silnoproud - SO 02 S...'!C2" display="/"/>
    <hyperlink ref="A110" location="'SLP - Slaboproud  - SO 02...'!C2" display="/"/>
    <hyperlink ref="A111" location="'HROM - Hromosvod  - SO 02...'!C2" display="/"/>
    <hyperlink ref="A112" location="'VZT - Vzduchotechnika - S..._01'!C2" display="/"/>
    <hyperlink ref="A113" location="'UT - Ústřední vytápění - ...'!C2" display="/"/>
    <hyperlink ref="A115" location="'ZTIa - Ležatá kanalizace'!C2" display="/"/>
    <hyperlink ref="A116" location="'ZTIb - ZTI část I (zařizo...'!C2" display="/"/>
    <hyperlink ref="A117" location="'ZTIc - ZTI část II (zařiz...'!C2" display="/"/>
    <hyperlink ref="A119" location="'SO20a - Přípojka dešťové ...'!C2" display="/"/>
    <hyperlink ref="A120" location="'SO20b - Areálová dešťová ...'!C2" display="/"/>
    <hyperlink ref="A121" location="'SO 21 - Nová dešťová kana...'!C2" display="/"/>
    <hyperlink ref="A122" location="'SO 22 - Rekonstrukce vodo...'!C2" display="/"/>
    <hyperlink ref="A123" location="'SO23,24 - Rekonstrukce sp...'!C2" display="/"/>
    <hyperlink ref="A125" location="'VRN - Vedlejší rozpočtové...'!C2" display="/"/>
    <hyperlink ref="A126" location="'SO 50 - Komunikace, zpevn...'!C2" display="/"/>
    <hyperlink ref="A127" location="'SO 51 - Oplocení'!C2" display="/"/>
    <hyperlink ref="A128" location="'SO 51b - Oploc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ROUND((SUM(BE125:BE261)),  2)</f>
        <v>0</v>
      </c>
      <c r="G35" s="39"/>
      <c r="H35" s="39"/>
      <c r="I35" s="166">
        <v>0.20999999999999999</v>
      </c>
      <c r="J35" s="165">
        <f>ROUND(((SUM(BE125:BE261))*I35),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ROUND((SUM(BF125:BF261)),  2)</f>
        <v>0</v>
      </c>
      <c r="G36" s="39"/>
      <c r="H36" s="39"/>
      <c r="I36" s="166">
        <v>0.14999999999999999</v>
      </c>
      <c r="J36" s="165">
        <f>ROUND(((SUM(BF125:BF261))*I36),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ROUND((SUM(BG125:BG261)),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ROUND((SUM(BH125:BH261)),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ROUND((SUM(BI125:BI261)),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10 - Příprava území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368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198</v>
      </c>
      <c r="E101" s="198"/>
      <c r="F101" s="198"/>
      <c r="G101" s="198"/>
      <c r="H101" s="198"/>
      <c r="I101" s="198"/>
      <c r="J101" s="199">
        <f>J229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199</v>
      </c>
      <c r="E102" s="198"/>
      <c r="F102" s="198"/>
      <c r="G102" s="198"/>
      <c r="H102" s="198"/>
      <c r="I102" s="198"/>
      <c r="J102" s="199">
        <f>J243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200</v>
      </c>
      <c r="E103" s="198"/>
      <c r="F103" s="198"/>
      <c r="G103" s="198"/>
      <c r="H103" s="198"/>
      <c r="I103" s="198"/>
      <c r="J103" s="199">
        <f>J260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a přístavba objektu MŠ Malínek, Kaplického 386 - NAVÝŠENÍ KAPACITY MŠ MALÍNEK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188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10 - Příprava území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>Kaplického 368</v>
      </c>
      <c r="G119" s="41"/>
      <c r="H119" s="41"/>
      <c r="I119" s="33" t="s">
        <v>24</v>
      </c>
      <c r="J119" s="80" t="str">
        <f>IF(J14="","",J14)</f>
        <v>15.9.2021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26</v>
      </c>
      <c r="D121" s="41"/>
      <c r="E121" s="41"/>
      <c r="F121" s="28" t="str">
        <f>E17</f>
        <v>SM Liberec, Nám.Dr.E.Beneše 1, Liberec, 460 59</v>
      </c>
      <c r="G121" s="41"/>
      <c r="H121" s="41"/>
      <c r="I121" s="33" t="s">
        <v>32</v>
      </c>
      <c r="J121" s="37" t="str">
        <f>E23</f>
        <v>FS Vision, s.r.o., B.Němcové 54/9, Liberec 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>Ing. Jaroslav Šíma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202</v>
      </c>
      <c r="D124" s="204" t="s">
        <v>64</v>
      </c>
      <c r="E124" s="204" t="s">
        <v>60</v>
      </c>
      <c r="F124" s="204" t="s">
        <v>61</v>
      </c>
      <c r="G124" s="204" t="s">
        <v>203</v>
      </c>
      <c r="H124" s="204" t="s">
        <v>204</v>
      </c>
      <c r="I124" s="204" t="s">
        <v>205</v>
      </c>
      <c r="J124" s="204" t="s">
        <v>193</v>
      </c>
      <c r="K124" s="205" t="s">
        <v>206</v>
      </c>
      <c r="L124" s="206"/>
      <c r="M124" s="101" t="s">
        <v>1</v>
      </c>
      <c r="N124" s="102" t="s">
        <v>43</v>
      </c>
      <c r="O124" s="102" t="s">
        <v>207</v>
      </c>
      <c r="P124" s="102" t="s">
        <v>208</v>
      </c>
      <c r="Q124" s="102" t="s">
        <v>209</v>
      </c>
      <c r="R124" s="102" t="s">
        <v>210</v>
      </c>
      <c r="S124" s="102" t="s">
        <v>211</v>
      </c>
      <c r="T124" s="103" t="s">
        <v>212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213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1.9244800000000004</v>
      </c>
      <c r="S125" s="105"/>
      <c r="T125" s="210">
        <f>T126</f>
        <v>114.16354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78</v>
      </c>
      <c r="AU125" s="18" t="s">
        <v>195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78</v>
      </c>
      <c r="E126" s="215" t="s">
        <v>214</v>
      </c>
      <c r="F126" s="215" t="s">
        <v>215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P127+P229+P243+P260</f>
        <v>0</v>
      </c>
      <c r="Q126" s="220"/>
      <c r="R126" s="221">
        <f>R127+R229+R243+R260</f>
        <v>1.9244800000000004</v>
      </c>
      <c r="S126" s="220"/>
      <c r="T126" s="222">
        <f>T127+T229+T243+T260</f>
        <v>114.16354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86</v>
      </c>
      <c r="AT126" s="224" t="s">
        <v>78</v>
      </c>
      <c r="AU126" s="224" t="s">
        <v>79</v>
      </c>
      <c r="AY126" s="223" t="s">
        <v>216</v>
      </c>
      <c r="BK126" s="225">
        <f>BK127+BK229+BK243+BK260</f>
        <v>0</v>
      </c>
    </row>
    <row r="127" s="12" customFormat="1" ht="22.8" customHeight="1">
      <c r="A127" s="12"/>
      <c r="B127" s="212"/>
      <c r="C127" s="213"/>
      <c r="D127" s="214" t="s">
        <v>78</v>
      </c>
      <c r="E127" s="226" t="s">
        <v>86</v>
      </c>
      <c r="F127" s="226" t="s">
        <v>217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SUM(P128:P228)</f>
        <v>0</v>
      </c>
      <c r="Q127" s="220"/>
      <c r="R127" s="221">
        <f>SUM(R128:R228)</f>
        <v>1.9244800000000004</v>
      </c>
      <c r="S127" s="220"/>
      <c r="T127" s="222">
        <f>SUM(T128:T228)</f>
        <v>83.2179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78</v>
      </c>
      <c r="AU127" s="224" t="s">
        <v>86</v>
      </c>
      <c r="AY127" s="223" t="s">
        <v>216</v>
      </c>
      <c r="BK127" s="225">
        <f>SUM(BK128:BK228)</f>
        <v>0</v>
      </c>
    </row>
    <row r="128" s="2" customFormat="1" ht="16.5" customHeight="1">
      <c r="A128" s="39"/>
      <c r="B128" s="40"/>
      <c r="C128" s="228" t="s">
        <v>86</v>
      </c>
      <c r="D128" s="228" t="s">
        <v>218</v>
      </c>
      <c r="E128" s="229" t="s">
        <v>219</v>
      </c>
      <c r="F128" s="230" t="s">
        <v>220</v>
      </c>
      <c r="G128" s="231" t="s">
        <v>221</v>
      </c>
      <c r="H128" s="232">
        <v>1</v>
      </c>
      <c r="I128" s="233"/>
      <c r="J128" s="234">
        <f>ROUND(I128*H128,2)</f>
        <v>0</v>
      </c>
      <c r="K128" s="230" t="s">
        <v>222</v>
      </c>
      <c r="L128" s="45"/>
      <c r="M128" s="235" t="s">
        <v>1</v>
      </c>
      <c r="N128" s="236" t="s">
        <v>44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121</v>
      </c>
      <c r="AT128" s="239" t="s">
        <v>218</v>
      </c>
      <c r="AU128" s="239" t="s">
        <v>88</v>
      </c>
      <c r="AY128" s="18" t="s">
        <v>216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86</v>
      </c>
      <c r="BK128" s="240">
        <f>ROUND(I128*H128,2)</f>
        <v>0</v>
      </c>
      <c r="BL128" s="18" t="s">
        <v>121</v>
      </c>
      <c r="BM128" s="239" t="s">
        <v>223</v>
      </c>
    </row>
    <row r="129" s="2" customFormat="1" ht="16.5" customHeight="1">
      <c r="A129" s="39"/>
      <c r="B129" s="40"/>
      <c r="C129" s="228" t="s">
        <v>88</v>
      </c>
      <c r="D129" s="228" t="s">
        <v>218</v>
      </c>
      <c r="E129" s="229" t="s">
        <v>224</v>
      </c>
      <c r="F129" s="230" t="s">
        <v>225</v>
      </c>
      <c r="G129" s="231" t="s">
        <v>221</v>
      </c>
      <c r="H129" s="232">
        <v>6</v>
      </c>
      <c r="I129" s="233"/>
      <c r="J129" s="234">
        <f>ROUND(I129*H129,2)</f>
        <v>0</v>
      </c>
      <c r="K129" s="230" t="s">
        <v>222</v>
      </c>
      <c r="L129" s="45"/>
      <c r="M129" s="235" t="s">
        <v>1</v>
      </c>
      <c r="N129" s="236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121</v>
      </c>
      <c r="AT129" s="239" t="s">
        <v>218</v>
      </c>
      <c r="AU129" s="239" t="s">
        <v>88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226</v>
      </c>
    </row>
    <row r="130" s="2" customFormat="1" ht="24.15" customHeight="1">
      <c r="A130" s="39"/>
      <c r="B130" s="40"/>
      <c r="C130" s="228" t="s">
        <v>99</v>
      </c>
      <c r="D130" s="228" t="s">
        <v>218</v>
      </c>
      <c r="E130" s="229" t="s">
        <v>227</v>
      </c>
      <c r="F130" s="230" t="s">
        <v>228</v>
      </c>
      <c r="G130" s="231" t="s">
        <v>221</v>
      </c>
      <c r="H130" s="232">
        <v>7</v>
      </c>
      <c r="I130" s="233"/>
      <c r="J130" s="234">
        <f>ROUND(I130*H130,2)</f>
        <v>0</v>
      </c>
      <c r="K130" s="230" t="s">
        <v>222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229</v>
      </c>
    </row>
    <row r="131" s="13" customFormat="1">
      <c r="A131" s="13"/>
      <c r="B131" s="241"/>
      <c r="C131" s="242"/>
      <c r="D131" s="243" t="s">
        <v>230</v>
      </c>
      <c r="E131" s="244" t="s">
        <v>1</v>
      </c>
      <c r="F131" s="245" t="s">
        <v>231</v>
      </c>
      <c r="G131" s="242"/>
      <c r="H131" s="246">
        <v>7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230</v>
      </c>
      <c r="AU131" s="252" t="s">
        <v>88</v>
      </c>
      <c r="AV131" s="13" t="s">
        <v>88</v>
      </c>
      <c r="AW131" s="13" t="s">
        <v>34</v>
      </c>
      <c r="AX131" s="13" t="s">
        <v>86</v>
      </c>
      <c r="AY131" s="252" t="s">
        <v>216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232</v>
      </c>
      <c r="F132" s="230" t="s">
        <v>233</v>
      </c>
      <c r="G132" s="231" t="s">
        <v>221</v>
      </c>
      <c r="H132" s="232">
        <v>2</v>
      </c>
      <c r="I132" s="233"/>
      <c r="J132" s="234">
        <f>ROUND(I132*H132,2)</f>
        <v>0</v>
      </c>
      <c r="K132" s="230" t="s">
        <v>222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88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234</v>
      </c>
    </row>
    <row r="133" s="13" customFormat="1">
      <c r="A133" s="13"/>
      <c r="B133" s="241"/>
      <c r="C133" s="242"/>
      <c r="D133" s="243" t="s">
        <v>230</v>
      </c>
      <c r="E133" s="244" t="s">
        <v>1</v>
      </c>
      <c r="F133" s="245" t="s">
        <v>235</v>
      </c>
      <c r="G133" s="242"/>
      <c r="H133" s="246">
        <v>2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230</v>
      </c>
      <c r="AU133" s="252" t="s">
        <v>88</v>
      </c>
      <c r="AV133" s="13" t="s">
        <v>88</v>
      </c>
      <c r="AW133" s="13" t="s">
        <v>34</v>
      </c>
      <c r="AX133" s="13" t="s">
        <v>86</v>
      </c>
      <c r="AY133" s="252" t="s">
        <v>216</v>
      </c>
    </row>
    <row r="134" s="2" customFormat="1" ht="16.5" customHeight="1">
      <c r="A134" s="39"/>
      <c r="B134" s="40"/>
      <c r="C134" s="228" t="s">
        <v>236</v>
      </c>
      <c r="D134" s="228" t="s">
        <v>218</v>
      </c>
      <c r="E134" s="229" t="s">
        <v>237</v>
      </c>
      <c r="F134" s="230" t="s">
        <v>238</v>
      </c>
      <c r="G134" s="231" t="s">
        <v>221</v>
      </c>
      <c r="H134" s="232">
        <v>1</v>
      </c>
      <c r="I134" s="233"/>
      <c r="J134" s="234">
        <f>ROUND(I134*H134,2)</f>
        <v>0</v>
      </c>
      <c r="K134" s="230" t="s">
        <v>222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239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240</v>
      </c>
      <c r="G135" s="242"/>
      <c r="H135" s="246">
        <v>1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88</v>
      </c>
      <c r="AV135" s="13" t="s">
        <v>88</v>
      </c>
      <c r="AW135" s="13" t="s">
        <v>34</v>
      </c>
      <c r="AX135" s="13" t="s">
        <v>86</v>
      </c>
      <c r="AY135" s="252" t="s">
        <v>216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242</v>
      </c>
      <c r="F136" s="230" t="s">
        <v>243</v>
      </c>
      <c r="G136" s="231" t="s">
        <v>221</v>
      </c>
      <c r="H136" s="232">
        <v>1</v>
      </c>
      <c r="I136" s="233"/>
      <c r="J136" s="234">
        <f>ROUND(I136*H136,2)</f>
        <v>0</v>
      </c>
      <c r="K136" s="230" t="s">
        <v>222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244</v>
      </c>
    </row>
    <row r="137" s="13" customFormat="1">
      <c r="A137" s="13"/>
      <c r="B137" s="241"/>
      <c r="C137" s="242"/>
      <c r="D137" s="243" t="s">
        <v>230</v>
      </c>
      <c r="E137" s="244" t="s">
        <v>1</v>
      </c>
      <c r="F137" s="245" t="s">
        <v>240</v>
      </c>
      <c r="G137" s="242"/>
      <c r="H137" s="246">
        <v>1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230</v>
      </c>
      <c r="AU137" s="252" t="s">
        <v>88</v>
      </c>
      <c r="AV137" s="13" t="s">
        <v>88</v>
      </c>
      <c r="AW137" s="13" t="s">
        <v>34</v>
      </c>
      <c r="AX137" s="13" t="s">
        <v>86</v>
      </c>
      <c r="AY137" s="252" t="s">
        <v>216</v>
      </c>
    </row>
    <row r="138" s="2" customFormat="1" ht="16.5" customHeight="1">
      <c r="A138" s="39"/>
      <c r="B138" s="40"/>
      <c r="C138" s="228" t="s">
        <v>245</v>
      </c>
      <c r="D138" s="228" t="s">
        <v>218</v>
      </c>
      <c r="E138" s="229" t="s">
        <v>246</v>
      </c>
      <c r="F138" s="230" t="s">
        <v>247</v>
      </c>
      <c r="G138" s="231" t="s">
        <v>221</v>
      </c>
      <c r="H138" s="232">
        <v>2</v>
      </c>
      <c r="I138" s="233"/>
      <c r="J138" s="234">
        <f>ROUND(I138*H138,2)</f>
        <v>0</v>
      </c>
      <c r="K138" s="230" t="s">
        <v>222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248</v>
      </c>
    </row>
    <row r="139" s="13" customFormat="1">
      <c r="A139" s="13"/>
      <c r="B139" s="241"/>
      <c r="C139" s="242"/>
      <c r="D139" s="243" t="s">
        <v>230</v>
      </c>
      <c r="E139" s="244" t="s">
        <v>1</v>
      </c>
      <c r="F139" s="245" t="s">
        <v>249</v>
      </c>
      <c r="G139" s="242"/>
      <c r="H139" s="246">
        <v>2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230</v>
      </c>
      <c r="AU139" s="252" t="s">
        <v>88</v>
      </c>
      <c r="AV139" s="13" t="s">
        <v>88</v>
      </c>
      <c r="AW139" s="13" t="s">
        <v>34</v>
      </c>
      <c r="AX139" s="13" t="s">
        <v>86</v>
      </c>
      <c r="AY139" s="252" t="s">
        <v>216</v>
      </c>
    </row>
    <row r="140" s="2" customFormat="1" ht="16.5" customHeight="1">
      <c r="A140" s="39"/>
      <c r="B140" s="40"/>
      <c r="C140" s="228" t="s">
        <v>250</v>
      </c>
      <c r="D140" s="228" t="s">
        <v>218</v>
      </c>
      <c r="E140" s="229" t="s">
        <v>251</v>
      </c>
      <c r="F140" s="230" t="s">
        <v>252</v>
      </c>
      <c r="G140" s="231" t="s">
        <v>221</v>
      </c>
      <c r="H140" s="232">
        <v>1</v>
      </c>
      <c r="I140" s="233"/>
      <c r="J140" s="234">
        <f>ROUND(I140*H140,2)</f>
        <v>0</v>
      </c>
      <c r="K140" s="230" t="s">
        <v>222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253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254</v>
      </c>
      <c r="G141" s="242"/>
      <c r="H141" s="246">
        <v>1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88</v>
      </c>
      <c r="AV141" s="13" t="s">
        <v>88</v>
      </c>
      <c r="AW141" s="13" t="s">
        <v>34</v>
      </c>
      <c r="AX141" s="13" t="s">
        <v>86</v>
      </c>
      <c r="AY141" s="252" t="s">
        <v>216</v>
      </c>
    </row>
    <row r="142" s="2" customFormat="1" ht="21.75" customHeight="1">
      <c r="A142" s="39"/>
      <c r="B142" s="40"/>
      <c r="C142" s="228" t="s">
        <v>255</v>
      </c>
      <c r="D142" s="228" t="s">
        <v>218</v>
      </c>
      <c r="E142" s="229" t="s">
        <v>256</v>
      </c>
      <c r="F142" s="230" t="s">
        <v>257</v>
      </c>
      <c r="G142" s="231" t="s">
        <v>221</v>
      </c>
      <c r="H142" s="232">
        <v>3</v>
      </c>
      <c r="I142" s="233"/>
      <c r="J142" s="234">
        <f>ROUND(I142*H142,2)</f>
        <v>0</v>
      </c>
      <c r="K142" s="230" t="s">
        <v>222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258</v>
      </c>
    </row>
    <row r="143" s="13" customFormat="1">
      <c r="A143" s="13"/>
      <c r="B143" s="241"/>
      <c r="C143" s="242"/>
      <c r="D143" s="243" t="s">
        <v>230</v>
      </c>
      <c r="E143" s="244" t="s">
        <v>1</v>
      </c>
      <c r="F143" s="245" t="s">
        <v>259</v>
      </c>
      <c r="G143" s="242"/>
      <c r="H143" s="246">
        <v>3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230</v>
      </c>
      <c r="AU143" s="252" t="s">
        <v>88</v>
      </c>
      <c r="AV143" s="13" t="s">
        <v>88</v>
      </c>
      <c r="AW143" s="13" t="s">
        <v>34</v>
      </c>
      <c r="AX143" s="13" t="s">
        <v>86</v>
      </c>
      <c r="AY143" s="252" t="s">
        <v>216</v>
      </c>
    </row>
    <row r="144" s="2" customFormat="1" ht="21.75" customHeight="1">
      <c r="A144" s="39"/>
      <c r="B144" s="40"/>
      <c r="C144" s="228" t="s">
        <v>260</v>
      </c>
      <c r="D144" s="228" t="s">
        <v>218</v>
      </c>
      <c r="E144" s="229" t="s">
        <v>261</v>
      </c>
      <c r="F144" s="230" t="s">
        <v>262</v>
      </c>
      <c r="G144" s="231" t="s">
        <v>221</v>
      </c>
      <c r="H144" s="232">
        <v>1</v>
      </c>
      <c r="I144" s="233"/>
      <c r="J144" s="234">
        <f>ROUND(I144*H144,2)</f>
        <v>0</v>
      </c>
      <c r="K144" s="230" t="s">
        <v>222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263</v>
      </c>
    </row>
    <row r="145" s="13" customFormat="1">
      <c r="A145" s="13"/>
      <c r="B145" s="241"/>
      <c r="C145" s="242"/>
      <c r="D145" s="243" t="s">
        <v>230</v>
      </c>
      <c r="E145" s="244" t="s">
        <v>1</v>
      </c>
      <c r="F145" s="245" t="s">
        <v>264</v>
      </c>
      <c r="G145" s="242"/>
      <c r="H145" s="246">
        <v>1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230</v>
      </c>
      <c r="AU145" s="252" t="s">
        <v>88</v>
      </c>
      <c r="AV145" s="13" t="s">
        <v>88</v>
      </c>
      <c r="AW145" s="13" t="s">
        <v>34</v>
      </c>
      <c r="AX145" s="13" t="s">
        <v>86</v>
      </c>
      <c r="AY145" s="252" t="s">
        <v>216</v>
      </c>
    </row>
    <row r="146" s="2" customFormat="1" ht="21.75" customHeight="1">
      <c r="A146" s="39"/>
      <c r="B146" s="40"/>
      <c r="C146" s="228" t="s">
        <v>265</v>
      </c>
      <c r="D146" s="228" t="s">
        <v>218</v>
      </c>
      <c r="E146" s="229" t="s">
        <v>266</v>
      </c>
      <c r="F146" s="230" t="s">
        <v>267</v>
      </c>
      <c r="G146" s="231" t="s">
        <v>221</v>
      </c>
      <c r="H146" s="232">
        <v>1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268</v>
      </c>
    </row>
    <row r="147" s="13" customFormat="1">
      <c r="A147" s="13"/>
      <c r="B147" s="241"/>
      <c r="C147" s="242"/>
      <c r="D147" s="243" t="s">
        <v>230</v>
      </c>
      <c r="E147" s="244" t="s">
        <v>1</v>
      </c>
      <c r="F147" s="245" t="s">
        <v>254</v>
      </c>
      <c r="G147" s="242"/>
      <c r="H147" s="246">
        <v>1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230</v>
      </c>
      <c r="AU147" s="252" t="s">
        <v>88</v>
      </c>
      <c r="AV147" s="13" t="s">
        <v>88</v>
      </c>
      <c r="AW147" s="13" t="s">
        <v>34</v>
      </c>
      <c r="AX147" s="13" t="s">
        <v>86</v>
      </c>
      <c r="AY147" s="252" t="s">
        <v>216</v>
      </c>
    </row>
    <row r="148" s="2" customFormat="1" ht="16.5" customHeight="1">
      <c r="A148" s="39"/>
      <c r="B148" s="40"/>
      <c r="C148" s="228" t="s">
        <v>269</v>
      </c>
      <c r="D148" s="228" t="s">
        <v>218</v>
      </c>
      <c r="E148" s="229" t="s">
        <v>270</v>
      </c>
      <c r="F148" s="230" t="s">
        <v>271</v>
      </c>
      <c r="G148" s="231" t="s">
        <v>221</v>
      </c>
      <c r="H148" s="232">
        <v>1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272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273</v>
      </c>
      <c r="G149" s="242"/>
      <c r="H149" s="246">
        <v>1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86</v>
      </c>
      <c r="AY149" s="252" t="s">
        <v>216</v>
      </c>
    </row>
    <row r="150" s="2" customFormat="1" ht="16.5" customHeight="1">
      <c r="A150" s="39"/>
      <c r="B150" s="40"/>
      <c r="C150" s="228" t="s">
        <v>274</v>
      </c>
      <c r="D150" s="228" t="s">
        <v>218</v>
      </c>
      <c r="E150" s="229" t="s">
        <v>275</v>
      </c>
      <c r="F150" s="230" t="s">
        <v>276</v>
      </c>
      <c r="G150" s="231" t="s">
        <v>277</v>
      </c>
      <c r="H150" s="232">
        <v>66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0.255</v>
      </c>
      <c r="T150" s="238">
        <f>S150*H150</f>
        <v>16.830000000000002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278</v>
      </c>
    </row>
    <row r="151" s="13" customFormat="1">
      <c r="A151" s="13"/>
      <c r="B151" s="241"/>
      <c r="C151" s="242"/>
      <c r="D151" s="243" t="s">
        <v>230</v>
      </c>
      <c r="E151" s="244" t="s">
        <v>1</v>
      </c>
      <c r="F151" s="245" t="s">
        <v>279</v>
      </c>
      <c r="G151" s="242"/>
      <c r="H151" s="246">
        <v>66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230</v>
      </c>
      <c r="AU151" s="252" t="s">
        <v>88</v>
      </c>
      <c r="AV151" s="13" t="s">
        <v>88</v>
      </c>
      <c r="AW151" s="13" t="s">
        <v>34</v>
      </c>
      <c r="AX151" s="13" t="s">
        <v>86</v>
      </c>
      <c r="AY151" s="252" t="s">
        <v>216</v>
      </c>
    </row>
    <row r="152" s="2" customFormat="1" ht="16.5" customHeight="1">
      <c r="A152" s="39"/>
      <c r="B152" s="40"/>
      <c r="C152" s="228" t="s">
        <v>280</v>
      </c>
      <c r="D152" s="228" t="s">
        <v>218</v>
      </c>
      <c r="E152" s="229" t="s">
        <v>281</v>
      </c>
      <c r="F152" s="230" t="s">
        <v>282</v>
      </c>
      <c r="G152" s="231" t="s">
        <v>277</v>
      </c>
      <c r="H152" s="232">
        <v>107.8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0.28999999999999998</v>
      </c>
      <c r="T152" s="238">
        <f>S152*H152</f>
        <v>31.261999999999997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283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284</v>
      </c>
      <c r="G153" s="242"/>
      <c r="H153" s="246">
        <v>41.799999999999997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3" customFormat="1">
      <c r="A154" s="13"/>
      <c r="B154" s="241"/>
      <c r="C154" s="242"/>
      <c r="D154" s="243" t="s">
        <v>230</v>
      </c>
      <c r="E154" s="244" t="s">
        <v>1</v>
      </c>
      <c r="F154" s="245" t="s">
        <v>279</v>
      </c>
      <c r="G154" s="242"/>
      <c r="H154" s="246">
        <v>66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230</v>
      </c>
      <c r="AU154" s="252" t="s">
        <v>88</v>
      </c>
      <c r="AV154" s="13" t="s">
        <v>88</v>
      </c>
      <c r="AW154" s="13" t="s">
        <v>34</v>
      </c>
      <c r="AX154" s="13" t="s">
        <v>79</v>
      </c>
      <c r="AY154" s="252" t="s">
        <v>216</v>
      </c>
    </row>
    <row r="155" s="14" customFormat="1">
      <c r="A155" s="14"/>
      <c r="B155" s="253"/>
      <c r="C155" s="254"/>
      <c r="D155" s="243" t="s">
        <v>230</v>
      </c>
      <c r="E155" s="255" t="s">
        <v>1</v>
      </c>
      <c r="F155" s="256" t="s">
        <v>285</v>
      </c>
      <c r="G155" s="254"/>
      <c r="H155" s="257">
        <v>107.8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230</v>
      </c>
      <c r="AU155" s="263" t="s">
        <v>88</v>
      </c>
      <c r="AV155" s="14" t="s">
        <v>121</v>
      </c>
      <c r="AW155" s="14" t="s">
        <v>34</v>
      </c>
      <c r="AX155" s="14" t="s">
        <v>86</v>
      </c>
      <c r="AY155" s="263" t="s">
        <v>216</v>
      </c>
    </row>
    <row r="156" s="2" customFormat="1" ht="16.5" customHeight="1">
      <c r="A156" s="39"/>
      <c r="B156" s="40"/>
      <c r="C156" s="228" t="s">
        <v>8</v>
      </c>
      <c r="D156" s="228" t="s">
        <v>218</v>
      </c>
      <c r="E156" s="229" t="s">
        <v>286</v>
      </c>
      <c r="F156" s="230" t="s">
        <v>287</v>
      </c>
      <c r="G156" s="231" t="s">
        <v>277</v>
      </c>
      <c r="H156" s="232">
        <v>37.799999999999997</v>
      </c>
      <c r="I156" s="233"/>
      <c r="J156" s="234">
        <f>ROUND(I156*H156,2)</f>
        <v>0</v>
      </c>
      <c r="K156" s="230" t="s">
        <v>222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0.22</v>
      </c>
      <c r="T156" s="238">
        <f>S156*H156</f>
        <v>8.3159999999999989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288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289</v>
      </c>
      <c r="G157" s="242"/>
      <c r="H157" s="246">
        <v>37.799999999999997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88</v>
      </c>
      <c r="AV157" s="13" t="s">
        <v>88</v>
      </c>
      <c r="AW157" s="13" t="s">
        <v>34</v>
      </c>
      <c r="AX157" s="13" t="s">
        <v>86</v>
      </c>
      <c r="AY157" s="252" t="s">
        <v>216</v>
      </c>
    </row>
    <row r="158" s="2" customFormat="1" ht="16.5" customHeight="1">
      <c r="A158" s="39"/>
      <c r="B158" s="40"/>
      <c r="C158" s="228" t="s">
        <v>290</v>
      </c>
      <c r="D158" s="228" t="s">
        <v>218</v>
      </c>
      <c r="E158" s="229" t="s">
        <v>291</v>
      </c>
      <c r="F158" s="230" t="s">
        <v>292</v>
      </c>
      <c r="G158" s="231" t="s">
        <v>293</v>
      </c>
      <c r="H158" s="232">
        <v>130.78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0.20499999999999999</v>
      </c>
      <c r="T158" s="238">
        <f>S158*H158</f>
        <v>26.809899999999999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294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295</v>
      </c>
      <c r="G159" s="242"/>
      <c r="H159" s="246">
        <v>42.780000000000001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79</v>
      </c>
      <c r="AY159" s="252" t="s">
        <v>216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296</v>
      </c>
      <c r="G160" s="242"/>
      <c r="H160" s="246">
        <v>88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79</v>
      </c>
      <c r="AY160" s="252" t="s">
        <v>216</v>
      </c>
    </row>
    <row r="161" s="14" customFormat="1">
      <c r="A161" s="14"/>
      <c r="B161" s="253"/>
      <c r="C161" s="254"/>
      <c r="D161" s="243" t="s">
        <v>230</v>
      </c>
      <c r="E161" s="255" t="s">
        <v>1</v>
      </c>
      <c r="F161" s="256" t="s">
        <v>285</v>
      </c>
      <c r="G161" s="254"/>
      <c r="H161" s="257">
        <v>130.78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230</v>
      </c>
      <c r="AU161" s="263" t="s">
        <v>88</v>
      </c>
      <c r="AV161" s="14" t="s">
        <v>121</v>
      </c>
      <c r="AW161" s="14" t="s">
        <v>34</v>
      </c>
      <c r="AX161" s="14" t="s">
        <v>86</v>
      </c>
      <c r="AY161" s="263" t="s">
        <v>216</v>
      </c>
    </row>
    <row r="162" s="2" customFormat="1" ht="16.5" customHeight="1">
      <c r="A162" s="39"/>
      <c r="B162" s="40"/>
      <c r="C162" s="228" t="s">
        <v>297</v>
      </c>
      <c r="D162" s="228" t="s">
        <v>218</v>
      </c>
      <c r="E162" s="229" t="s">
        <v>298</v>
      </c>
      <c r="F162" s="230" t="s">
        <v>299</v>
      </c>
      <c r="G162" s="231" t="s">
        <v>277</v>
      </c>
      <c r="H162" s="232">
        <v>100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300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301</v>
      </c>
      <c r="G163" s="242"/>
      <c r="H163" s="246">
        <v>100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4" customFormat="1">
      <c r="A164" s="14"/>
      <c r="B164" s="253"/>
      <c r="C164" s="254"/>
      <c r="D164" s="243" t="s">
        <v>230</v>
      </c>
      <c r="E164" s="255" t="s">
        <v>1</v>
      </c>
      <c r="F164" s="256" t="s">
        <v>285</v>
      </c>
      <c r="G164" s="254"/>
      <c r="H164" s="257">
        <v>100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230</v>
      </c>
      <c r="AU164" s="263" t="s">
        <v>88</v>
      </c>
      <c r="AV164" s="14" t="s">
        <v>121</v>
      </c>
      <c r="AW164" s="14" t="s">
        <v>34</v>
      </c>
      <c r="AX164" s="14" t="s">
        <v>86</v>
      </c>
      <c r="AY164" s="263" t="s">
        <v>216</v>
      </c>
    </row>
    <row r="165" s="2" customFormat="1" ht="16.5" customHeight="1">
      <c r="A165" s="39"/>
      <c r="B165" s="40"/>
      <c r="C165" s="228" t="s">
        <v>302</v>
      </c>
      <c r="D165" s="228" t="s">
        <v>218</v>
      </c>
      <c r="E165" s="229" t="s">
        <v>303</v>
      </c>
      <c r="F165" s="230" t="s">
        <v>304</v>
      </c>
      <c r="G165" s="231" t="s">
        <v>277</v>
      </c>
      <c r="H165" s="232">
        <v>696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305</v>
      </c>
    </row>
    <row r="166" s="13" customFormat="1">
      <c r="A166" s="13"/>
      <c r="B166" s="241"/>
      <c r="C166" s="242"/>
      <c r="D166" s="243" t="s">
        <v>230</v>
      </c>
      <c r="E166" s="244" t="s">
        <v>1</v>
      </c>
      <c r="F166" s="245" t="s">
        <v>306</v>
      </c>
      <c r="G166" s="242"/>
      <c r="H166" s="246">
        <v>784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230</v>
      </c>
      <c r="AU166" s="252" t="s">
        <v>88</v>
      </c>
      <c r="AV166" s="13" t="s">
        <v>88</v>
      </c>
      <c r="AW166" s="13" t="s">
        <v>34</v>
      </c>
      <c r="AX166" s="13" t="s">
        <v>79</v>
      </c>
      <c r="AY166" s="252" t="s">
        <v>216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307</v>
      </c>
      <c r="G167" s="242"/>
      <c r="H167" s="246">
        <v>12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88</v>
      </c>
      <c r="AV167" s="13" t="s">
        <v>88</v>
      </c>
      <c r="AW167" s="13" t="s">
        <v>34</v>
      </c>
      <c r="AX167" s="13" t="s">
        <v>79</v>
      </c>
      <c r="AY167" s="252" t="s">
        <v>216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308</v>
      </c>
      <c r="G168" s="242"/>
      <c r="H168" s="246">
        <v>-100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79</v>
      </c>
      <c r="AY168" s="252" t="s">
        <v>216</v>
      </c>
    </row>
    <row r="169" s="14" customFormat="1">
      <c r="A169" s="14"/>
      <c r="B169" s="253"/>
      <c r="C169" s="254"/>
      <c r="D169" s="243" t="s">
        <v>230</v>
      </c>
      <c r="E169" s="255" t="s">
        <v>1</v>
      </c>
      <c r="F169" s="256" t="s">
        <v>285</v>
      </c>
      <c r="G169" s="254"/>
      <c r="H169" s="257">
        <v>696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230</v>
      </c>
      <c r="AU169" s="263" t="s">
        <v>88</v>
      </c>
      <c r="AV169" s="14" t="s">
        <v>121</v>
      </c>
      <c r="AW169" s="14" t="s">
        <v>34</v>
      </c>
      <c r="AX169" s="14" t="s">
        <v>86</v>
      </c>
      <c r="AY169" s="263" t="s">
        <v>216</v>
      </c>
    </row>
    <row r="170" s="2" customFormat="1" ht="16.5" customHeight="1">
      <c r="A170" s="39"/>
      <c r="B170" s="40"/>
      <c r="C170" s="228" t="s">
        <v>309</v>
      </c>
      <c r="D170" s="228" t="s">
        <v>218</v>
      </c>
      <c r="E170" s="229" t="s">
        <v>310</v>
      </c>
      <c r="F170" s="230" t="s">
        <v>311</v>
      </c>
      <c r="G170" s="231" t="s">
        <v>221</v>
      </c>
      <c r="H170" s="232">
        <v>6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312</v>
      </c>
    </row>
    <row r="171" s="2" customFormat="1" ht="16.5" customHeight="1">
      <c r="A171" s="39"/>
      <c r="B171" s="40"/>
      <c r="C171" s="228" t="s">
        <v>313</v>
      </c>
      <c r="D171" s="228" t="s">
        <v>218</v>
      </c>
      <c r="E171" s="229" t="s">
        <v>314</v>
      </c>
      <c r="F171" s="230" t="s">
        <v>315</v>
      </c>
      <c r="G171" s="231" t="s">
        <v>221</v>
      </c>
      <c r="H171" s="232">
        <v>1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316</v>
      </c>
    </row>
    <row r="172" s="2" customFormat="1" ht="16.5" customHeight="1">
      <c r="A172" s="39"/>
      <c r="B172" s="40"/>
      <c r="C172" s="228" t="s">
        <v>7</v>
      </c>
      <c r="D172" s="228" t="s">
        <v>218</v>
      </c>
      <c r="E172" s="229" t="s">
        <v>317</v>
      </c>
      <c r="F172" s="230" t="s">
        <v>318</v>
      </c>
      <c r="G172" s="231" t="s">
        <v>221</v>
      </c>
      <c r="H172" s="232">
        <v>4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319</v>
      </c>
    </row>
    <row r="173" s="2" customFormat="1" ht="16.5" customHeight="1">
      <c r="A173" s="39"/>
      <c r="B173" s="40"/>
      <c r="C173" s="228" t="s">
        <v>320</v>
      </c>
      <c r="D173" s="228" t="s">
        <v>218</v>
      </c>
      <c r="E173" s="229" t="s">
        <v>321</v>
      </c>
      <c r="F173" s="230" t="s">
        <v>322</v>
      </c>
      <c r="G173" s="231" t="s">
        <v>221</v>
      </c>
      <c r="H173" s="232">
        <v>2</v>
      </c>
      <c r="I173" s="233"/>
      <c r="J173" s="234">
        <f>ROUND(I173*H173,2)</f>
        <v>0</v>
      </c>
      <c r="K173" s="230" t="s">
        <v>222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323</v>
      </c>
    </row>
    <row r="174" s="13" customFormat="1">
      <c r="A174" s="13"/>
      <c r="B174" s="241"/>
      <c r="C174" s="242"/>
      <c r="D174" s="243" t="s">
        <v>230</v>
      </c>
      <c r="E174" s="244" t="s">
        <v>1</v>
      </c>
      <c r="F174" s="245" t="s">
        <v>273</v>
      </c>
      <c r="G174" s="242"/>
      <c r="H174" s="246">
        <v>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230</v>
      </c>
      <c r="AU174" s="252" t="s">
        <v>88</v>
      </c>
      <c r="AV174" s="13" t="s">
        <v>88</v>
      </c>
      <c r="AW174" s="13" t="s">
        <v>34</v>
      </c>
      <c r="AX174" s="13" t="s">
        <v>79</v>
      </c>
      <c r="AY174" s="252" t="s">
        <v>216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324</v>
      </c>
      <c r="G175" s="242"/>
      <c r="H175" s="246">
        <v>1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79</v>
      </c>
      <c r="AY175" s="252" t="s">
        <v>216</v>
      </c>
    </row>
    <row r="176" s="14" customFormat="1">
      <c r="A176" s="14"/>
      <c r="B176" s="253"/>
      <c r="C176" s="254"/>
      <c r="D176" s="243" t="s">
        <v>230</v>
      </c>
      <c r="E176" s="255" t="s">
        <v>1</v>
      </c>
      <c r="F176" s="256" t="s">
        <v>285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230</v>
      </c>
      <c r="AU176" s="263" t="s">
        <v>88</v>
      </c>
      <c r="AV176" s="14" t="s">
        <v>121</v>
      </c>
      <c r="AW176" s="14" t="s">
        <v>34</v>
      </c>
      <c r="AX176" s="14" t="s">
        <v>86</v>
      </c>
      <c r="AY176" s="263" t="s">
        <v>216</v>
      </c>
    </row>
    <row r="177" s="2" customFormat="1" ht="21.75" customHeight="1">
      <c r="A177" s="39"/>
      <c r="B177" s="40"/>
      <c r="C177" s="228" t="s">
        <v>325</v>
      </c>
      <c r="D177" s="228" t="s">
        <v>218</v>
      </c>
      <c r="E177" s="229" t="s">
        <v>326</v>
      </c>
      <c r="F177" s="230" t="s">
        <v>327</v>
      </c>
      <c r="G177" s="231" t="s">
        <v>328</v>
      </c>
      <c r="H177" s="232">
        <v>15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329</v>
      </c>
    </row>
    <row r="178" s="13" customFormat="1">
      <c r="A178" s="13"/>
      <c r="B178" s="241"/>
      <c r="C178" s="242"/>
      <c r="D178" s="243" t="s">
        <v>230</v>
      </c>
      <c r="E178" s="244" t="s">
        <v>1</v>
      </c>
      <c r="F178" s="245" t="s">
        <v>330</v>
      </c>
      <c r="G178" s="242"/>
      <c r="H178" s="246">
        <v>15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230</v>
      </c>
      <c r="AU178" s="252" t="s">
        <v>88</v>
      </c>
      <c r="AV178" s="13" t="s">
        <v>88</v>
      </c>
      <c r="AW178" s="13" t="s">
        <v>34</v>
      </c>
      <c r="AX178" s="13" t="s">
        <v>86</v>
      </c>
      <c r="AY178" s="252" t="s">
        <v>216</v>
      </c>
    </row>
    <row r="179" s="2" customFormat="1" ht="24.15" customHeight="1">
      <c r="A179" s="39"/>
      <c r="B179" s="40"/>
      <c r="C179" s="228" t="s">
        <v>331</v>
      </c>
      <c r="D179" s="228" t="s">
        <v>218</v>
      </c>
      <c r="E179" s="229" t="s">
        <v>332</v>
      </c>
      <c r="F179" s="230" t="s">
        <v>333</v>
      </c>
      <c r="G179" s="231" t="s">
        <v>328</v>
      </c>
      <c r="H179" s="232">
        <v>30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334</v>
      </c>
    </row>
    <row r="180" s="13" customFormat="1">
      <c r="A180" s="13"/>
      <c r="B180" s="241"/>
      <c r="C180" s="242"/>
      <c r="D180" s="243" t="s">
        <v>230</v>
      </c>
      <c r="E180" s="242"/>
      <c r="F180" s="245" t="s">
        <v>335</v>
      </c>
      <c r="G180" s="242"/>
      <c r="H180" s="246">
        <v>30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230</v>
      </c>
      <c r="AU180" s="252" t="s">
        <v>88</v>
      </c>
      <c r="AV180" s="13" t="s">
        <v>88</v>
      </c>
      <c r="AW180" s="13" t="s">
        <v>4</v>
      </c>
      <c r="AX180" s="13" t="s">
        <v>86</v>
      </c>
      <c r="AY180" s="252" t="s">
        <v>216</v>
      </c>
    </row>
    <row r="181" s="2" customFormat="1" ht="21.75" customHeight="1">
      <c r="A181" s="39"/>
      <c r="B181" s="40"/>
      <c r="C181" s="228" t="s">
        <v>336</v>
      </c>
      <c r="D181" s="228" t="s">
        <v>218</v>
      </c>
      <c r="E181" s="229" t="s">
        <v>337</v>
      </c>
      <c r="F181" s="230" t="s">
        <v>338</v>
      </c>
      <c r="G181" s="231" t="s">
        <v>221</v>
      </c>
      <c r="H181" s="232">
        <v>54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339</v>
      </c>
    </row>
    <row r="182" s="13" customFormat="1">
      <c r="A182" s="13"/>
      <c r="B182" s="241"/>
      <c r="C182" s="242"/>
      <c r="D182" s="243" t="s">
        <v>230</v>
      </c>
      <c r="E182" s="242"/>
      <c r="F182" s="245" t="s">
        <v>340</v>
      </c>
      <c r="G182" s="242"/>
      <c r="H182" s="246">
        <v>54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230</v>
      </c>
      <c r="AU182" s="252" t="s">
        <v>88</v>
      </c>
      <c r="AV182" s="13" t="s">
        <v>88</v>
      </c>
      <c r="AW182" s="13" t="s">
        <v>4</v>
      </c>
      <c r="AX182" s="13" t="s">
        <v>86</v>
      </c>
      <c r="AY182" s="252" t="s">
        <v>216</v>
      </c>
    </row>
    <row r="183" s="2" customFormat="1" ht="24.15" customHeight="1">
      <c r="A183" s="39"/>
      <c r="B183" s="40"/>
      <c r="C183" s="228" t="s">
        <v>341</v>
      </c>
      <c r="D183" s="228" t="s">
        <v>218</v>
      </c>
      <c r="E183" s="229" t="s">
        <v>342</v>
      </c>
      <c r="F183" s="230" t="s">
        <v>343</v>
      </c>
      <c r="G183" s="231" t="s">
        <v>221</v>
      </c>
      <c r="H183" s="232">
        <v>9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344</v>
      </c>
    </row>
    <row r="184" s="13" customFormat="1">
      <c r="A184" s="13"/>
      <c r="B184" s="241"/>
      <c r="C184" s="242"/>
      <c r="D184" s="243" t="s">
        <v>230</v>
      </c>
      <c r="E184" s="242"/>
      <c r="F184" s="245" t="s">
        <v>345</v>
      </c>
      <c r="G184" s="242"/>
      <c r="H184" s="246">
        <v>9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230</v>
      </c>
      <c r="AU184" s="252" t="s">
        <v>88</v>
      </c>
      <c r="AV184" s="13" t="s">
        <v>88</v>
      </c>
      <c r="AW184" s="13" t="s">
        <v>4</v>
      </c>
      <c r="AX184" s="13" t="s">
        <v>86</v>
      </c>
      <c r="AY184" s="252" t="s">
        <v>216</v>
      </c>
    </row>
    <row r="185" s="2" customFormat="1" ht="16.5" customHeight="1">
      <c r="A185" s="39"/>
      <c r="B185" s="40"/>
      <c r="C185" s="228" t="s">
        <v>346</v>
      </c>
      <c r="D185" s="228" t="s">
        <v>218</v>
      </c>
      <c r="E185" s="229" t="s">
        <v>347</v>
      </c>
      <c r="F185" s="230" t="s">
        <v>348</v>
      </c>
      <c r="G185" s="231" t="s">
        <v>221</v>
      </c>
      <c r="H185" s="232">
        <v>36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349</v>
      </c>
    </row>
    <row r="186" s="13" customFormat="1">
      <c r="A186" s="13"/>
      <c r="B186" s="241"/>
      <c r="C186" s="242"/>
      <c r="D186" s="243" t="s">
        <v>230</v>
      </c>
      <c r="E186" s="242"/>
      <c r="F186" s="245" t="s">
        <v>350</v>
      </c>
      <c r="G186" s="242"/>
      <c r="H186" s="246">
        <v>36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230</v>
      </c>
      <c r="AU186" s="252" t="s">
        <v>88</v>
      </c>
      <c r="AV186" s="13" t="s">
        <v>88</v>
      </c>
      <c r="AW186" s="13" t="s">
        <v>4</v>
      </c>
      <c r="AX186" s="13" t="s">
        <v>86</v>
      </c>
      <c r="AY186" s="252" t="s">
        <v>216</v>
      </c>
    </row>
    <row r="187" s="2" customFormat="1" ht="16.5" customHeight="1">
      <c r="A187" s="39"/>
      <c r="B187" s="40"/>
      <c r="C187" s="228" t="s">
        <v>351</v>
      </c>
      <c r="D187" s="228" t="s">
        <v>218</v>
      </c>
      <c r="E187" s="229" t="s">
        <v>352</v>
      </c>
      <c r="F187" s="230" t="s">
        <v>353</v>
      </c>
      <c r="G187" s="231" t="s">
        <v>221</v>
      </c>
      <c r="H187" s="232">
        <v>18</v>
      </c>
      <c r="I187" s="233"/>
      <c r="J187" s="234">
        <f>ROUND(I187*H187,2)</f>
        <v>0</v>
      </c>
      <c r="K187" s="230" t="s">
        <v>222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354</v>
      </c>
    </row>
    <row r="188" s="13" customFormat="1">
      <c r="A188" s="13"/>
      <c r="B188" s="241"/>
      <c r="C188" s="242"/>
      <c r="D188" s="243" t="s">
        <v>230</v>
      </c>
      <c r="E188" s="242"/>
      <c r="F188" s="245" t="s">
        <v>355</v>
      </c>
      <c r="G188" s="242"/>
      <c r="H188" s="246">
        <v>18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230</v>
      </c>
      <c r="AU188" s="252" t="s">
        <v>88</v>
      </c>
      <c r="AV188" s="13" t="s">
        <v>88</v>
      </c>
      <c r="AW188" s="13" t="s">
        <v>4</v>
      </c>
      <c r="AX188" s="13" t="s">
        <v>86</v>
      </c>
      <c r="AY188" s="252" t="s">
        <v>216</v>
      </c>
    </row>
    <row r="189" s="2" customFormat="1" ht="21.75" customHeight="1">
      <c r="A189" s="39"/>
      <c r="B189" s="40"/>
      <c r="C189" s="228" t="s">
        <v>356</v>
      </c>
      <c r="D189" s="228" t="s">
        <v>218</v>
      </c>
      <c r="E189" s="229" t="s">
        <v>357</v>
      </c>
      <c r="F189" s="230" t="s">
        <v>358</v>
      </c>
      <c r="G189" s="231" t="s">
        <v>359</v>
      </c>
      <c r="H189" s="232">
        <v>8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360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361</v>
      </c>
      <c r="G190" s="242"/>
      <c r="H190" s="246">
        <v>8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86</v>
      </c>
      <c r="AY190" s="252" t="s">
        <v>216</v>
      </c>
    </row>
    <row r="191" s="2" customFormat="1" ht="16.5" customHeight="1">
      <c r="A191" s="39"/>
      <c r="B191" s="40"/>
      <c r="C191" s="228" t="s">
        <v>362</v>
      </c>
      <c r="D191" s="228" t="s">
        <v>218</v>
      </c>
      <c r="E191" s="229" t="s">
        <v>363</v>
      </c>
      <c r="F191" s="230" t="s">
        <v>364</v>
      </c>
      <c r="G191" s="231" t="s">
        <v>221</v>
      </c>
      <c r="H191" s="232">
        <v>150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365</v>
      </c>
    </row>
    <row r="192" s="13" customFormat="1">
      <c r="A192" s="13"/>
      <c r="B192" s="241"/>
      <c r="C192" s="242"/>
      <c r="D192" s="243" t="s">
        <v>230</v>
      </c>
      <c r="E192" s="244" t="s">
        <v>1</v>
      </c>
      <c r="F192" s="245" t="s">
        <v>366</v>
      </c>
      <c r="G192" s="242"/>
      <c r="H192" s="246">
        <v>150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230</v>
      </c>
      <c r="AU192" s="252" t="s">
        <v>88</v>
      </c>
      <c r="AV192" s="13" t="s">
        <v>88</v>
      </c>
      <c r="AW192" s="13" t="s">
        <v>34</v>
      </c>
      <c r="AX192" s="13" t="s">
        <v>86</v>
      </c>
      <c r="AY192" s="252" t="s">
        <v>216</v>
      </c>
    </row>
    <row r="193" s="2" customFormat="1" ht="16.5" customHeight="1">
      <c r="A193" s="39"/>
      <c r="B193" s="40"/>
      <c r="C193" s="228" t="s">
        <v>367</v>
      </c>
      <c r="D193" s="228" t="s">
        <v>218</v>
      </c>
      <c r="E193" s="229" t="s">
        <v>368</v>
      </c>
      <c r="F193" s="230" t="s">
        <v>369</v>
      </c>
      <c r="G193" s="231" t="s">
        <v>221</v>
      </c>
      <c r="H193" s="232">
        <v>10</v>
      </c>
      <c r="I193" s="233"/>
      <c r="J193" s="234">
        <f>ROUND(I193*H193,2)</f>
        <v>0</v>
      </c>
      <c r="K193" s="230" t="s">
        <v>222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5.0000000000000002E-05</v>
      </c>
      <c r="R193" s="237">
        <f>Q193*H193</f>
        <v>0.00050000000000000001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370</v>
      </c>
    </row>
    <row r="194" s="2" customFormat="1" ht="16.5" customHeight="1">
      <c r="A194" s="39"/>
      <c r="B194" s="40"/>
      <c r="C194" s="264" t="s">
        <v>371</v>
      </c>
      <c r="D194" s="264" t="s">
        <v>372</v>
      </c>
      <c r="E194" s="265" t="s">
        <v>373</v>
      </c>
      <c r="F194" s="266" t="s">
        <v>374</v>
      </c>
      <c r="G194" s="267" t="s">
        <v>221</v>
      </c>
      <c r="H194" s="268">
        <v>10</v>
      </c>
      <c r="I194" s="269"/>
      <c r="J194" s="270">
        <f>ROUND(I194*H194,2)</f>
        <v>0</v>
      </c>
      <c r="K194" s="266" t="s">
        <v>222</v>
      </c>
      <c r="L194" s="271"/>
      <c r="M194" s="272" t="s">
        <v>1</v>
      </c>
      <c r="N194" s="273" t="s">
        <v>44</v>
      </c>
      <c r="O194" s="92"/>
      <c r="P194" s="237">
        <f>O194*H194</f>
        <v>0</v>
      </c>
      <c r="Q194" s="237">
        <v>0.0035400000000000002</v>
      </c>
      <c r="R194" s="237">
        <f>Q194*H194</f>
        <v>0.035400000000000001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250</v>
      </c>
      <c r="AT194" s="239" t="s">
        <v>372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375</v>
      </c>
    </row>
    <row r="195" s="2" customFormat="1" ht="16.5" customHeight="1">
      <c r="A195" s="39"/>
      <c r="B195" s="40"/>
      <c r="C195" s="228" t="s">
        <v>376</v>
      </c>
      <c r="D195" s="228" t="s">
        <v>218</v>
      </c>
      <c r="E195" s="229" t="s">
        <v>377</v>
      </c>
      <c r="F195" s="230" t="s">
        <v>378</v>
      </c>
      <c r="G195" s="231" t="s">
        <v>221</v>
      </c>
      <c r="H195" s="232">
        <v>4</v>
      </c>
      <c r="I195" s="233"/>
      <c r="J195" s="234">
        <f>ROUND(I195*H195,2)</f>
        <v>0</v>
      </c>
      <c r="K195" s="230" t="s">
        <v>222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5.0000000000000002E-05</v>
      </c>
      <c r="R195" s="237">
        <f>Q195*H195</f>
        <v>0.00020000000000000001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379</v>
      </c>
    </row>
    <row r="196" s="2" customFormat="1" ht="16.5" customHeight="1">
      <c r="A196" s="39"/>
      <c r="B196" s="40"/>
      <c r="C196" s="264" t="s">
        <v>380</v>
      </c>
      <c r="D196" s="264" t="s">
        <v>372</v>
      </c>
      <c r="E196" s="265" t="s">
        <v>381</v>
      </c>
      <c r="F196" s="266" t="s">
        <v>382</v>
      </c>
      <c r="G196" s="267" t="s">
        <v>221</v>
      </c>
      <c r="H196" s="268">
        <v>4</v>
      </c>
      <c r="I196" s="269"/>
      <c r="J196" s="270">
        <f>ROUND(I196*H196,2)</f>
        <v>0</v>
      </c>
      <c r="K196" s="266" t="s">
        <v>222</v>
      </c>
      <c r="L196" s="271"/>
      <c r="M196" s="272" t="s">
        <v>1</v>
      </c>
      <c r="N196" s="273" t="s">
        <v>44</v>
      </c>
      <c r="O196" s="92"/>
      <c r="P196" s="237">
        <f>O196*H196</f>
        <v>0</v>
      </c>
      <c r="Q196" s="237">
        <v>0.0070899999999999999</v>
      </c>
      <c r="R196" s="237">
        <f>Q196*H196</f>
        <v>0.02836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250</v>
      </c>
      <c r="AT196" s="239" t="s">
        <v>372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383</v>
      </c>
    </row>
    <row r="197" s="2" customFormat="1" ht="16.5" customHeight="1">
      <c r="A197" s="39"/>
      <c r="B197" s="40"/>
      <c r="C197" s="228" t="s">
        <v>384</v>
      </c>
      <c r="D197" s="228" t="s">
        <v>218</v>
      </c>
      <c r="E197" s="229" t="s">
        <v>385</v>
      </c>
      <c r="F197" s="230" t="s">
        <v>386</v>
      </c>
      <c r="G197" s="231" t="s">
        <v>277</v>
      </c>
      <c r="H197" s="232">
        <v>22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387</v>
      </c>
    </row>
    <row r="198" s="13" customFormat="1">
      <c r="A198" s="13"/>
      <c r="B198" s="241"/>
      <c r="C198" s="242"/>
      <c r="D198" s="243" t="s">
        <v>230</v>
      </c>
      <c r="E198" s="244" t="s">
        <v>1</v>
      </c>
      <c r="F198" s="245" t="s">
        <v>388</v>
      </c>
      <c r="G198" s="242"/>
      <c r="H198" s="246">
        <v>22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230</v>
      </c>
      <c r="AU198" s="252" t="s">
        <v>88</v>
      </c>
      <c r="AV198" s="13" t="s">
        <v>88</v>
      </c>
      <c r="AW198" s="13" t="s">
        <v>34</v>
      </c>
      <c r="AX198" s="13" t="s">
        <v>86</v>
      </c>
      <c r="AY198" s="252" t="s">
        <v>216</v>
      </c>
    </row>
    <row r="199" s="2" customFormat="1" ht="16.5" customHeight="1">
      <c r="A199" s="39"/>
      <c r="B199" s="40"/>
      <c r="C199" s="264" t="s">
        <v>389</v>
      </c>
      <c r="D199" s="264" t="s">
        <v>372</v>
      </c>
      <c r="E199" s="265" t="s">
        <v>390</v>
      </c>
      <c r="F199" s="266" t="s">
        <v>391</v>
      </c>
      <c r="G199" s="267" t="s">
        <v>277</v>
      </c>
      <c r="H199" s="268">
        <v>26.399999999999999</v>
      </c>
      <c r="I199" s="269"/>
      <c r="J199" s="270">
        <f>ROUND(I199*H199,2)</f>
        <v>0</v>
      </c>
      <c r="K199" s="266" t="s">
        <v>222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0.00020000000000000001</v>
      </c>
      <c r="R199" s="237">
        <f>Q199*H199</f>
        <v>0.00528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88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392</v>
      </c>
    </row>
    <row r="200" s="13" customFormat="1">
      <c r="A200" s="13"/>
      <c r="B200" s="241"/>
      <c r="C200" s="242"/>
      <c r="D200" s="243" t="s">
        <v>230</v>
      </c>
      <c r="E200" s="242"/>
      <c r="F200" s="245" t="s">
        <v>393</v>
      </c>
      <c r="G200" s="242"/>
      <c r="H200" s="246">
        <v>26.399999999999999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230</v>
      </c>
      <c r="AU200" s="252" t="s">
        <v>88</v>
      </c>
      <c r="AV200" s="13" t="s">
        <v>88</v>
      </c>
      <c r="AW200" s="13" t="s">
        <v>4</v>
      </c>
      <c r="AX200" s="13" t="s">
        <v>86</v>
      </c>
      <c r="AY200" s="252" t="s">
        <v>216</v>
      </c>
    </row>
    <row r="201" s="2" customFormat="1" ht="16.5" customHeight="1">
      <c r="A201" s="39"/>
      <c r="B201" s="40"/>
      <c r="C201" s="228" t="s">
        <v>394</v>
      </c>
      <c r="D201" s="228" t="s">
        <v>218</v>
      </c>
      <c r="E201" s="229" t="s">
        <v>395</v>
      </c>
      <c r="F201" s="230" t="s">
        <v>396</v>
      </c>
      <c r="G201" s="231" t="s">
        <v>277</v>
      </c>
      <c r="H201" s="232">
        <v>22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121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397</v>
      </c>
    </row>
    <row r="202" s="2" customFormat="1" ht="16.5" customHeight="1">
      <c r="A202" s="39"/>
      <c r="B202" s="40"/>
      <c r="C202" s="264" t="s">
        <v>398</v>
      </c>
      <c r="D202" s="264" t="s">
        <v>372</v>
      </c>
      <c r="E202" s="265" t="s">
        <v>399</v>
      </c>
      <c r="F202" s="266" t="s">
        <v>400</v>
      </c>
      <c r="G202" s="267" t="s">
        <v>328</v>
      </c>
      <c r="H202" s="268">
        <v>2.266</v>
      </c>
      <c r="I202" s="269"/>
      <c r="J202" s="270">
        <f>ROUND(I202*H202,2)</f>
        <v>0</v>
      </c>
      <c r="K202" s="266" t="s">
        <v>222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0.20000000000000001</v>
      </c>
      <c r="R202" s="237">
        <f>Q202*H202</f>
        <v>0.45320000000000005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250</v>
      </c>
      <c r="AT202" s="239" t="s">
        <v>372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401</v>
      </c>
    </row>
    <row r="203" s="13" customFormat="1">
      <c r="A203" s="13"/>
      <c r="B203" s="241"/>
      <c r="C203" s="242"/>
      <c r="D203" s="243" t="s">
        <v>230</v>
      </c>
      <c r="E203" s="242"/>
      <c r="F203" s="245" t="s">
        <v>402</v>
      </c>
      <c r="G203" s="242"/>
      <c r="H203" s="246">
        <v>2.266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230</v>
      </c>
      <c r="AU203" s="252" t="s">
        <v>88</v>
      </c>
      <c r="AV203" s="13" t="s">
        <v>88</v>
      </c>
      <c r="AW203" s="13" t="s">
        <v>4</v>
      </c>
      <c r="AX203" s="13" t="s">
        <v>86</v>
      </c>
      <c r="AY203" s="252" t="s">
        <v>216</v>
      </c>
    </row>
    <row r="204" s="2" customFormat="1" ht="24.15" customHeight="1">
      <c r="A204" s="39"/>
      <c r="B204" s="40"/>
      <c r="C204" s="228" t="s">
        <v>403</v>
      </c>
      <c r="D204" s="228" t="s">
        <v>218</v>
      </c>
      <c r="E204" s="229" t="s">
        <v>404</v>
      </c>
      <c r="F204" s="230" t="s">
        <v>405</v>
      </c>
      <c r="G204" s="231" t="s">
        <v>221</v>
      </c>
      <c r="H204" s="232">
        <v>10</v>
      </c>
      <c r="I204" s="233"/>
      <c r="J204" s="234">
        <f>ROUND(I204*H204,2)</f>
        <v>0</v>
      </c>
      <c r="K204" s="230" t="s">
        <v>222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406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407</v>
      </c>
      <c r="G205" s="242"/>
      <c r="H205" s="246">
        <v>10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86</v>
      </c>
      <c r="AY205" s="252" t="s">
        <v>216</v>
      </c>
    </row>
    <row r="206" s="2" customFormat="1" ht="33" customHeight="1">
      <c r="A206" s="39"/>
      <c r="B206" s="40"/>
      <c r="C206" s="228" t="s">
        <v>408</v>
      </c>
      <c r="D206" s="228" t="s">
        <v>218</v>
      </c>
      <c r="E206" s="229" t="s">
        <v>409</v>
      </c>
      <c r="F206" s="230" t="s">
        <v>410</v>
      </c>
      <c r="G206" s="231" t="s">
        <v>221</v>
      </c>
      <c r="H206" s="232">
        <v>4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411</v>
      </c>
    </row>
    <row r="207" s="13" customFormat="1">
      <c r="A207" s="13"/>
      <c r="B207" s="241"/>
      <c r="C207" s="242"/>
      <c r="D207" s="243" t="s">
        <v>230</v>
      </c>
      <c r="E207" s="244" t="s">
        <v>1</v>
      </c>
      <c r="F207" s="245" t="s">
        <v>412</v>
      </c>
      <c r="G207" s="242"/>
      <c r="H207" s="246">
        <v>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230</v>
      </c>
      <c r="AU207" s="252" t="s">
        <v>88</v>
      </c>
      <c r="AV207" s="13" t="s">
        <v>88</v>
      </c>
      <c r="AW207" s="13" t="s">
        <v>34</v>
      </c>
      <c r="AX207" s="13" t="s">
        <v>79</v>
      </c>
      <c r="AY207" s="252" t="s">
        <v>216</v>
      </c>
    </row>
    <row r="208" s="13" customFormat="1">
      <c r="A208" s="13"/>
      <c r="B208" s="241"/>
      <c r="C208" s="242"/>
      <c r="D208" s="243" t="s">
        <v>230</v>
      </c>
      <c r="E208" s="244" t="s">
        <v>1</v>
      </c>
      <c r="F208" s="245" t="s">
        <v>413</v>
      </c>
      <c r="G208" s="242"/>
      <c r="H208" s="246">
        <v>2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230</v>
      </c>
      <c r="AU208" s="252" t="s">
        <v>88</v>
      </c>
      <c r="AV208" s="13" t="s">
        <v>88</v>
      </c>
      <c r="AW208" s="13" t="s">
        <v>34</v>
      </c>
      <c r="AX208" s="13" t="s">
        <v>79</v>
      </c>
      <c r="AY208" s="252" t="s">
        <v>216</v>
      </c>
    </row>
    <row r="209" s="13" customFormat="1">
      <c r="A209" s="13"/>
      <c r="B209" s="241"/>
      <c r="C209" s="242"/>
      <c r="D209" s="243" t="s">
        <v>230</v>
      </c>
      <c r="E209" s="244" t="s">
        <v>1</v>
      </c>
      <c r="F209" s="245" t="s">
        <v>414</v>
      </c>
      <c r="G209" s="242"/>
      <c r="H209" s="246">
        <v>1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230</v>
      </c>
      <c r="AU209" s="252" t="s">
        <v>88</v>
      </c>
      <c r="AV209" s="13" t="s">
        <v>88</v>
      </c>
      <c r="AW209" s="13" t="s">
        <v>34</v>
      </c>
      <c r="AX209" s="13" t="s">
        <v>79</v>
      </c>
      <c r="AY209" s="252" t="s">
        <v>216</v>
      </c>
    </row>
    <row r="210" s="14" customFormat="1">
      <c r="A210" s="14"/>
      <c r="B210" s="253"/>
      <c r="C210" s="254"/>
      <c r="D210" s="243" t="s">
        <v>230</v>
      </c>
      <c r="E210" s="255" t="s">
        <v>1</v>
      </c>
      <c r="F210" s="256" t="s">
        <v>285</v>
      </c>
      <c r="G210" s="254"/>
      <c r="H210" s="257">
        <v>4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230</v>
      </c>
      <c r="AU210" s="263" t="s">
        <v>88</v>
      </c>
      <c r="AV210" s="14" t="s">
        <v>121</v>
      </c>
      <c r="AW210" s="14" t="s">
        <v>34</v>
      </c>
      <c r="AX210" s="14" t="s">
        <v>86</v>
      </c>
      <c r="AY210" s="263" t="s">
        <v>216</v>
      </c>
    </row>
    <row r="211" s="2" customFormat="1" ht="16.5" customHeight="1">
      <c r="A211" s="39"/>
      <c r="B211" s="40"/>
      <c r="C211" s="264" t="s">
        <v>415</v>
      </c>
      <c r="D211" s="264" t="s">
        <v>372</v>
      </c>
      <c r="E211" s="265" t="s">
        <v>416</v>
      </c>
      <c r="F211" s="266" t="s">
        <v>417</v>
      </c>
      <c r="G211" s="267" t="s">
        <v>328</v>
      </c>
      <c r="H211" s="268">
        <v>2.3999999999999999</v>
      </c>
      <c r="I211" s="269"/>
      <c r="J211" s="270">
        <f>ROUND(I211*H211,2)</f>
        <v>0</v>
      </c>
      <c r="K211" s="266" t="s">
        <v>222</v>
      </c>
      <c r="L211" s="271"/>
      <c r="M211" s="272" t="s">
        <v>1</v>
      </c>
      <c r="N211" s="273" t="s">
        <v>44</v>
      </c>
      <c r="O211" s="92"/>
      <c r="P211" s="237">
        <f>O211*H211</f>
        <v>0</v>
      </c>
      <c r="Q211" s="237">
        <v>0.22</v>
      </c>
      <c r="R211" s="237">
        <f>Q211*H211</f>
        <v>0.52800000000000002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250</v>
      </c>
      <c r="AT211" s="239" t="s">
        <v>372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418</v>
      </c>
    </row>
    <row r="212" s="13" customFormat="1">
      <c r="A212" s="13"/>
      <c r="B212" s="241"/>
      <c r="C212" s="242"/>
      <c r="D212" s="243" t="s">
        <v>230</v>
      </c>
      <c r="E212" s="242"/>
      <c r="F212" s="245" t="s">
        <v>419</v>
      </c>
      <c r="G212" s="242"/>
      <c r="H212" s="246">
        <v>2.3999999999999999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230</v>
      </c>
      <c r="AU212" s="252" t="s">
        <v>88</v>
      </c>
      <c r="AV212" s="13" t="s">
        <v>88</v>
      </c>
      <c r="AW212" s="13" t="s">
        <v>4</v>
      </c>
      <c r="AX212" s="13" t="s">
        <v>86</v>
      </c>
      <c r="AY212" s="252" t="s">
        <v>216</v>
      </c>
    </row>
    <row r="213" s="2" customFormat="1" ht="16.5" customHeight="1">
      <c r="A213" s="39"/>
      <c r="B213" s="40"/>
      <c r="C213" s="264" t="s">
        <v>420</v>
      </c>
      <c r="D213" s="264" t="s">
        <v>372</v>
      </c>
      <c r="E213" s="265" t="s">
        <v>421</v>
      </c>
      <c r="F213" s="266" t="s">
        <v>422</v>
      </c>
      <c r="G213" s="267" t="s">
        <v>328</v>
      </c>
      <c r="H213" s="268">
        <v>2.3999999999999999</v>
      </c>
      <c r="I213" s="269"/>
      <c r="J213" s="270">
        <f>ROUND(I213*H213,2)</f>
        <v>0</v>
      </c>
      <c r="K213" s="266" t="s">
        <v>222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0.20999999999999999</v>
      </c>
      <c r="R213" s="237">
        <f>Q213*H213</f>
        <v>0.504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250</v>
      </c>
      <c r="AT213" s="239" t="s">
        <v>372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423</v>
      </c>
    </row>
    <row r="214" s="13" customFormat="1">
      <c r="A214" s="13"/>
      <c r="B214" s="241"/>
      <c r="C214" s="242"/>
      <c r="D214" s="243" t="s">
        <v>230</v>
      </c>
      <c r="E214" s="242"/>
      <c r="F214" s="245" t="s">
        <v>419</v>
      </c>
      <c r="G214" s="242"/>
      <c r="H214" s="246">
        <v>2.3999999999999999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230</v>
      </c>
      <c r="AU214" s="252" t="s">
        <v>88</v>
      </c>
      <c r="AV214" s="13" t="s">
        <v>88</v>
      </c>
      <c r="AW214" s="13" t="s">
        <v>4</v>
      </c>
      <c r="AX214" s="13" t="s">
        <v>86</v>
      </c>
      <c r="AY214" s="252" t="s">
        <v>216</v>
      </c>
    </row>
    <row r="215" s="2" customFormat="1" ht="24.15" customHeight="1">
      <c r="A215" s="39"/>
      <c r="B215" s="40"/>
      <c r="C215" s="228" t="s">
        <v>424</v>
      </c>
      <c r="D215" s="228" t="s">
        <v>218</v>
      </c>
      <c r="E215" s="229" t="s">
        <v>425</v>
      </c>
      <c r="F215" s="230" t="s">
        <v>426</v>
      </c>
      <c r="G215" s="231" t="s">
        <v>221</v>
      </c>
      <c r="H215" s="232">
        <v>4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121</v>
      </c>
      <c r="AT215" s="239" t="s">
        <v>218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427</v>
      </c>
    </row>
    <row r="216" s="13" customFormat="1">
      <c r="A216" s="13"/>
      <c r="B216" s="241"/>
      <c r="C216" s="242"/>
      <c r="D216" s="243" t="s">
        <v>230</v>
      </c>
      <c r="E216" s="244" t="s">
        <v>1</v>
      </c>
      <c r="F216" s="245" t="s">
        <v>412</v>
      </c>
      <c r="G216" s="242"/>
      <c r="H216" s="246">
        <v>1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230</v>
      </c>
      <c r="AU216" s="252" t="s">
        <v>88</v>
      </c>
      <c r="AV216" s="13" t="s">
        <v>88</v>
      </c>
      <c r="AW216" s="13" t="s">
        <v>34</v>
      </c>
      <c r="AX216" s="13" t="s">
        <v>79</v>
      </c>
      <c r="AY216" s="252" t="s">
        <v>216</v>
      </c>
    </row>
    <row r="217" s="13" customFormat="1">
      <c r="A217" s="13"/>
      <c r="B217" s="241"/>
      <c r="C217" s="242"/>
      <c r="D217" s="243" t="s">
        <v>230</v>
      </c>
      <c r="E217" s="244" t="s">
        <v>1</v>
      </c>
      <c r="F217" s="245" t="s">
        <v>413</v>
      </c>
      <c r="G217" s="242"/>
      <c r="H217" s="246">
        <v>2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230</v>
      </c>
      <c r="AU217" s="252" t="s">
        <v>88</v>
      </c>
      <c r="AV217" s="13" t="s">
        <v>88</v>
      </c>
      <c r="AW217" s="13" t="s">
        <v>34</v>
      </c>
      <c r="AX217" s="13" t="s">
        <v>79</v>
      </c>
      <c r="AY217" s="252" t="s">
        <v>216</v>
      </c>
    </row>
    <row r="218" s="13" customFormat="1">
      <c r="A218" s="13"/>
      <c r="B218" s="241"/>
      <c r="C218" s="242"/>
      <c r="D218" s="243" t="s">
        <v>230</v>
      </c>
      <c r="E218" s="244" t="s">
        <v>1</v>
      </c>
      <c r="F218" s="245" t="s">
        <v>414</v>
      </c>
      <c r="G218" s="242"/>
      <c r="H218" s="246">
        <v>1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230</v>
      </c>
      <c r="AU218" s="252" t="s">
        <v>88</v>
      </c>
      <c r="AV218" s="13" t="s">
        <v>88</v>
      </c>
      <c r="AW218" s="13" t="s">
        <v>34</v>
      </c>
      <c r="AX218" s="13" t="s">
        <v>79</v>
      </c>
      <c r="AY218" s="252" t="s">
        <v>216</v>
      </c>
    </row>
    <row r="219" s="14" customFormat="1">
      <c r="A219" s="14"/>
      <c r="B219" s="253"/>
      <c r="C219" s="254"/>
      <c r="D219" s="243" t="s">
        <v>230</v>
      </c>
      <c r="E219" s="255" t="s">
        <v>1</v>
      </c>
      <c r="F219" s="256" t="s">
        <v>285</v>
      </c>
      <c r="G219" s="254"/>
      <c r="H219" s="257">
        <v>4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230</v>
      </c>
      <c r="AU219" s="263" t="s">
        <v>88</v>
      </c>
      <c r="AV219" s="14" t="s">
        <v>121</v>
      </c>
      <c r="AW219" s="14" t="s">
        <v>34</v>
      </c>
      <c r="AX219" s="14" t="s">
        <v>86</v>
      </c>
      <c r="AY219" s="263" t="s">
        <v>216</v>
      </c>
    </row>
    <row r="220" s="2" customFormat="1" ht="16.5" customHeight="1">
      <c r="A220" s="39"/>
      <c r="B220" s="40"/>
      <c r="C220" s="264" t="s">
        <v>428</v>
      </c>
      <c r="D220" s="264" t="s">
        <v>372</v>
      </c>
      <c r="E220" s="265" t="s">
        <v>429</v>
      </c>
      <c r="F220" s="266" t="s">
        <v>430</v>
      </c>
      <c r="G220" s="267" t="s">
        <v>221</v>
      </c>
      <c r="H220" s="268">
        <v>3</v>
      </c>
      <c r="I220" s="269"/>
      <c r="J220" s="270">
        <f>ROUND(I220*H220,2)</f>
        <v>0</v>
      </c>
      <c r="K220" s="266" t="s">
        <v>1</v>
      </c>
      <c r="L220" s="271"/>
      <c r="M220" s="272" t="s">
        <v>1</v>
      </c>
      <c r="N220" s="273" t="s">
        <v>44</v>
      </c>
      <c r="O220" s="92"/>
      <c r="P220" s="237">
        <f>O220*H220</f>
        <v>0</v>
      </c>
      <c r="Q220" s="237">
        <v>3.0000000000000001E-05</v>
      </c>
      <c r="R220" s="237">
        <f>Q220*H220</f>
        <v>9.0000000000000006E-05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250</v>
      </c>
      <c r="AT220" s="239" t="s">
        <v>372</v>
      </c>
      <c r="AU220" s="239" t="s">
        <v>88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431</v>
      </c>
    </row>
    <row r="221" s="2" customFormat="1" ht="16.5" customHeight="1">
      <c r="A221" s="39"/>
      <c r="B221" s="40"/>
      <c r="C221" s="264" t="s">
        <v>432</v>
      </c>
      <c r="D221" s="264" t="s">
        <v>372</v>
      </c>
      <c r="E221" s="265" t="s">
        <v>433</v>
      </c>
      <c r="F221" s="266" t="s">
        <v>434</v>
      </c>
      <c r="G221" s="267" t="s">
        <v>221</v>
      </c>
      <c r="H221" s="268">
        <v>1</v>
      </c>
      <c r="I221" s="269"/>
      <c r="J221" s="270">
        <f>ROUND(I221*H221,2)</f>
        <v>0</v>
      </c>
      <c r="K221" s="266" t="s">
        <v>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0.040000000000000001</v>
      </c>
      <c r="R221" s="237">
        <f>Q221*H221</f>
        <v>0.040000000000000001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435</v>
      </c>
    </row>
    <row r="222" s="2" customFormat="1" ht="16.5" customHeight="1">
      <c r="A222" s="39"/>
      <c r="B222" s="40"/>
      <c r="C222" s="228" t="s">
        <v>436</v>
      </c>
      <c r="D222" s="228" t="s">
        <v>218</v>
      </c>
      <c r="E222" s="229" t="s">
        <v>437</v>
      </c>
      <c r="F222" s="230" t="s">
        <v>438</v>
      </c>
      <c r="G222" s="231" t="s">
        <v>221</v>
      </c>
      <c r="H222" s="232">
        <v>10</v>
      </c>
      <c r="I222" s="233"/>
      <c r="J222" s="234">
        <f>ROUND(I222*H222,2)</f>
        <v>0</v>
      </c>
      <c r="K222" s="230" t="s">
        <v>222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88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439</v>
      </c>
    </row>
    <row r="223" s="13" customFormat="1">
      <c r="A223" s="13"/>
      <c r="B223" s="241"/>
      <c r="C223" s="242"/>
      <c r="D223" s="243" t="s">
        <v>230</v>
      </c>
      <c r="E223" s="244" t="s">
        <v>1</v>
      </c>
      <c r="F223" s="245" t="s">
        <v>440</v>
      </c>
      <c r="G223" s="242"/>
      <c r="H223" s="246">
        <v>10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230</v>
      </c>
      <c r="AU223" s="252" t="s">
        <v>88</v>
      </c>
      <c r="AV223" s="13" t="s">
        <v>88</v>
      </c>
      <c r="AW223" s="13" t="s">
        <v>34</v>
      </c>
      <c r="AX223" s="13" t="s">
        <v>86</v>
      </c>
      <c r="AY223" s="252" t="s">
        <v>216</v>
      </c>
    </row>
    <row r="224" s="2" customFormat="1" ht="16.5" customHeight="1">
      <c r="A224" s="39"/>
      <c r="B224" s="40"/>
      <c r="C224" s="264" t="s">
        <v>441</v>
      </c>
      <c r="D224" s="264" t="s">
        <v>372</v>
      </c>
      <c r="E224" s="265" t="s">
        <v>442</v>
      </c>
      <c r="F224" s="266" t="s">
        <v>443</v>
      </c>
      <c r="G224" s="267" t="s">
        <v>221</v>
      </c>
      <c r="H224" s="268">
        <v>4</v>
      </c>
      <c r="I224" s="269"/>
      <c r="J224" s="270">
        <f>ROUND(I224*H224,2)</f>
        <v>0</v>
      </c>
      <c r="K224" s="266" t="s">
        <v>1</v>
      </c>
      <c r="L224" s="271"/>
      <c r="M224" s="272" t="s">
        <v>1</v>
      </c>
      <c r="N224" s="273" t="s">
        <v>44</v>
      </c>
      <c r="O224" s="92"/>
      <c r="P224" s="237">
        <f>O224*H224</f>
        <v>0</v>
      </c>
      <c r="Q224" s="237">
        <v>0.017999999999999999</v>
      </c>
      <c r="R224" s="237">
        <f>Q224*H224</f>
        <v>0.071999999999999995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250</v>
      </c>
      <c r="AT224" s="239" t="s">
        <v>372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444</v>
      </c>
    </row>
    <row r="225" s="2" customFormat="1" ht="16.5" customHeight="1">
      <c r="A225" s="39"/>
      <c r="B225" s="40"/>
      <c r="C225" s="264" t="s">
        <v>445</v>
      </c>
      <c r="D225" s="264" t="s">
        <v>372</v>
      </c>
      <c r="E225" s="265" t="s">
        <v>446</v>
      </c>
      <c r="F225" s="266" t="s">
        <v>447</v>
      </c>
      <c r="G225" s="267" t="s">
        <v>221</v>
      </c>
      <c r="H225" s="268">
        <v>3</v>
      </c>
      <c r="I225" s="269"/>
      <c r="J225" s="270">
        <f>ROUND(I225*H225,2)</f>
        <v>0</v>
      </c>
      <c r="K225" s="266" t="s">
        <v>1</v>
      </c>
      <c r="L225" s="271"/>
      <c r="M225" s="272" t="s">
        <v>1</v>
      </c>
      <c r="N225" s="273" t="s">
        <v>44</v>
      </c>
      <c r="O225" s="92"/>
      <c r="P225" s="237">
        <f>O225*H225</f>
        <v>0</v>
      </c>
      <c r="Q225" s="237">
        <v>0.017999999999999999</v>
      </c>
      <c r="R225" s="237">
        <f>Q225*H225</f>
        <v>0.053999999999999992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250</v>
      </c>
      <c r="AT225" s="239" t="s">
        <v>372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448</v>
      </c>
    </row>
    <row r="226" s="2" customFormat="1" ht="16.5" customHeight="1">
      <c r="A226" s="39"/>
      <c r="B226" s="40"/>
      <c r="C226" s="264" t="s">
        <v>449</v>
      </c>
      <c r="D226" s="264" t="s">
        <v>372</v>
      </c>
      <c r="E226" s="265" t="s">
        <v>450</v>
      </c>
      <c r="F226" s="266" t="s">
        <v>451</v>
      </c>
      <c r="G226" s="267" t="s">
        <v>221</v>
      </c>
      <c r="H226" s="268">
        <v>3</v>
      </c>
      <c r="I226" s="269"/>
      <c r="J226" s="270">
        <f>ROUND(I226*H226,2)</f>
        <v>0</v>
      </c>
      <c r="K226" s="266" t="s">
        <v>1</v>
      </c>
      <c r="L226" s="271"/>
      <c r="M226" s="272" t="s">
        <v>1</v>
      </c>
      <c r="N226" s="273" t="s">
        <v>44</v>
      </c>
      <c r="O226" s="92"/>
      <c r="P226" s="237">
        <f>O226*H226</f>
        <v>0</v>
      </c>
      <c r="Q226" s="237">
        <v>0.017999999999999999</v>
      </c>
      <c r="R226" s="237">
        <f>Q226*H226</f>
        <v>0.053999999999999992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250</v>
      </c>
      <c r="AT226" s="239" t="s">
        <v>372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452</v>
      </c>
    </row>
    <row r="227" s="2" customFormat="1" ht="24.15" customHeight="1">
      <c r="A227" s="39"/>
      <c r="B227" s="40"/>
      <c r="C227" s="228" t="s">
        <v>453</v>
      </c>
      <c r="D227" s="228" t="s">
        <v>218</v>
      </c>
      <c r="E227" s="229" t="s">
        <v>454</v>
      </c>
      <c r="F227" s="230" t="s">
        <v>455</v>
      </c>
      <c r="G227" s="231" t="s">
        <v>221</v>
      </c>
      <c r="H227" s="232">
        <v>7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0.021350000000000001</v>
      </c>
      <c r="R227" s="237">
        <f>Q227*H227</f>
        <v>0.14945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456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457</v>
      </c>
      <c r="G228" s="242"/>
      <c r="H228" s="246">
        <v>7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88</v>
      </c>
      <c r="AV228" s="13" t="s">
        <v>88</v>
      </c>
      <c r="AW228" s="13" t="s">
        <v>34</v>
      </c>
      <c r="AX228" s="13" t="s">
        <v>86</v>
      </c>
      <c r="AY228" s="252" t="s">
        <v>216</v>
      </c>
    </row>
    <row r="229" s="12" customFormat="1" ht="22.8" customHeight="1">
      <c r="A229" s="12"/>
      <c r="B229" s="212"/>
      <c r="C229" s="213"/>
      <c r="D229" s="214" t="s">
        <v>78</v>
      </c>
      <c r="E229" s="226" t="s">
        <v>255</v>
      </c>
      <c r="F229" s="226" t="s">
        <v>458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SUM(P230:P242)</f>
        <v>0</v>
      </c>
      <c r="Q229" s="220"/>
      <c r="R229" s="221">
        <f>SUM(R230:R242)</f>
        <v>0</v>
      </c>
      <c r="S229" s="220"/>
      <c r="T229" s="222">
        <f>SUM(T230:T242)</f>
        <v>30.945639999999997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86</v>
      </c>
      <c r="AT229" s="224" t="s">
        <v>78</v>
      </c>
      <c r="AU229" s="224" t="s">
        <v>86</v>
      </c>
      <c r="AY229" s="223" t="s">
        <v>216</v>
      </c>
      <c r="BK229" s="225">
        <f>SUM(BK230:BK242)</f>
        <v>0</v>
      </c>
    </row>
    <row r="230" s="2" customFormat="1" ht="16.5" customHeight="1">
      <c r="A230" s="39"/>
      <c r="B230" s="40"/>
      <c r="C230" s="228" t="s">
        <v>459</v>
      </c>
      <c r="D230" s="228" t="s">
        <v>218</v>
      </c>
      <c r="E230" s="229" t="s">
        <v>460</v>
      </c>
      <c r="F230" s="230" t="s">
        <v>461</v>
      </c>
      <c r="G230" s="231" t="s">
        <v>221</v>
      </c>
      <c r="H230" s="232">
        <v>57</v>
      </c>
      <c r="I230" s="233"/>
      <c r="J230" s="234">
        <f>ROUND(I230*H230,2)</f>
        <v>0</v>
      </c>
      <c r="K230" s="230" t="s">
        <v>222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0.16500000000000001</v>
      </c>
      <c r="T230" s="238">
        <f>S230*H230</f>
        <v>9.4050000000000011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88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462</v>
      </c>
    </row>
    <row r="231" s="13" customFormat="1">
      <c r="A231" s="13"/>
      <c r="B231" s="241"/>
      <c r="C231" s="242"/>
      <c r="D231" s="243" t="s">
        <v>230</v>
      </c>
      <c r="E231" s="244" t="s">
        <v>1</v>
      </c>
      <c r="F231" s="245" t="s">
        <v>463</v>
      </c>
      <c r="G231" s="242"/>
      <c r="H231" s="246">
        <v>57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230</v>
      </c>
      <c r="AU231" s="252" t="s">
        <v>88</v>
      </c>
      <c r="AV231" s="13" t="s">
        <v>88</v>
      </c>
      <c r="AW231" s="13" t="s">
        <v>34</v>
      </c>
      <c r="AX231" s="13" t="s">
        <v>86</v>
      </c>
      <c r="AY231" s="252" t="s">
        <v>216</v>
      </c>
    </row>
    <row r="232" s="2" customFormat="1" ht="16.5" customHeight="1">
      <c r="A232" s="39"/>
      <c r="B232" s="40"/>
      <c r="C232" s="228" t="s">
        <v>464</v>
      </c>
      <c r="D232" s="228" t="s">
        <v>218</v>
      </c>
      <c r="E232" s="229" t="s">
        <v>465</v>
      </c>
      <c r="F232" s="230" t="s">
        <v>466</v>
      </c>
      <c r="G232" s="231" t="s">
        <v>221</v>
      </c>
      <c r="H232" s="232">
        <v>11</v>
      </c>
      <c r="I232" s="233"/>
      <c r="J232" s="234">
        <f>ROUND(I232*H232,2)</f>
        <v>0</v>
      </c>
      <c r="K232" s="230" t="s">
        <v>222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0.0080000000000000002</v>
      </c>
      <c r="T232" s="238">
        <f>S232*H232</f>
        <v>0.087999999999999995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88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467</v>
      </c>
    </row>
    <row r="233" s="13" customFormat="1">
      <c r="A233" s="13"/>
      <c r="B233" s="241"/>
      <c r="C233" s="242"/>
      <c r="D233" s="243" t="s">
        <v>230</v>
      </c>
      <c r="E233" s="244" t="s">
        <v>1</v>
      </c>
      <c r="F233" s="245" t="s">
        <v>468</v>
      </c>
      <c r="G233" s="242"/>
      <c r="H233" s="246">
        <v>11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230</v>
      </c>
      <c r="AU233" s="252" t="s">
        <v>88</v>
      </c>
      <c r="AV233" s="13" t="s">
        <v>88</v>
      </c>
      <c r="AW233" s="13" t="s">
        <v>34</v>
      </c>
      <c r="AX233" s="13" t="s">
        <v>86</v>
      </c>
      <c r="AY233" s="252" t="s">
        <v>216</v>
      </c>
    </row>
    <row r="234" s="2" customFormat="1" ht="16.5" customHeight="1">
      <c r="A234" s="39"/>
      <c r="B234" s="40"/>
      <c r="C234" s="228" t="s">
        <v>469</v>
      </c>
      <c r="D234" s="228" t="s">
        <v>218</v>
      </c>
      <c r="E234" s="229" t="s">
        <v>470</v>
      </c>
      <c r="F234" s="230" t="s">
        <v>471</v>
      </c>
      <c r="G234" s="231" t="s">
        <v>293</v>
      </c>
      <c r="H234" s="232">
        <v>130.5</v>
      </c>
      <c r="I234" s="233"/>
      <c r="J234" s="234">
        <f>ROUND(I234*H234,2)</f>
        <v>0</v>
      </c>
      <c r="K234" s="230" t="s">
        <v>222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0.00198</v>
      </c>
      <c r="T234" s="238">
        <f>S234*H234</f>
        <v>0.25839000000000001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121</v>
      </c>
      <c r="AT234" s="239" t="s">
        <v>218</v>
      </c>
      <c r="AU234" s="239" t="s">
        <v>88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121</v>
      </c>
      <c r="BM234" s="239" t="s">
        <v>472</v>
      </c>
    </row>
    <row r="235" s="13" customFormat="1">
      <c r="A235" s="13"/>
      <c r="B235" s="241"/>
      <c r="C235" s="242"/>
      <c r="D235" s="243" t="s">
        <v>230</v>
      </c>
      <c r="E235" s="244" t="s">
        <v>1</v>
      </c>
      <c r="F235" s="245" t="s">
        <v>473</v>
      </c>
      <c r="G235" s="242"/>
      <c r="H235" s="246">
        <v>130.5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230</v>
      </c>
      <c r="AU235" s="252" t="s">
        <v>88</v>
      </c>
      <c r="AV235" s="13" t="s">
        <v>88</v>
      </c>
      <c r="AW235" s="13" t="s">
        <v>34</v>
      </c>
      <c r="AX235" s="13" t="s">
        <v>86</v>
      </c>
      <c r="AY235" s="252" t="s">
        <v>216</v>
      </c>
    </row>
    <row r="236" s="2" customFormat="1" ht="16.5" customHeight="1">
      <c r="A236" s="39"/>
      <c r="B236" s="40"/>
      <c r="C236" s="228" t="s">
        <v>474</v>
      </c>
      <c r="D236" s="228" t="s">
        <v>218</v>
      </c>
      <c r="E236" s="229" t="s">
        <v>475</v>
      </c>
      <c r="F236" s="230" t="s">
        <v>476</v>
      </c>
      <c r="G236" s="231" t="s">
        <v>293</v>
      </c>
      <c r="H236" s="232">
        <v>21</v>
      </c>
      <c r="I236" s="233"/>
      <c r="J236" s="234">
        <f>ROUND(I236*H236,2)</f>
        <v>0</v>
      </c>
      <c r="K236" s="230" t="s">
        <v>222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0.0092499999999999995</v>
      </c>
      <c r="T236" s="238">
        <f>S236*H236</f>
        <v>0.19424999999999998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88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477</v>
      </c>
    </row>
    <row r="237" s="13" customFormat="1">
      <c r="A237" s="13"/>
      <c r="B237" s="241"/>
      <c r="C237" s="242"/>
      <c r="D237" s="243" t="s">
        <v>230</v>
      </c>
      <c r="E237" s="244" t="s">
        <v>1</v>
      </c>
      <c r="F237" s="245" t="s">
        <v>478</v>
      </c>
      <c r="G237" s="242"/>
      <c r="H237" s="246">
        <v>21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230</v>
      </c>
      <c r="AU237" s="252" t="s">
        <v>88</v>
      </c>
      <c r="AV237" s="13" t="s">
        <v>88</v>
      </c>
      <c r="AW237" s="13" t="s">
        <v>34</v>
      </c>
      <c r="AX237" s="13" t="s">
        <v>86</v>
      </c>
      <c r="AY237" s="252" t="s">
        <v>216</v>
      </c>
    </row>
    <row r="238" s="2" customFormat="1" ht="16.5" customHeight="1">
      <c r="A238" s="39"/>
      <c r="B238" s="40"/>
      <c r="C238" s="228" t="s">
        <v>479</v>
      </c>
      <c r="D238" s="228" t="s">
        <v>218</v>
      </c>
      <c r="E238" s="229" t="s">
        <v>480</v>
      </c>
      <c r="F238" s="230" t="s">
        <v>481</v>
      </c>
      <c r="G238" s="231" t="s">
        <v>221</v>
      </c>
      <c r="H238" s="232">
        <v>1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0.20999999999999999</v>
      </c>
      <c r="T238" s="238">
        <f>S238*H238</f>
        <v>0.20999999999999999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482</v>
      </c>
    </row>
    <row r="239" s="2" customFormat="1" ht="16.5" customHeight="1">
      <c r="A239" s="39"/>
      <c r="B239" s="40"/>
      <c r="C239" s="228" t="s">
        <v>483</v>
      </c>
      <c r="D239" s="228" t="s">
        <v>218</v>
      </c>
      <c r="E239" s="229" t="s">
        <v>484</v>
      </c>
      <c r="F239" s="230" t="s">
        <v>485</v>
      </c>
      <c r="G239" s="231" t="s">
        <v>277</v>
      </c>
      <c r="H239" s="232">
        <v>66</v>
      </c>
      <c r="I239" s="233"/>
      <c r="J239" s="234">
        <f>ROUND(I239*H239,2)</f>
        <v>0</v>
      </c>
      <c r="K239" s="230" t="s">
        <v>222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121</v>
      </c>
      <c r="AT239" s="239" t="s">
        <v>218</v>
      </c>
      <c r="AU239" s="239" t="s">
        <v>88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486</v>
      </c>
    </row>
    <row r="240" s="13" customFormat="1">
      <c r="A240" s="13"/>
      <c r="B240" s="241"/>
      <c r="C240" s="242"/>
      <c r="D240" s="243" t="s">
        <v>230</v>
      </c>
      <c r="E240" s="244" t="s">
        <v>1</v>
      </c>
      <c r="F240" s="245" t="s">
        <v>279</v>
      </c>
      <c r="G240" s="242"/>
      <c r="H240" s="246">
        <v>66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230</v>
      </c>
      <c r="AU240" s="252" t="s">
        <v>88</v>
      </c>
      <c r="AV240" s="13" t="s">
        <v>88</v>
      </c>
      <c r="AW240" s="13" t="s">
        <v>34</v>
      </c>
      <c r="AX240" s="13" t="s">
        <v>86</v>
      </c>
      <c r="AY240" s="252" t="s">
        <v>216</v>
      </c>
    </row>
    <row r="241" s="2" customFormat="1" ht="16.5" customHeight="1">
      <c r="A241" s="39"/>
      <c r="B241" s="40"/>
      <c r="C241" s="228" t="s">
        <v>487</v>
      </c>
      <c r="D241" s="228" t="s">
        <v>218</v>
      </c>
      <c r="E241" s="229" t="s">
        <v>488</v>
      </c>
      <c r="F241" s="230" t="s">
        <v>489</v>
      </c>
      <c r="G241" s="231" t="s">
        <v>328</v>
      </c>
      <c r="H241" s="232">
        <v>9.4499999999999993</v>
      </c>
      <c r="I241" s="233"/>
      <c r="J241" s="234">
        <f>ROUND(I241*H241,2)</f>
        <v>0</v>
      </c>
      <c r="K241" s="230" t="s">
        <v>222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2.2000000000000002</v>
      </c>
      <c r="T241" s="238">
        <f>S241*H241</f>
        <v>20.789999999999999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121</v>
      </c>
      <c r="AT241" s="239" t="s">
        <v>218</v>
      </c>
      <c r="AU241" s="239" t="s">
        <v>88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490</v>
      </c>
    </row>
    <row r="242" s="13" customFormat="1">
      <c r="A242" s="13"/>
      <c r="B242" s="241"/>
      <c r="C242" s="242"/>
      <c r="D242" s="243" t="s">
        <v>230</v>
      </c>
      <c r="E242" s="244" t="s">
        <v>1</v>
      </c>
      <c r="F242" s="245" t="s">
        <v>491</v>
      </c>
      <c r="G242" s="242"/>
      <c r="H242" s="246">
        <v>9.4499999999999993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230</v>
      </c>
      <c r="AU242" s="252" t="s">
        <v>88</v>
      </c>
      <c r="AV242" s="13" t="s">
        <v>88</v>
      </c>
      <c r="AW242" s="13" t="s">
        <v>34</v>
      </c>
      <c r="AX242" s="13" t="s">
        <v>86</v>
      </c>
      <c r="AY242" s="252" t="s">
        <v>216</v>
      </c>
    </row>
    <row r="243" s="12" customFormat="1" ht="22.8" customHeight="1">
      <c r="A243" s="12"/>
      <c r="B243" s="212"/>
      <c r="C243" s="213"/>
      <c r="D243" s="214" t="s">
        <v>78</v>
      </c>
      <c r="E243" s="226" t="s">
        <v>492</v>
      </c>
      <c r="F243" s="226" t="s">
        <v>493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SUM(P244:P259)</f>
        <v>0</v>
      </c>
      <c r="Q243" s="220"/>
      <c r="R243" s="221">
        <f>SUM(R244:R259)</f>
        <v>0</v>
      </c>
      <c r="S243" s="220"/>
      <c r="T243" s="222">
        <f>SUM(T244:T259)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86</v>
      </c>
      <c r="AT243" s="224" t="s">
        <v>78</v>
      </c>
      <c r="AU243" s="224" t="s">
        <v>86</v>
      </c>
      <c r="AY243" s="223" t="s">
        <v>216</v>
      </c>
      <c r="BK243" s="225">
        <f>SUM(BK244:BK259)</f>
        <v>0</v>
      </c>
    </row>
    <row r="244" s="2" customFormat="1" ht="16.5" customHeight="1">
      <c r="A244" s="39"/>
      <c r="B244" s="40"/>
      <c r="C244" s="228" t="s">
        <v>494</v>
      </c>
      <c r="D244" s="228" t="s">
        <v>218</v>
      </c>
      <c r="E244" s="229" t="s">
        <v>495</v>
      </c>
      <c r="F244" s="230" t="s">
        <v>496</v>
      </c>
      <c r="G244" s="231" t="s">
        <v>359</v>
      </c>
      <c r="H244" s="232">
        <v>91.650999999999996</v>
      </c>
      <c r="I244" s="233"/>
      <c r="J244" s="234">
        <f>ROUND(I244*H244,2)</f>
        <v>0</v>
      </c>
      <c r="K244" s="230" t="s">
        <v>222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88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497</v>
      </c>
    </row>
    <row r="245" s="13" customFormat="1">
      <c r="A245" s="13"/>
      <c r="B245" s="241"/>
      <c r="C245" s="242"/>
      <c r="D245" s="243" t="s">
        <v>230</v>
      </c>
      <c r="E245" s="244" t="s">
        <v>1</v>
      </c>
      <c r="F245" s="245" t="s">
        <v>498</v>
      </c>
      <c r="G245" s="242"/>
      <c r="H245" s="246">
        <v>91.650999999999996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230</v>
      </c>
      <c r="AU245" s="252" t="s">
        <v>88</v>
      </c>
      <c r="AV245" s="13" t="s">
        <v>88</v>
      </c>
      <c r="AW245" s="13" t="s">
        <v>34</v>
      </c>
      <c r="AX245" s="13" t="s">
        <v>86</v>
      </c>
      <c r="AY245" s="252" t="s">
        <v>216</v>
      </c>
    </row>
    <row r="246" s="2" customFormat="1" ht="16.5" customHeight="1">
      <c r="A246" s="39"/>
      <c r="B246" s="40"/>
      <c r="C246" s="228" t="s">
        <v>499</v>
      </c>
      <c r="D246" s="228" t="s">
        <v>218</v>
      </c>
      <c r="E246" s="229" t="s">
        <v>500</v>
      </c>
      <c r="F246" s="230" t="s">
        <v>501</v>
      </c>
      <c r="G246" s="231" t="s">
        <v>359</v>
      </c>
      <c r="H246" s="232">
        <v>1027.4760000000001</v>
      </c>
      <c r="I246" s="233"/>
      <c r="J246" s="234">
        <f>ROUND(I246*H246,2)</f>
        <v>0</v>
      </c>
      <c r="K246" s="230" t="s">
        <v>222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88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502</v>
      </c>
    </row>
    <row r="247" s="13" customFormat="1">
      <c r="A247" s="13"/>
      <c r="B247" s="241"/>
      <c r="C247" s="242"/>
      <c r="D247" s="243" t="s">
        <v>230</v>
      </c>
      <c r="E247" s="242"/>
      <c r="F247" s="245" t="s">
        <v>503</v>
      </c>
      <c r="G247" s="242"/>
      <c r="H247" s="246">
        <v>1027.4760000000001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230</v>
      </c>
      <c r="AU247" s="252" t="s">
        <v>88</v>
      </c>
      <c r="AV247" s="13" t="s">
        <v>88</v>
      </c>
      <c r="AW247" s="13" t="s">
        <v>4</v>
      </c>
      <c r="AX247" s="13" t="s">
        <v>86</v>
      </c>
      <c r="AY247" s="252" t="s">
        <v>216</v>
      </c>
    </row>
    <row r="248" s="2" customFormat="1" ht="21.75" customHeight="1">
      <c r="A248" s="39"/>
      <c r="B248" s="40"/>
      <c r="C248" s="228" t="s">
        <v>504</v>
      </c>
      <c r="D248" s="228" t="s">
        <v>218</v>
      </c>
      <c r="E248" s="229" t="s">
        <v>505</v>
      </c>
      <c r="F248" s="230" t="s">
        <v>506</v>
      </c>
      <c r="G248" s="231" t="s">
        <v>359</v>
      </c>
      <c r="H248" s="232">
        <v>47.600000000000001</v>
      </c>
      <c r="I248" s="233"/>
      <c r="J248" s="234">
        <f>ROUND(I248*H248,2)</f>
        <v>0</v>
      </c>
      <c r="K248" s="230" t="s">
        <v>222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88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507</v>
      </c>
    </row>
    <row r="249" s="13" customFormat="1">
      <c r="A249" s="13"/>
      <c r="B249" s="241"/>
      <c r="C249" s="242"/>
      <c r="D249" s="243" t="s">
        <v>230</v>
      </c>
      <c r="E249" s="244" t="s">
        <v>1</v>
      </c>
      <c r="F249" s="245" t="s">
        <v>508</v>
      </c>
      <c r="G249" s="242"/>
      <c r="H249" s="246">
        <v>26.809999999999999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230</v>
      </c>
      <c r="AU249" s="252" t="s">
        <v>88</v>
      </c>
      <c r="AV249" s="13" t="s">
        <v>88</v>
      </c>
      <c r="AW249" s="13" t="s">
        <v>34</v>
      </c>
      <c r="AX249" s="13" t="s">
        <v>79</v>
      </c>
      <c r="AY249" s="252" t="s">
        <v>216</v>
      </c>
    </row>
    <row r="250" s="13" customFormat="1">
      <c r="A250" s="13"/>
      <c r="B250" s="241"/>
      <c r="C250" s="242"/>
      <c r="D250" s="243" t="s">
        <v>230</v>
      </c>
      <c r="E250" s="244" t="s">
        <v>1</v>
      </c>
      <c r="F250" s="245" t="s">
        <v>509</v>
      </c>
      <c r="G250" s="242"/>
      <c r="H250" s="246">
        <v>20.789999999999999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230</v>
      </c>
      <c r="AU250" s="252" t="s">
        <v>88</v>
      </c>
      <c r="AV250" s="13" t="s">
        <v>88</v>
      </c>
      <c r="AW250" s="13" t="s">
        <v>34</v>
      </c>
      <c r="AX250" s="13" t="s">
        <v>79</v>
      </c>
      <c r="AY250" s="252" t="s">
        <v>216</v>
      </c>
    </row>
    <row r="251" s="14" customFormat="1">
      <c r="A251" s="14"/>
      <c r="B251" s="253"/>
      <c r="C251" s="254"/>
      <c r="D251" s="243" t="s">
        <v>230</v>
      </c>
      <c r="E251" s="255" t="s">
        <v>1</v>
      </c>
      <c r="F251" s="256" t="s">
        <v>285</v>
      </c>
      <c r="G251" s="254"/>
      <c r="H251" s="257">
        <v>47.599999999999994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230</v>
      </c>
      <c r="AU251" s="263" t="s">
        <v>88</v>
      </c>
      <c r="AV251" s="14" t="s">
        <v>121</v>
      </c>
      <c r="AW251" s="14" t="s">
        <v>34</v>
      </c>
      <c r="AX251" s="14" t="s">
        <v>86</v>
      </c>
      <c r="AY251" s="263" t="s">
        <v>216</v>
      </c>
    </row>
    <row r="252" s="2" customFormat="1" ht="21.75" customHeight="1">
      <c r="A252" s="39"/>
      <c r="B252" s="40"/>
      <c r="C252" s="228" t="s">
        <v>510</v>
      </c>
      <c r="D252" s="228" t="s">
        <v>218</v>
      </c>
      <c r="E252" s="229" t="s">
        <v>511</v>
      </c>
      <c r="F252" s="230" t="s">
        <v>512</v>
      </c>
      <c r="G252" s="231" t="s">
        <v>359</v>
      </c>
      <c r="H252" s="232">
        <v>4.4729999999999999</v>
      </c>
      <c r="I252" s="233"/>
      <c r="J252" s="234">
        <f>ROUND(I252*H252,2)</f>
        <v>0</v>
      </c>
      <c r="K252" s="230" t="s">
        <v>222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88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513</v>
      </c>
    </row>
    <row r="253" s="13" customFormat="1">
      <c r="A253" s="13"/>
      <c r="B253" s="241"/>
      <c r="C253" s="242"/>
      <c r="D253" s="243" t="s">
        <v>230</v>
      </c>
      <c r="E253" s="244" t="s">
        <v>1</v>
      </c>
      <c r="F253" s="245" t="s">
        <v>514</v>
      </c>
      <c r="G253" s="242"/>
      <c r="H253" s="246">
        <v>4.4729999999999999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230</v>
      </c>
      <c r="AU253" s="252" t="s">
        <v>88</v>
      </c>
      <c r="AV253" s="13" t="s">
        <v>88</v>
      </c>
      <c r="AW253" s="13" t="s">
        <v>34</v>
      </c>
      <c r="AX253" s="13" t="s">
        <v>86</v>
      </c>
      <c r="AY253" s="252" t="s">
        <v>216</v>
      </c>
    </row>
    <row r="254" s="2" customFormat="1" ht="24.15" customHeight="1">
      <c r="A254" s="39"/>
      <c r="B254" s="40"/>
      <c r="C254" s="228" t="s">
        <v>515</v>
      </c>
      <c r="D254" s="228" t="s">
        <v>218</v>
      </c>
      <c r="E254" s="229" t="s">
        <v>516</v>
      </c>
      <c r="F254" s="230" t="s">
        <v>517</v>
      </c>
      <c r="G254" s="231" t="s">
        <v>359</v>
      </c>
      <c r="H254" s="232">
        <v>36.262</v>
      </c>
      <c r="I254" s="233"/>
      <c r="J254" s="234">
        <f>ROUND(I254*H254,2)</f>
        <v>0</v>
      </c>
      <c r="K254" s="230" t="s">
        <v>222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88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518</v>
      </c>
    </row>
    <row r="255" s="13" customFormat="1">
      <c r="A255" s="13"/>
      <c r="B255" s="241"/>
      <c r="C255" s="242"/>
      <c r="D255" s="243" t="s">
        <v>230</v>
      </c>
      <c r="E255" s="244" t="s">
        <v>1</v>
      </c>
      <c r="F255" s="245" t="s">
        <v>519</v>
      </c>
      <c r="G255" s="242"/>
      <c r="H255" s="246">
        <v>31.262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230</v>
      </c>
      <c r="AU255" s="252" t="s">
        <v>88</v>
      </c>
      <c r="AV255" s="13" t="s">
        <v>88</v>
      </c>
      <c r="AW255" s="13" t="s">
        <v>34</v>
      </c>
      <c r="AX255" s="13" t="s">
        <v>79</v>
      </c>
      <c r="AY255" s="252" t="s">
        <v>216</v>
      </c>
    </row>
    <row r="256" s="13" customFormat="1">
      <c r="A256" s="13"/>
      <c r="B256" s="241"/>
      <c r="C256" s="242"/>
      <c r="D256" s="243" t="s">
        <v>230</v>
      </c>
      <c r="E256" s="244" t="s">
        <v>1</v>
      </c>
      <c r="F256" s="245" t="s">
        <v>520</v>
      </c>
      <c r="G256" s="242"/>
      <c r="H256" s="246">
        <v>5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230</v>
      </c>
      <c r="AU256" s="252" t="s">
        <v>88</v>
      </c>
      <c r="AV256" s="13" t="s">
        <v>88</v>
      </c>
      <c r="AW256" s="13" t="s">
        <v>34</v>
      </c>
      <c r="AX256" s="13" t="s">
        <v>79</v>
      </c>
      <c r="AY256" s="252" t="s">
        <v>216</v>
      </c>
    </row>
    <row r="257" s="14" customFormat="1">
      <c r="A257" s="14"/>
      <c r="B257" s="253"/>
      <c r="C257" s="254"/>
      <c r="D257" s="243" t="s">
        <v>230</v>
      </c>
      <c r="E257" s="255" t="s">
        <v>1</v>
      </c>
      <c r="F257" s="256" t="s">
        <v>285</v>
      </c>
      <c r="G257" s="254"/>
      <c r="H257" s="257">
        <v>36.262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230</v>
      </c>
      <c r="AU257" s="263" t="s">
        <v>88</v>
      </c>
      <c r="AV257" s="14" t="s">
        <v>121</v>
      </c>
      <c r="AW257" s="14" t="s">
        <v>34</v>
      </c>
      <c r="AX257" s="14" t="s">
        <v>86</v>
      </c>
      <c r="AY257" s="263" t="s">
        <v>216</v>
      </c>
    </row>
    <row r="258" s="2" customFormat="1" ht="24.15" customHeight="1">
      <c r="A258" s="39"/>
      <c r="B258" s="40"/>
      <c r="C258" s="228" t="s">
        <v>521</v>
      </c>
      <c r="D258" s="228" t="s">
        <v>218</v>
      </c>
      <c r="E258" s="229" t="s">
        <v>522</v>
      </c>
      <c r="F258" s="230" t="s">
        <v>523</v>
      </c>
      <c r="G258" s="231" t="s">
        <v>359</v>
      </c>
      <c r="H258" s="232">
        <v>8.3160000000000007</v>
      </c>
      <c r="I258" s="233"/>
      <c r="J258" s="234">
        <f>ROUND(I258*H258,2)</f>
        <v>0</v>
      </c>
      <c r="K258" s="230" t="s">
        <v>222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88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524</v>
      </c>
    </row>
    <row r="259" s="13" customFormat="1">
      <c r="A259" s="13"/>
      <c r="B259" s="241"/>
      <c r="C259" s="242"/>
      <c r="D259" s="243" t="s">
        <v>230</v>
      </c>
      <c r="E259" s="244" t="s">
        <v>1</v>
      </c>
      <c r="F259" s="245" t="s">
        <v>525</v>
      </c>
      <c r="G259" s="242"/>
      <c r="H259" s="246">
        <v>8.3160000000000007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230</v>
      </c>
      <c r="AU259" s="252" t="s">
        <v>88</v>
      </c>
      <c r="AV259" s="13" t="s">
        <v>88</v>
      </c>
      <c r="AW259" s="13" t="s">
        <v>34</v>
      </c>
      <c r="AX259" s="13" t="s">
        <v>86</v>
      </c>
      <c r="AY259" s="252" t="s">
        <v>216</v>
      </c>
    </row>
    <row r="260" s="12" customFormat="1" ht="22.8" customHeight="1">
      <c r="A260" s="12"/>
      <c r="B260" s="212"/>
      <c r="C260" s="213"/>
      <c r="D260" s="214" t="s">
        <v>78</v>
      </c>
      <c r="E260" s="226" t="s">
        <v>526</v>
      </c>
      <c r="F260" s="226" t="s">
        <v>527</v>
      </c>
      <c r="G260" s="213"/>
      <c r="H260" s="213"/>
      <c r="I260" s="216"/>
      <c r="J260" s="227">
        <f>BK260</f>
        <v>0</v>
      </c>
      <c r="K260" s="213"/>
      <c r="L260" s="218"/>
      <c r="M260" s="219"/>
      <c r="N260" s="220"/>
      <c r="O260" s="220"/>
      <c r="P260" s="221">
        <f>P261</f>
        <v>0</v>
      </c>
      <c r="Q260" s="220"/>
      <c r="R260" s="221">
        <f>R261</f>
        <v>0</v>
      </c>
      <c r="S260" s="220"/>
      <c r="T260" s="222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86</v>
      </c>
      <c r="AT260" s="224" t="s">
        <v>78</v>
      </c>
      <c r="AU260" s="224" t="s">
        <v>86</v>
      </c>
      <c r="AY260" s="223" t="s">
        <v>216</v>
      </c>
      <c r="BK260" s="225">
        <f>BK261</f>
        <v>0</v>
      </c>
    </row>
    <row r="261" s="2" customFormat="1" ht="16.5" customHeight="1">
      <c r="A261" s="39"/>
      <c r="B261" s="40"/>
      <c r="C261" s="228" t="s">
        <v>528</v>
      </c>
      <c r="D261" s="228" t="s">
        <v>218</v>
      </c>
      <c r="E261" s="229" t="s">
        <v>529</v>
      </c>
      <c r="F261" s="230" t="s">
        <v>530</v>
      </c>
      <c r="G261" s="231" t="s">
        <v>359</v>
      </c>
      <c r="H261" s="232">
        <v>1.9239999999999999</v>
      </c>
      <c r="I261" s="233"/>
      <c r="J261" s="234">
        <f>ROUND(I261*H261,2)</f>
        <v>0</v>
      </c>
      <c r="K261" s="230" t="s">
        <v>222</v>
      </c>
      <c r="L261" s="45"/>
      <c r="M261" s="274" t="s">
        <v>1</v>
      </c>
      <c r="N261" s="275" t="s">
        <v>44</v>
      </c>
      <c r="O261" s="276"/>
      <c r="P261" s="277">
        <f>O261*H261</f>
        <v>0</v>
      </c>
      <c r="Q261" s="277">
        <v>0</v>
      </c>
      <c r="R261" s="277">
        <f>Q261*H261</f>
        <v>0</v>
      </c>
      <c r="S261" s="277">
        <v>0</v>
      </c>
      <c r="T261" s="27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88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531</v>
      </c>
    </row>
    <row r="262" s="2" customFormat="1" ht="6.96" customHeight="1">
      <c r="A262" s="39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WvLePzM2cMpPhOBiIaTAStKnjT9zfSC+ChuY3EizNm3+qRz9wH71XQ79zKGjZtW74RenqRJ+YGyKAqluCrD+lw==" hashValue="1eCpoOVECnc7eStSPR8I8iVWMEPj7Ay3wTdZFiCHuNGSutcdSw0Zm8+lm1almGronKOLyn6zdQE08SKH5ia6/g==" algorithmName="SHA-512" password="EA0A"/>
  <autoFilter ref="C124:K2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28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ROUND(J155,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ROUND((SUM(BE155:BE2099)),  2)</f>
        <v>0</v>
      </c>
      <c r="G37" s="39"/>
      <c r="H37" s="39"/>
      <c r="I37" s="166">
        <v>0.20999999999999999</v>
      </c>
      <c r="J37" s="165">
        <f>ROUND(((SUM(BE155:BE2099))*I37),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ROUND((SUM(BF155:BF2099)),  2)</f>
        <v>0</v>
      </c>
      <c r="G38" s="39"/>
      <c r="H38" s="39"/>
      <c r="I38" s="166">
        <v>0.14999999999999999</v>
      </c>
      <c r="J38" s="165">
        <f>ROUND(((SUM(BF155:BF2099))*I38),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ROUND((SUM(BG155:BG2099)),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ROUND((SUM(BH155:BH2099)),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ROUND((SUM(BI155:BI2099)),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STAV - Stavební část  - SO 01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Kaplického 368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J155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J156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J157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535</v>
      </c>
      <c r="E103" s="198"/>
      <c r="F103" s="198"/>
      <c r="G103" s="198"/>
      <c r="H103" s="198"/>
      <c r="I103" s="198"/>
      <c r="J103" s="199">
        <f>J216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536</v>
      </c>
      <c r="E104" s="198"/>
      <c r="F104" s="198"/>
      <c r="G104" s="198"/>
      <c r="H104" s="198"/>
      <c r="I104" s="198"/>
      <c r="J104" s="199">
        <f>J278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537</v>
      </c>
      <c r="E105" s="198"/>
      <c r="F105" s="198"/>
      <c r="G105" s="198"/>
      <c r="H105" s="198"/>
      <c r="I105" s="198"/>
      <c r="J105" s="199">
        <f>J378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538</v>
      </c>
      <c r="E106" s="198"/>
      <c r="F106" s="198"/>
      <c r="G106" s="198"/>
      <c r="H106" s="198"/>
      <c r="I106" s="198"/>
      <c r="J106" s="199">
        <f>J509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539</v>
      </c>
      <c r="E107" s="198"/>
      <c r="F107" s="198"/>
      <c r="G107" s="198"/>
      <c r="H107" s="198"/>
      <c r="I107" s="198"/>
      <c r="J107" s="199">
        <f>J526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198</v>
      </c>
      <c r="E108" s="198"/>
      <c r="F108" s="198"/>
      <c r="G108" s="198"/>
      <c r="H108" s="198"/>
      <c r="I108" s="198"/>
      <c r="J108" s="199">
        <f>J1019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199</v>
      </c>
      <c r="E109" s="198"/>
      <c r="F109" s="198"/>
      <c r="G109" s="198"/>
      <c r="H109" s="198"/>
      <c r="I109" s="198"/>
      <c r="J109" s="199">
        <f>J1089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200</v>
      </c>
      <c r="E110" s="198"/>
      <c r="F110" s="198"/>
      <c r="G110" s="198"/>
      <c r="H110" s="198"/>
      <c r="I110" s="198"/>
      <c r="J110" s="199">
        <f>J1099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540</v>
      </c>
      <c r="E111" s="193"/>
      <c r="F111" s="193"/>
      <c r="G111" s="193"/>
      <c r="H111" s="193"/>
      <c r="I111" s="193"/>
      <c r="J111" s="194">
        <f>J1101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34"/>
      <c r="D112" s="197" t="s">
        <v>541</v>
      </c>
      <c r="E112" s="198"/>
      <c r="F112" s="198"/>
      <c r="G112" s="198"/>
      <c r="H112" s="198"/>
      <c r="I112" s="198"/>
      <c r="J112" s="199">
        <f>J1102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542</v>
      </c>
      <c r="E113" s="198"/>
      <c r="F113" s="198"/>
      <c r="G113" s="198"/>
      <c r="H113" s="198"/>
      <c r="I113" s="198"/>
      <c r="J113" s="199">
        <f>J1150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543</v>
      </c>
      <c r="E114" s="198"/>
      <c r="F114" s="198"/>
      <c r="G114" s="198"/>
      <c r="H114" s="198"/>
      <c r="I114" s="198"/>
      <c r="J114" s="199">
        <f>J1286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544</v>
      </c>
      <c r="E115" s="198"/>
      <c r="F115" s="198"/>
      <c r="G115" s="198"/>
      <c r="H115" s="198"/>
      <c r="I115" s="198"/>
      <c r="J115" s="199">
        <f>J1422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545</v>
      </c>
      <c r="E116" s="198"/>
      <c r="F116" s="198"/>
      <c r="G116" s="198"/>
      <c r="H116" s="198"/>
      <c r="I116" s="198"/>
      <c r="J116" s="199">
        <f>J1432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546</v>
      </c>
      <c r="E117" s="198"/>
      <c r="F117" s="198"/>
      <c r="G117" s="198"/>
      <c r="H117" s="198"/>
      <c r="I117" s="198"/>
      <c r="J117" s="199">
        <f>J1436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547</v>
      </c>
      <c r="E118" s="198"/>
      <c r="F118" s="198"/>
      <c r="G118" s="198"/>
      <c r="H118" s="198"/>
      <c r="I118" s="198"/>
      <c r="J118" s="199">
        <f>J1487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548</v>
      </c>
      <c r="E119" s="198"/>
      <c r="F119" s="198"/>
      <c r="G119" s="198"/>
      <c r="H119" s="198"/>
      <c r="I119" s="198"/>
      <c r="J119" s="199">
        <f>J1575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549</v>
      </c>
      <c r="E120" s="198"/>
      <c r="F120" s="198"/>
      <c r="G120" s="198"/>
      <c r="H120" s="198"/>
      <c r="I120" s="198"/>
      <c r="J120" s="199">
        <f>J1603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550</v>
      </c>
      <c r="E121" s="198"/>
      <c r="F121" s="198"/>
      <c r="G121" s="198"/>
      <c r="H121" s="198"/>
      <c r="I121" s="198"/>
      <c r="J121" s="199">
        <f>J1616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551</v>
      </c>
      <c r="E122" s="198"/>
      <c r="F122" s="198"/>
      <c r="G122" s="198"/>
      <c r="H122" s="198"/>
      <c r="I122" s="198"/>
      <c r="J122" s="199">
        <f>J1706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552</v>
      </c>
      <c r="E123" s="198"/>
      <c r="F123" s="198"/>
      <c r="G123" s="198"/>
      <c r="H123" s="198"/>
      <c r="I123" s="198"/>
      <c r="J123" s="199">
        <f>J1739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553</v>
      </c>
      <c r="E124" s="198"/>
      <c r="F124" s="198"/>
      <c r="G124" s="198"/>
      <c r="H124" s="198"/>
      <c r="I124" s="198"/>
      <c r="J124" s="199">
        <f>J1801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554</v>
      </c>
      <c r="E125" s="198"/>
      <c r="F125" s="198"/>
      <c r="G125" s="198"/>
      <c r="H125" s="198"/>
      <c r="I125" s="198"/>
      <c r="J125" s="199">
        <f>J1872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4"/>
      <c r="D126" s="197" t="s">
        <v>555</v>
      </c>
      <c r="E126" s="198"/>
      <c r="F126" s="198"/>
      <c r="G126" s="198"/>
      <c r="H126" s="198"/>
      <c r="I126" s="198"/>
      <c r="J126" s="199">
        <f>J1883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6"/>
      <c r="C127" s="134"/>
      <c r="D127" s="197" t="s">
        <v>556</v>
      </c>
      <c r="E127" s="198"/>
      <c r="F127" s="198"/>
      <c r="G127" s="198"/>
      <c r="H127" s="198"/>
      <c r="I127" s="198"/>
      <c r="J127" s="199">
        <f>J1960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557</v>
      </c>
      <c r="E128" s="198"/>
      <c r="F128" s="198"/>
      <c r="G128" s="198"/>
      <c r="H128" s="198"/>
      <c r="I128" s="198"/>
      <c r="J128" s="199">
        <f>J1977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558</v>
      </c>
      <c r="E129" s="198"/>
      <c r="F129" s="198"/>
      <c r="G129" s="198"/>
      <c r="H129" s="198"/>
      <c r="I129" s="198"/>
      <c r="J129" s="199">
        <f>J2026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0"/>
      <c r="C130" s="191"/>
      <c r="D130" s="192" t="s">
        <v>559</v>
      </c>
      <c r="E130" s="193"/>
      <c r="F130" s="193"/>
      <c r="G130" s="193"/>
      <c r="H130" s="193"/>
      <c r="I130" s="193"/>
      <c r="J130" s="194">
        <f>J2097</f>
        <v>0</v>
      </c>
      <c r="K130" s="191"/>
      <c r="L130" s="19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6"/>
      <c r="C131" s="134"/>
      <c r="D131" s="197" t="s">
        <v>560</v>
      </c>
      <c r="E131" s="198"/>
      <c r="F131" s="198"/>
      <c r="G131" s="198"/>
      <c r="H131" s="198"/>
      <c r="I131" s="198"/>
      <c r="J131" s="199">
        <f>J2098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201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85" t="str">
        <f>E7</f>
        <v>Stavební úpravy a přístavba objektu MŠ Malínek, Kaplického 386 - NAVÝŠENÍ KAPACITY MŠ MALÍNEK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" customFormat="1" ht="12" customHeight="1">
      <c r="B142" s="22"/>
      <c r="C142" s="33" t="s">
        <v>187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="1" customFormat="1" ht="16.5" customHeight="1">
      <c r="B143" s="22"/>
      <c r="C143" s="23"/>
      <c r="D143" s="23"/>
      <c r="E143" s="185" t="s">
        <v>188</v>
      </c>
      <c r="F143" s="23"/>
      <c r="G143" s="23"/>
      <c r="H143" s="23"/>
      <c r="I143" s="23"/>
      <c r="J143" s="23"/>
      <c r="K143" s="23"/>
      <c r="L143" s="21"/>
    </row>
    <row r="144" s="1" customFormat="1" ht="12" customHeight="1">
      <c r="B144" s="22"/>
      <c r="C144" s="33" t="s">
        <v>189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9"/>
      <c r="B145" s="40"/>
      <c r="C145" s="41"/>
      <c r="D145" s="41"/>
      <c r="E145" s="279" t="s">
        <v>532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533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77" t="str">
        <f>E13</f>
        <v xml:space="preserve">STAV - Stavební část  - SO 01 Přístavba a spojovací krček</v>
      </c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22</v>
      </c>
      <c r="D149" s="41"/>
      <c r="E149" s="41"/>
      <c r="F149" s="28" t="str">
        <f>F16</f>
        <v>Kaplického 368</v>
      </c>
      <c r="G149" s="41"/>
      <c r="H149" s="41"/>
      <c r="I149" s="33" t="s">
        <v>24</v>
      </c>
      <c r="J149" s="80" t="str">
        <f>IF(J16="","",J16)</f>
        <v>15.9.2021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40.05" customHeight="1">
      <c r="A151" s="39"/>
      <c r="B151" s="40"/>
      <c r="C151" s="33" t="s">
        <v>26</v>
      </c>
      <c r="D151" s="41"/>
      <c r="E151" s="41"/>
      <c r="F151" s="28" t="str">
        <f>E19</f>
        <v>SM Liberec, Nám.Dr.E.Beneše 1, Liberec, 460 59</v>
      </c>
      <c r="G151" s="41"/>
      <c r="H151" s="41"/>
      <c r="I151" s="33" t="s">
        <v>32</v>
      </c>
      <c r="J151" s="37" t="str">
        <f>E25</f>
        <v>FS Vision, s.r.o., B.Němcové 54/9, Liberec 5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15" customHeight="1">
      <c r="A152" s="39"/>
      <c r="B152" s="40"/>
      <c r="C152" s="33" t="s">
        <v>30</v>
      </c>
      <c r="D152" s="41"/>
      <c r="E152" s="41"/>
      <c r="F152" s="28" t="str">
        <f>IF(E22="","",E22)</f>
        <v>Vyplň údaj</v>
      </c>
      <c r="G152" s="41"/>
      <c r="H152" s="41"/>
      <c r="I152" s="33" t="s">
        <v>35</v>
      </c>
      <c r="J152" s="37" t="str">
        <f>E28</f>
        <v>Ing. Jaroslav Šíma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0.32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11" customFormat="1" ht="29.28" customHeight="1">
      <c r="A154" s="201"/>
      <c r="B154" s="202"/>
      <c r="C154" s="203" t="s">
        <v>202</v>
      </c>
      <c r="D154" s="204" t="s">
        <v>64</v>
      </c>
      <c r="E154" s="204" t="s">
        <v>60</v>
      </c>
      <c r="F154" s="204" t="s">
        <v>61</v>
      </c>
      <c r="G154" s="204" t="s">
        <v>203</v>
      </c>
      <c r="H154" s="204" t="s">
        <v>204</v>
      </c>
      <c r="I154" s="204" t="s">
        <v>205</v>
      </c>
      <c r="J154" s="204" t="s">
        <v>193</v>
      </c>
      <c r="K154" s="205" t="s">
        <v>206</v>
      </c>
      <c r="L154" s="206"/>
      <c r="M154" s="101" t="s">
        <v>1</v>
      </c>
      <c r="N154" s="102" t="s">
        <v>43</v>
      </c>
      <c r="O154" s="102" t="s">
        <v>207</v>
      </c>
      <c r="P154" s="102" t="s">
        <v>208</v>
      </c>
      <c r="Q154" s="102" t="s">
        <v>209</v>
      </c>
      <c r="R154" s="102" t="s">
        <v>210</v>
      </c>
      <c r="S154" s="102" t="s">
        <v>211</v>
      </c>
      <c r="T154" s="103" t="s">
        <v>212</v>
      </c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</row>
    <row r="155" s="2" customFormat="1" ht="22.8" customHeight="1">
      <c r="A155" s="39"/>
      <c r="B155" s="40"/>
      <c r="C155" s="108" t="s">
        <v>213</v>
      </c>
      <c r="D155" s="41"/>
      <c r="E155" s="41"/>
      <c r="F155" s="41"/>
      <c r="G155" s="41"/>
      <c r="H155" s="41"/>
      <c r="I155" s="41"/>
      <c r="J155" s="207">
        <f>BK155</f>
        <v>0</v>
      </c>
      <c r="K155" s="41"/>
      <c r="L155" s="45"/>
      <c r="M155" s="104"/>
      <c r="N155" s="208"/>
      <c r="O155" s="105"/>
      <c r="P155" s="209">
        <f>P156+P1101+P2097</f>
        <v>0</v>
      </c>
      <c r="Q155" s="105"/>
      <c r="R155" s="209">
        <f>R156+R1101+R2097</f>
        <v>2111.515475485</v>
      </c>
      <c r="S155" s="105"/>
      <c r="T155" s="210">
        <f>T156+T1101+T2097</f>
        <v>6.0357959999999995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78</v>
      </c>
      <c r="AU155" s="18" t="s">
        <v>195</v>
      </c>
      <c r="BK155" s="211">
        <f>BK156+BK1101+BK2097</f>
        <v>0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214</v>
      </c>
      <c r="F156" s="215" t="s">
        <v>215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P157+P216+P278+P378+P509+P526+P1019+P1089+P1099</f>
        <v>0</v>
      </c>
      <c r="Q156" s="220"/>
      <c r="R156" s="221">
        <f>R157+R216+R278+R378+R509+R526+R1019+R1089+R1099</f>
        <v>2064.5200984349999</v>
      </c>
      <c r="S156" s="220"/>
      <c r="T156" s="222">
        <f>T157+T216+T278+T378+T509+T526+T1019+T1089+T1099</f>
        <v>6.0077799999999995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BK157+BK216+BK278+BK378+BK509+BK526+BK1019+BK1089+BK1099</f>
        <v>0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86</v>
      </c>
      <c r="F157" s="226" t="s">
        <v>217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SUM(P158:P215)</f>
        <v>0</v>
      </c>
      <c r="Q157" s="220"/>
      <c r="R157" s="221">
        <f>SUM(R158:R215)</f>
        <v>4.7165149999999993</v>
      </c>
      <c r="S157" s="220"/>
      <c r="T157" s="222">
        <f>SUM(T158:T215)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SUM(BK158:BK215)</f>
        <v>0</v>
      </c>
    </row>
    <row r="158" s="2" customFormat="1" ht="16.5" customHeight="1">
      <c r="A158" s="39"/>
      <c r="B158" s="40"/>
      <c r="C158" s="228" t="s">
        <v>86</v>
      </c>
      <c r="D158" s="228" t="s">
        <v>218</v>
      </c>
      <c r="E158" s="229" t="s">
        <v>561</v>
      </c>
      <c r="F158" s="230" t="s">
        <v>562</v>
      </c>
      <c r="G158" s="231" t="s">
        <v>328</v>
      </c>
      <c r="H158" s="232">
        <v>129.446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563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564</v>
      </c>
      <c r="G159" s="242"/>
      <c r="H159" s="246">
        <v>129.446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86</v>
      </c>
      <c r="AY159" s="252" t="s">
        <v>216</v>
      </c>
    </row>
    <row r="160" s="2" customFormat="1" ht="16.5" customHeight="1">
      <c r="A160" s="39"/>
      <c r="B160" s="40"/>
      <c r="C160" s="228" t="s">
        <v>88</v>
      </c>
      <c r="D160" s="228" t="s">
        <v>218</v>
      </c>
      <c r="E160" s="229" t="s">
        <v>565</v>
      </c>
      <c r="F160" s="230" t="s">
        <v>566</v>
      </c>
      <c r="G160" s="231" t="s">
        <v>328</v>
      </c>
      <c r="H160" s="232">
        <v>0.29999999999999999</v>
      </c>
      <c r="I160" s="233"/>
      <c r="J160" s="234">
        <f>ROUND(I160*H160,2)</f>
        <v>0</v>
      </c>
      <c r="K160" s="230" t="s">
        <v>222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567</v>
      </c>
    </row>
    <row r="161" s="13" customFormat="1">
      <c r="A161" s="13"/>
      <c r="B161" s="241"/>
      <c r="C161" s="242"/>
      <c r="D161" s="243" t="s">
        <v>230</v>
      </c>
      <c r="E161" s="244" t="s">
        <v>1</v>
      </c>
      <c r="F161" s="245" t="s">
        <v>568</v>
      </c>
      <c r="G161" s="242"/>
      <c r="H161" s="246">
        <v>0.29999999999999999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230</v>
      </c>
      <c r="AU161" s="252" t="s">
        <v>88</v>
      </c>
      <c r="AV161" s="13" t="s">
        <v>88</v>
      </c>
      <c r="AW161" s="13" t="s">
        <v>34</v>
      </c>
      <c r="AX161" s="13" t="s">
        <v>86</v>
      </c>
      <c r="AY161" s="252" t="s">
        <v>216</v>
      </c>
    </row>
    <row r="162" s="2" customFormat="1" ht="21.75" customHeight="1">
      <c r="A162" s="39"/>
      <c r="B162" s="40"/>
      <c r="C162" s="228" t="s">
        <v>99</v>
      </c>
      <c r="D162" s="228" t="s">
        <v>218</v>
      </c>
      <c r="E162" s="229" t="s">
        <v>569</v>
      </c>
      <c r="F162" s="230" t="s">
        <v>570</v>
      </c>
      <c r="G162" s="231" t="s">
        <v>328</v>
      </c>
      <c r="H162" s="232">
        <v>99.960999999999999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571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572</v>
      </c>
      <c r="G163" s="242"/>
      <c r="H163" s="246">
        <v>55.039000000000001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3" customFormat="1">
      <c r="A164" s="13"/>
      <c r="B164" s="241"/>
      <c r="C164" s="242"/>
      <c r="D164" s="243" t="s">
        <v>230</v>
      </c>
      <c r="E164" s="244" t="s">
        <v>1</v>
      </c>
      <c r="F164" s="245" t="s">
        <v>573</v>
      </c>
      <c r="G164" s="242"/>
      <c r="H164" s="246">
        <v>36.783999999999999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230</v>
      </c>
      <c r="AU164" s="252" t="s">
        <v>88</v>
      </c>
      <c r="AV164" s="13" t="s">
        <v>88</v>
      </c>
      <c r="AW164" s="13" t="s">
        <v>34</v>
      </c>
      <c r="AX164" s="13" t="s">
        <v>79</v>
      </c>
      <c r="AY164" s="252" t="s">
        <v>216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574</v>
      </c>
      <c r="G165" s="242"/>
      <c r="H165" s="246">
        <v>8.1379999999999999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79</v>
      </c>
      <c r="AY165" s="252" t="s">
        <v>216</v>
      </c>
    </row>
    <row r="166" s="14" customFormat="1">
      <c r="A166" s="14"/>
      <c r="B166" s="253"/>
      <c r="C166" s="254"/>
      <c r="D166" s="243" t="s">
        <v>230</v>
      </c>
      <c r="E166" s="255" t="s">
        <v>1</v>
      </c>
      <c r="F166" s="256" t="s">
        <v>285</v>
      </c>
      <c r="G166" s="254"/>
      <c r="H166" s="257">
        <v>99.960999999999999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230</v>
      </c>
      <c r="AU166" s="263" t="s">
        <v>88</v>
      </c>
      <c r="AV166" s="14" t="s">
        <v>121</v>
      </c>
      <c r="AW166" s="14" t="s">
        <v>34</v>
      </c>
      <c r="AX166" s="14" t="s">
        <v>86</v>
      </c>
      <c r="AY166" s="263" t="s">
        <v>216</v>
      </c>
    </row>
    <row r="167" s="2" customFormat="1" ht="21.75" customHeight="1">
      <c r="A167" s="39"/>
      <c r="B167" s="40"/>
      <c r="C167" s="228" t="s">
        <v>121</v>
      </c>
      <c r="D167" s="228" t="s">
        <v>218</v>
      </c>
      <c r="E167" s="229" t="s">
        <v>575</v>
      </c>
      <c r="F167" s="230" t="s">
        <v>576</v>
      </c>
      <c r="G167" s="231" t="s">
        <v>328</v>
      </c>
      <c r="H167" s="232">
        <v>60.991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577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578</v>
      </c>
      <c r="G168" s="242"/>
      <c r="H168" s="246">
        <v>14.44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79</v>
      </c>
      <c r="AY168" s="252" t="s">
        <v>216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579</v>
      </c>
      <c r="G169" s="242"/>
      <c r="H169" s="246">
        <v>7.9880000000000004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79</v>
      </c>
      <c r="AY169" s="252" t="s">
        <v>216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580</v>
      </c>
      <c r="G170" s="242"/>
      <c r="H170" s="246">
        <v>1.4279999999999999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79</v>
      </c>
      <c r="AY170" s="252" t="s">
        <v>216</v>
      </c>
    </row>
    <row r="171" s="13" customFormat="1">
      <c r="A171" s="13"/>
      <c r="B171" s="241"/>
      <c r="C171" s="242"/>
      <c r="D171" s="243" t="s">
        <v>230</v>
      </c>
      <c r="E171" s="244" t="s">
        <v>1</v>
      </c>
      <c r="F171" s="245" t="s">
        <v>581</v>
      </c>
      <c r="G171" s="242"/>
      <c r="H171" s="246">
        <v>0.59999999999999998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230</v>
      </c>
      <c r="AU171" s="252" t="s">
        <v>88</v>
      </c>
      <c r="AV171" s="13" t="s">
        <v>88</v>
      </c>
      <c r="AW171" s="13" t="s">
        <v>34</v>
      </c>
      <c r="AX171" s="13" t="s">
        <v>79</v>
      </c>
      <c r="AY171" s="252" t="s">
        <v>216</v>
      </c>
    </row>
    <row r="172" s="13" customFormat="1">
      <c r="A172" s="13"/>
      <c r="B172" s="241"/>
      <c r="C172" s="242"/>
      <c r="D172" s="243" t="s">
        <v>230</v>
      </c>
      <c r="E172" s="244" t="s">
        <v>1</v>
      </c>
      <c r="F172" s="245" t="s">
        <v>582</v>
      </c>
      <c r="G172" s="242"/>
      <c r="H172" s="246">
        <v>5.2199999999999998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230</v>
      </c>
      <c r="AU172" s="252" t="s">
        <v>88</v>
      </c>
      <c r="AV172" s="13" t="s">
        <v>88</v>
      </c>
      <c r="AW172" s="13" t="s">
        <v>34</v>
      </c>
      <c r="AX172" s="13" t="s">
        <v>79</v>
      </c>
      <c r="AY172" s="252" t="s">
        <v>216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583</v>
      </c>
      <c r="G173" s="242"/>
      <c r="H173" s="246">
        <v>18.306000000000001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79</v>
      </c>
      <c r="AY173" s="252" t="s">
        <v>216</v>
      </c>
    </row>
    <row r="174" s="13" customFormat="1">
      <c r="A174" s="13"/>
      <c r="B174" s="241"/>
      <c r="C174" s="242"/>
      <c r="D174" s="243" t="s">
        <v>230</v>
      </c>
      <c r="E174" s="244" t="s">
        <v>1</v>
      </c>
      <c r="F174" s="245" t="s">
        <v>584</v>
      </c>
      <c r="G174" s="242"/>
      <c r="H174" s="246">
        <v>3.3530000000000002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230</v>
      </c>
      <c r="AU174" s="252" t="s">
        <v>88</v>
      </c>
      <c r="AV174" s="13" t="s">
        <v>88</v>
      </c>
      <c r="AW174" s="13" t="s">
        <v>34</v>
      </c>
      <c r="AX174" s="13" t="s">
        <v>79</v>
      </c>
      <c r="AY174" s="252" t="s">
        <v>216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585</v>
      </c>
      <c r="G175" s="242"/>
      <c r="H175" s="246">
        <v>7.4480000000000004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79</v>
      </c>
      <c r="AY175" s="252" t="s">
        <v>216</v>
      </c>
    </row>
    <row r="176" s="13" customFormat="1">
      <c r="A176" s="13"/>
      <c r="B176" s="241"/>
      <c r="C176" s="242"/>
      <c r="D176" s="243" t="s">
        <v>230</v>
      </c>
      <c r="E176" s="244" t="s">
        <v>1</v>
      </c>
      <c r="F176" s="245" t="s">
        <v>586</v>
      </c>
      <c r="G176" s="242"/>
      <c r="H176" s="246">
        <v>2.2080000000000002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230</v>
      </c>
      <c r="AU176" s="252" t="s">
        <v>88</v>
      </c>
      <c r="AV176" s="13" t="s">
        <v>88</v>
      </c>
      <c r="AW176" s="13" t="s">
        <v>34</v>
      </c>
      <c r="AX176" s="13" t="s">
        <v>79</v>
      </c>
      <c r="AY176" s="252" t="s">
        <v>216</v>
      </c>
    </row>
    <row r="177" s="14" customFormat="1">
      <c r="A177" s="14"/>
      <c r="B177" s="253"/>
      <c r="C177" s="254"/>
      <c r="D177" s="243" t="s">
        <v>230</v>
      </c>
      <c r="E177" s="255" t="s">
        <v>1</v>
      </c>
      <c r="F177" s="256" t="s">
        <v>285</v>
      </c>
      <c r="G177" s="254"/>
      <c r="H177" s="257">
        <v>60.991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230</v>
      </c>
      <c r="AU177" s="263" t="s">
        <v>88</v>
      </c>
      <c r="AV177" s="14" t="s">
        <v>121</v>
      </c>
      <c r="AW177" s="14" t="s">
        <v>34</v>
      </c>
      <c r="AX177" s="14" t="s">
        <v>86</v>
      </c>
      <c r="AY177" s="263" t="s">
        <v>216</v>
      </c>
    </row>
    <row r="178" s="2" customFormat="1" ht="16.5" customHeight="1">
      <c r="A178" s="39"/>
      <c r="B178" s="40"/>
      <c r="C178" s="228" t="s">
        <v>236</v>
      </c>
      <c r="D178" s="228" t="s">
        <v>218</v>
      </c>
      <c r="E178" s="229" t="s">
        <v>587</v>
      </c>
      <c r="F178" s="230" t="s">
        <v>588</v>
      </c>
      <c r="G178" s="231" t="s">
        <v>293</v>
      </c>
      <c r="H178" s="232">
        <v>126.5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0.00133</v>
      </c>
      <c r="R178" s="237">
        <f>Q178*H178</f>
        <v>0.16824500000000001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589</v>
      </c>
    </row>
    <row r="179" s="13" customFormat="1">
      <c r="A179" s="13"/>
      <c r="B179" s="241"/>
      <c r="C179" s="242"/>
      <c r="D179" s="243" t="s">
        <v>230</v>
      </c>
      <c r="E179" s="244" t="s">
        <v>1</v>
      </c>
      <c r="F179" s="245" t="s">
        <v>590</v>
      </c>
      <c r="G179" s="242"/>
      <c r="H179" s="246">
        <v>126.5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230</v>
      </c>
      <c r="AU179" s="252" t="s">
        <v>88</v>
      </c>
      <c r="AV179" s="13" t="s">
        <v>88</v>
      </c>
      <c r="AW179" s="13" t="s">
        <v>34</v>
      </c>
      <c r="AX179" s="13" t="s">
        <v>86</v>
      </c>
      <c r="AY179" s="252" t="s">
        <v>216</v>
      </c>
    </row>
    <row r="180" s="2" customFormat="1" ht="16.5" customHeight="1">
      <c r="A180" s="39"/>
      <c r="B180" s="40"/>
      <c r="C180" s="264" t="s">
        <v>241</v>
      </c>
      <c r="D180" s="264" t="s">
        <v>372</v>
      </c>
      <c r="E180" s="265" t="s">
        <v>591</v>
      </c>
      <c r="F180" s="266" t="s">
        <v>592</v>
      </c>
      <c r="G180" s="267" t="s">
        <v>359</v>
      </c>
      <c r="H180" s="268">
        <v>2.8889999999999998</v>
      </c>
      <c r="I180" s="269"/>
      <c r="J180" s="270">
        <f>ROUND(I180*H180,2)</f>
        <v>0</v>
      </c>
      <c r="K180" s="266" t="s">
        <v>222</v>
      </c>
      <c r="L180" s="271"/>
      <c r="M180" s="272" t="s">
        <v>1</v>
      </c>
      <c r="N180" s="273" t="s">
        <v>44</v>
      </c>
      <c r="O180" s="92"/>
      <c r="P180" s="237">
        <f>O180*H180</f>
        <v>0</v>
      </c>
      <c r="Q180" s="237">
        <v>1</v>
      </c>
      <c r="R180" s="237">
        <f>Q180*H180</f>
        <v>2.8889999999999998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250</v>
      </c>
      <c r="AT180" s="239" t="s">
        <v>372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593</v>
      </c>
    </row>
    <row r="181" s="13" customFormat="1">
      <c r="A181" s="13"/>
      <c r="B181" s="241"/>
      <c r="C181" s="242"/>
      <c r="D181" s="243" t="s">
        <v>230</v>
      </c>
      <c r="E181" s="242"/>
      <c r="F181" s="245" t="s">
        <v>594</v>
      </c>
      <c r="G181" s="242"/>
      <c r="H181" s="246">
        <v>2.8889999999999998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88</v>
      </c>
      <c r="AV181" s="13" t="s">
        <v>88</v>
      </c>
      <c r="AW181" s="13" t="s">
        <v>4</v>
      </c>
      <c r="AX181" s="13" t="s">
        <v>86</v>
      </c>
      <c r="AY181" s="252" t="s">
        <v>216</v>
      </c>
    </row>
    <row r="182" s="2" customFormat="1" ht="16.5" customHeight="1">
      <c r="A182" s="39"/>
      <c r="B182" s="40"/>
      <c r="C182" s="228" t="s">
        <v>245</v>
      </c>
      <c r="D182" s="228" t="s">
        <v>218</v>
      </c>
      <c r="E182" s="229" t="s">
        <v>595</v>
      </c>
      <c r="F182" s="230" t="s">
        <v>596</v>
      </c>
      <c r="G182" s="231" t="s">
        <v>293</v>
      </c>
      <c r="H182" s="232">
        <v>126.5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597</v>
      </c>
    </row>
    <row r="183" s="2" customFormat="1" ht="16.5" customHeight="1">
      <c r="A183" s="39"/>
      <c r="B183" s="40"/>
      <c r="C183" s="228" t="s">
        <v>250</v>
      </c>
      <c r="D183" s="228" t="s">
        <v>218</v>
      </c>
      <c r="E183" s="229" t="s">
        <v>598</v>
      </c>
      <c r="F183" s="230" t="s">
        <v>599</v>
      </c>
      <c r="G183" s="231" t="s">
        <v>277</v>
      </c>
      <c r="H183" s="232">
        <v>62.299999999999997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0.0264</v>
      </c>
      <c r="R183" s="237">
        <f>Q183*H183</f>
        <v>1.64472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600</v>
      </c>
    </row>
    <row r="184" s="13" customFormat="1">
      <c r="A184" s="13"/>
      <c r="B184" s="241"/>
      <c r="C184" s="242"/>
      <c r="D184" s="243" t="s">
        <v>230</v>
      </c>
      <c r="E184" s="244" t="s">
        <v>1</v>
      </c>
      <c r="F184" s="245" t="s">
        <v>601</v>
      </c>
      <c r="G184" s="242"/>
      <c r="H184" s="246">
        <v>62.299999999999997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230</v>
      </c>
      <c r="AU184" s="252" t="s">
        <v>88</v>
      </c>
      <c r="AV184" s="13" t="s">
        <v>88</v>
      </c>
      <c r="AW184" s="13" t="s">
        <v>34</v>
      </c>
      <c r="AX184" s="13" t="s">
        <v>86</v>
      </c>
      <c r="AY184" s="252" t="s">
        <v>216</v>
      </c>
    </row>
    <row r="185" s="2" customFormat="1" ht="37.8" customHeight="1">
      <c r="A185" s="39"/>
      <c r="B185" s="40"/>
      <c r="C185" s="228" t="s">
        <v>255</v>
      </c>
      <c r="D185" s="228" t="s">
        <v>218</v>
      </c>
      <c r="E185" s="229" t="s">
        <v>602</v>
      </c>
      <c r="F185" s="230" t="s">
        <v>603</v>
      </c>
      <c r="G185" s="231" t="s">
        <v>328</v>
      </c>
      <c r="H185" s="232">
        <v>64.986000000000004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604</v>
      </c>
    </row>
    <row r="186" s="13" customFormat="1">
      <c r="A186" s="13"/>
      <c r="B186" s="241"/>
      <c r="C186" s="242"/>
      <c r="D186" s="243" t="s">
        <v>230</v>
      </c>
      <c r="E186" s="244" t="s">
        <v>1</v>
      </c>
      <c r="F186" s="245" t="s">
        <v>605</v>
      </c>
      <c r="G186" s="242"/>
      <c r="H186" s="246">
        <v>32.985999999999997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230</v>
      </c>
      <c r="AU186" s="252" t="s">
        <v>88</v>
      </c>
      <c r="AV186" s="13" t="s">
        <v>88</v>
      </c>
      <c r="AW186" s="13" t="s">
        <v>34</v>
      </c>
      <c r="AX186" s="13" t="s">
        <v>79</v>
      </c>
      <c r="AY186" s="252" t="s">
        <v>216</v>
      </c>
    </row>
    <row r="187" s="13" customFormat="1">
      <c r="A187" s="13"/>
      <c r="B187" s="241"/>
      <c r="C187" s="242"/>
      <c r="D187" s="243" t="s">
        <v>230</v>
      </c>
      <c r="E187" s="244" t="s">
        <v>1</v>
      </c>
      <c r="F187" s="245" t="s">
        <v>606</v>
      </c>
      <c r="G187" s="242"/>
      <c r="H187" s="246">
        <v>32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230</v>
      </c>
      <c r="AU187" s="252" t="s">
        <v>88</v>
      </c>
      <c r="AV187" s="13" t="s">
        <v>88</v>
      </c>
      <c r="AW187" s="13" t="s">
        <v>34</v>
      </c>
      <c r="AX187" s="13" t="s">
        <v>79</v>
      </c>
      <c r="AY187" s="252" t="s">
        <v>216</v>
      </c>
    </row>
    <row r="188" s="14" customFormat="1">
      <c r="A188" s="14"/>
      <c r="B188" s="253"/>
      <c r="C188" s="254"/>
      <c r="D188" s="243" t="s">
        <v>230</v>
      </c>
      <c r="E188" s="255" t="s">
        <v>1</v>
      </c>
      <c r="F188" s="256" t="s">
        <v>285</v>
      </c>
      <c r="G188" s="254"/>
      <c r="H188" s="257">
        <v>64.98599999999999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230</v>
      </c>
      <c r="AU188" s="263" t="s">
        <v>88</v>
      </c>
      <c r="AV188" s="14" t="s">
        <v>121</v>
      </c>
      <c r="AW188" s="14" t="s">
        <v>34</v>
      </c>
      <c r="AX188" s="14" t="s">
        <v>86</v>
      </c>
      <c r="AY188" s="263" t="s">
        <v>216</v>
      </c>
    </row>
    <row r="189" s="2" customFormat="1" ht="16.5" customHeight="1">
      <c r="A189" s="39"/>
      <c r="B189" s="40"/>
      <c r="C189" s="228" t="s">
        <v>260</v>
      </c>
      <c r="D189" s="228" t="s">
        <v>218</v>
      </c>
      <c r="E189" s="229" t="s">
        <v>607</v>
      </c>
      <c r="F189" s="230" t="s">
        <v>608</v>
      </c>
      <c r="G189" s="231" t="s">
        <v>328</v>
      </c>
      <c r="H189" s="232">
        <v>32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609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610</v>
      </c>
      <c r="G190" s="242"/>
      <c r="H190" s="246">
        <v>32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86</v>
      </c>
      <c r="AY190" s="252" t="s">
        <v>216</v>
      </c>
    </row>
    <row r="191" s="2" customFormat="1" ht="16.5" customHeight="1">
      <c r="A191" s="39"/>
      <c r="B191" s="40"/>
      <c r="C191" s="228" t="s">
        <v>265</v>
      </c>
      <c r="D191" s="228" t="s">
        <v>218</v>
      </c>
      <c r="E191" s="229" t="s">
        <v>611</v>
      </c>
      <c r="F191" s="230" t="s">
        <v>612</v>
      </c>
      <c r="G191" s="231" t="s">
        <v>277</v>
      </c>
      <c r="H191" s="232">
        <v>142.16499999999999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613</v>
      </c>
    </row>
    <row r="192" s="13" customFormat="1">
      <c r="A192" s="13"/>
      <c r="B192" s="241"/>
      <c r="C192" s="242"/>
      <c r="D192" s="243" t="s">
        <v>230</v>
      </c>
      <c r="E192" s="244" t="s">
        <v>1</v>
      </c>
      <c r="F192" s="245" t="s">
        <v>614</v>
      </c>
      <c r="G192" s="242"/>
      <c r="H192" s="246">
        <v>13.140000000000001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230</v>
      </c>
      <c r="AU192" s="252" t="s">
        <v>88</v>
      </c>
      <c r="AV192" s="13" t="s">
        <v>88</v>
      </c>
      <c r="AW192" s="13" t="s">
        <v>34</v>
      </c>
      <c r="AX192" s="13" t="s">
        <v>79</v>
      </c>
      <c r="AY192" s="252" t="s">
        <v>216</v>
      </c>
    </row>
    <row r="193" s="13" customFormat="1">
      <c r="A193" s="13"/>
      <c r="B193" s="241"/>
      <c r="C193" s="242"/>
      <c r="D193" s="243" t="s">
        <v>230</v>
      </c>
      <c r="E193" s="244" t="s">
        <v>1</v>
      </c>
      <c r="F193" s="245" t="s">
        <v>615</v>
      </c>
      <c r="G193" s="242"/>
      <c r="H193" s="246">
        <v>99.719999999999999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230</v>
      </c>
      <c r="AU193" s="252" t="s">
        <v>88</v>
      </c>
      <c r="AV193" s="13" t="s">
        <v>88</v>
      </c>
      <c r="AW193" s="13" t="s">
        <v>34</v>
      </c>
      <c r="AX193" s="13" t="s">
        <v>79</v>
      </c>
      <c r="AY193" s="252" t="s">
        <v>216</v>
      </c>
    </row>
    <row r="194" s="13" customFormat="1">
      <c r="A194" s="13"/>
      <c r="B194" s="241"/>
      <c r="C194" s="242"/>
      <c r="D194" s="243" t="s">
        <v>230</v>
      </c>
      <c r="E194" s="244" t="s">
        <v>1</v>
      </c>
      <c r="F194" s="245" t="s">
        <v>616</v>
      </c>
      <c r="G194" s="242"/>
      <c r="H194" s="246">
        <v>29.305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230</v>
      </c>
      <c r="AU194" s="252" t="s">
        <v>88</v>
      </c>
      <c r="AV194" s="13" t="s">
        <v>88</v>
      </c>
      <c r="AW194" s="13" t="s">
        <v>34</v>
      </c>
      <c r="AX194" s="13" t="s">
        <v>79</v>
      </c>
      <c r="AY194" s="252" t="s">
        <v>216</v>
      </c>
    </row>
    <row r="195" s="14" customFormat="1">
      <c r="A195" s="14"/>
      <c r="B195" s="253"/>
      <c r="C195" s="254"/>
      <c r="D195" s="243" t="s">
        <v>230</v>
      </c>
      <c r="E195" s="255" t="s">
        <v>1</v>
      </c>
      <c r="F195" s="256" t="s">
        <v>285</v>
      </c>
      <c r="G195" s="254"/>
      <c r="H195" s="257">
        <v>142.16499999999999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230</v>
      </c>
      <c r="AU195" s="263" t="s">
        <v>88</v>
      </c>
      <c r="AV195" s="14" t="s">
        <v>121</v>
      </c>
      <c r="AW195" s="14" t="s">
        <v>34</v>
      </c>
      <c r="AX195" s="14" t="s">
        <v>86</v>
      </c>
      <c r="AY195" s="263" t="s">
        <v>216</v>
      </c>
    </row>
    <row r="196" s="2" customFormat="1" ht="16.5" customHeight="1">
      <c r="A196" s="39"/>
      <c r="B196" s="40"/>
      <c r="C196" s="228" t="s">
        <v>269</v>
      </c>
      <c r="D196" s="228" t="s">
        <v>218</v>
      </c>
      <c r="E196" s="229" t="s">
        <v>617</v>
      </c>
      <c r="F196" s="230" t="s">
        <v>618</v>
      </c>
      <c r="G196" s="231" t="s">
        <v>328</v>
      </c>
      <c r="H196" s="232">
        <v>123.205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619</v>
      </c>
    </row>
    <row r="197" s="13" customFormat="1">
      <c r="A197" s="13"/>
      <c r="B197" s="241"/>
      <c r="C197" s="242"/>
      <c r="D197" s="243" t="s">
        <v>230</v>
      </c>
      <c r="E197" s="244" t="s">
        <v>1</v>
      </c>
      <c r="F197" s="245" t="s">
        <v>620</v>
      </c>
      <c r="G197" s="242"/>
      <c r="H197" s="246">
        <v>123.205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230</v>
      </c>
      <c r="AU197" s="252" t="s">
        <v>88</v>
      </c>
      <c r="AV197" s="13" t="s">
        <v>88</v>
      </c>
      <c r="AW197" s="13" t="s">
        <v>34</v>
      </c>
      <c r="AX197" s="13" t="s">
        <v>86</v>
      </c>
      <c r="AY197" s="252" t="s">
        <v>216</v>
      </c>
    </row>
    <row r="198" s="2" customFormat="1" ht="16.5" customHeight="1">
      <c r="A198" s="39"/>
      <c r="B198" s="40"/>
      <c r="C198" s="228" t="s">
        <v>274</v>
      </c>
      <c r="D198" s="228" t="s">
        <v>218</v>
      </c>
      <c r="E198" s="229" t="s">
        <v>621</v>
      </c>
      <c r="F198" s="230" t="s">
        <v>622</v>
      </c>
      <c r="G198" s="231" t="s">
        <v>359</v>
      </c>
      <c r="H198" s="232">
        <v>103.97799999999999</v>
      </c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623</v>
      </c>
    </row>
    <row r="199" s="13" customFormat="1">
      <c r="A199" s="13"/>
      <c r="B199" s="241"/>
      <c r="C199" s="242"/>
      <c r="D199" s="243" t="s">
        <v>230</v>
      </c>
      <c r="E199" s="244" t="s">
        <v>1</v>
      </c>
      <c r="F199" s="245" t="s">
        <v>624</v>
      </c>
      <c r="G199" s="242"/>
      <c r="H199" s="246">
        <v>103.97799999999999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230</v>
      </c>
      <c r="AU199" s="252" t="s">
        <v>88</v>
      </c>
      <c r="AV199" s="13" t="s">
        <v>88</v>
      </c>
      <c r="AW199" s="13" t="s">
        <v>34</v>
      </c>
      <c r="AX199" s="13" t="s">
        <v>86</v>
      </c>
      <c r="AY199" s="252" t="s">
        <v>216</v>
      </c>
    </row>
    <row r="200" s="2" customFormat="1" ht="16.5" customHeight="1">
      <c r="A200" s="39"/>
      <c r="B200" s="40"/>
      <c r="C200" s="228" t="s">
        <v>280</v>
      </c>
      <c r="D200" s="228" t="s">
        <v>218</v>
      </c>
      <c r="E200" s="229" t="s">
        <v>625</v>
      </c>
      <c r="F200" s="230" t="s">
        <v>626</v>
      </c>
      <c r="G200" s="231" t="s">
        <v>328</v>
      </c>
      <c r="H200" s="232">
        <v>58.200000000000003</v>
      </c>
      <c r="I200" s="233"/>
      <c r="J200" s="234">
        <f>ROUND(I200*H200,2)</f>
        <v>0</v>
      </c>
      <c r="K200" s="230" t="s">
        <v>222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627</v>
      </c>
    </row>
    <row r="201" s="13" customFormat="1">
      <c r="A201" s="13"/>
      <c r="B201" s="241"/>
      <c r="C201" s="242"/>
      <c r="D201" s="243" t="s">
        <v>230</v>
      </c>
      <c r="E201" s="244" t="s">
        <v>1</v>
      </c>
      <c r="F201" s="245" t="s">
        <v>628</v>
      </c>
      <c r="G201" s="242"/>
      <c r="H201" s="246">
        <v>58.200000000000003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230</v>
      </c>
      <c r="AU201" s="252" t="s">
        <v>88</v>
      </c>
      <c r="AV201" s="13" t="s">
        <v>88</v>
      </c>
      <c r="AW201" s="13" t="s">
        <v>34</v>
      </c>
      <c r="AX201" s="13" t="s">
        <v>86</v>
      </c>
      <c r="AY201" s="252" t="s">
        <v>216</v>
      </c>
    </row>
    <row r="202" s="2" customFormat="1" ht="16.5" customHeight="1">
      <c r="A202" s="39"/>
      <c r="B202" s="40"/>
      <c r="C202" s="228" t="s">
        <v>8</v>
      </c>
      <c r="D202" s="228" t="s">
        <v>218</v>
      </c>
      <c r="E202" s="229" t="s">
        <v>629</v>
      </c>
      <c r="F202" s="230" t="s">
        <v>630</v>
      </c>
      <c r="G202" s="231" t="s">
        <v>328</v>
      </c>
      <c r="H202" s="232">
        <v>134.20699999999999</v>
      </c>
      <c r="I202" s="233"/>
      <c r="J202" s="234">
        <f>ROUND(I202*H202,2)</f>
        <v>0</v>
      </c>
      <c r="K202" s="230" t="s">
        <v>222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631</v>
      </c>
    </row>
    <row r="203" s="13" customFormat="1">
      <c r="A203" s="13"/>
      <c r="B203" s="241"/>
      <c r="C203" s="242"/>
      <c r="D203" s="243" t="s">
        <v>230</v>
      </c>
      <c r="E203" s="244" t="s">
        <v>1</v>
      </c>
      <c r="F203" s="245" t="s">
        <v>564</v>
      </c>
      <c r="G203" s="242"/>
      <c r="H203" s="246">
        <v>129.446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230</v>
      </c>
      <c r="AU203" s="252" t="s">
        <v>88</v>
      </c>
      <c r="AV203" s="13" t="s">
        <v>88</v>
      </c>
      <c r="AW203" s="13" t="s">
        <v>34</v>
      </c>
      <c r="AX203" s="13" t="s">
        <v>79</v>
      </c>
      <c r="AY203" s="252" t="s">
        <v>216</v>
      </c>
    </row>
    <row r="204" s="13" customFormat="1">
      <c r="A204" s="13"/>
      <c r="B204" s="241"/>
      <c r="C204" s="242"/>
      <c r="D204" s="243" t="s">
        <v>230</v>
      </c>
      <c r="E204" s="244" t="s">
        <v>1</v>
      </c>
      <c r="F204" s="245" t="s">
        <v>632</v>
      </c>
      <c r="G204" s="242"/>
      <c r="H204" s="246">
        <v>-28.338999999999999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230</v>
      </c>
      <c r="AU204" s="252" t="s">
        <v>88</v>
      </c>
      <c r="AV204" s="13" t="s">
        <v>88</v>
      </c>
      <c r="AW204" s="13" t="s">
        <v>34</v>
      </c>
      <c r="AX204" s="13" t="s">
        <v>79</v>
      </c>
      <c r="AY204" s="252" t="s">
        <v>216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633</v>
      </c>
      <c r="G205" s="242"/>
      <c r="H205" s="246">
        <v>14.832000000000001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3" customFormat="1">
      <c r="A206" s="13"/>
      <c r="B206" s="241"/>
      <c r="C206" s="242"/>
      <c r="D206" s="243" t="s">
        <v>230</v>
      </c>
      <c r="E206" s="244" t="s">
        <v>1</v>
      </c>
      <c r="F206" s="245" t="s">
        <v>634</v>
      </c>
      <c r="G206" s="242"/>
      <c r="H206" s="246">
        <v>18.268000000000001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230</v>
      </c>
      <c r="AU206" s="252" t="s">
        <v>88</v>
      </c>
      <c r="AV206" s="13" t="s">
        <v>88</v>
      </c>
      <c r="AW206" s="13" t="s">
        <v>34</v>
      </c>
      <c r="AX206" s="13" t="s">
        <v>79</v>
      </c>
      <c r="AY206" s="252" t="s">
        <v>216</v>
      </c>
    </row>
    <row r="207" s="14" customFormat="1">
      <c r="A207" s="14"/>
      <c r="B207" s="253"/>
      <c r="C207" s="254"/>
      <c r="D207" s="243" t="s">
        <v>230</v>
      </c>
      <c r="E207" s="255" t="s">
        <v>1</v>
      </c>
      <c r="F207" s="256" t="s">
        <v>635</v>
      </c>
      <c r="G207" s="254"/>
      <c r="H207" s="257">
        <v>134.20699999999999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230</v>
      </c>
      <c r="AU207" s="263" t="s">
        <v>88</v>
      </c>
      <c r="AV207" s="14" t="s">
        <v>121</v>
      </c>
      <c r="AW207" s="14" t="s">
        <v>34</v>
      </c>
      <c r="AX207" s="14" t="s">
        <v>86</v>
      </c>
      <c r="AY207" s="263" t="s">
        <v>216</v>
      </c>
    </row>
    <row r="208" s="2" customFormat="1" ht="16.5" customHeight="1">
      <c r="A208" s="39"/>
      <c r="B208" s="40"/>
      <c r="C208" s="228" t="s">
        <v>290</v>
      </c>
      <c r="D208" s="228" t="s">
        <v>218</v>
      </c>
      <c r="E208" s="229" t="s">
        <v>636</v>
      </c>
      <c r="F208" s="230" t="s">
        <v>637</v>
      </c>
      <c r="G208" s="231" t="s">
        <v>277</v>
      </c>
      <c r="H208" s="232">
        <v>291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638</v>
      </c>
    </row>
    <row r="209" s="13" customFormat="1">
      <c r="A209" s="13"/>
      <c r="B209" s="241"/>
      <c r="C209" s="242"/>
      <c r="D209" s="243" t="s">
        <v>230</v>
      </c>
      <c r="E209" s="244" t="s">
        <v>1</v>
      </c>
      <c r="F209" s="245" t="s">
        <v>639</v>
      </c>
      <c r="G209" s="242"/>
      <c r="H209" s="246">
        <v>291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230</v>
      </c>
      <c r="AU209" s="252" t="s">
        <v>88</v>
      </c>
      <c r="AV209" s="13" t="s">
        <v>88</v>
      </c>
      <c r="AW209" s="13" t="s">
        <v>34</v>
      </c>
      <c r="AX209" s="13" t="s">
        <v>86</v>
      </c>
      <c r="AY209" s="252" t="s">
        <v>216</v>
      </c>
    </row>
    <row r="210" s="2" customFormat="1" ht="16.5" customHeight="1">
      <c r="A210" s="39"/>
      <c r="B210" s="40"/>
      <c r="C210" s="228" t="s">
        <v>297</v>
      </c>
      <c r="D210" s="228" t="s">
        <v>218</v>
      </c>
      <c r="E210" s="229" t="s">
        <v>640</v>
      </c>
      <c r="F210" s="230" t="s">
        <v>641</v>
      </c>
      <c r="G210" s="231" t="s">
        <v>277</v>
      </c>
      <c r="H210" s="232">
        <v>291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642</v>
      </c>
    </row>
    <row r="211" s="13" customFormat="1">
      <c r="A211" s="13"/>
      <c r="B211" s="241"/>
      <c r="C211" s="242"/>
      <c r="D211" s="243" t="s">
        <v>230</v>
      </c>
      <c r="E211" s="244" t="s">
        <v>1</v>
      </c>
      <c r="F211" s="245" t="s">
        <v>643</v>
      </c>
      <c r="G211" s="242"/>
      <c r="H211" s="246">
        <v>291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230</v>
      </c>
      <c r="AU211" s="252" t="s">
        <v>88</v>
      </c>
      <c r="AV211" s="13" t="s">
        <v>88</v>
      </c>
      <c r="AW211" s="13" t="s">
        <v>34</v>
      </c>
      <c r="AX211" s="13" t="s">
        <v>86</v>
      </c>
      <c r="AY211" s="252" t="s">
        <v>216</v>
      </c>
    </row>
    <row r="212" s="2" customFormat="1" ht="16.5" customHeight="1">
      <c r="A212" s="39"/>
      <c r="B212" s="40"/>
      <c r="C212" s="228" t="s">
        <v>302</v>
      </c>
      <c r="D212" s="228" t="s">
        <v>218</v>
      </c>
      <c r="E212" s="229" t="s">
        <v>644</v>
      </c>
      <c r="F212" s="230" t="s">
        <v>645</v>
      </c>
      <c r="G212" s="231" t="s">
        <v>277</v>
      </c>
      <c r="H212" s="232">
        <v>291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646</v>
      </c>
    </row>
    <row r="213" s="13" customFormat="1">
      <c r="A213" s="13"/>
      <c r="B213" s="241"/>
      <c r="C213" s="242"/>
      <c r="D213" s="243" t="s">
        <v>230</v>
      </c>
      <c r="E213" s="244" t="s">
        <v>1</v>
      </c>
      <c r="F213" s="245" t="s">
        <v>647</v>
      </c>
      <c r="G213" s="242"/>
      <c r="H213" s="246">
        <v>291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230</v>
      </c>
      <c r="AU213" s="252" t="s">
        <v>88</v>
      </c>
      <c r="AV213" s="13" t="s">
        <v>88</v>
      </c>
      <c r="AW213" s="13" t="s">
        <v>34</v>
      </c>
      <c r="AX213" s="13" t="s">
        <v>86</v>
      </c>
      <c r="AY213" s="252" t="s">
        <v>216</v>
      </c>
    </row>
    <row r="214" s="2" customFormat="1" ht="16.5" customHeight="1">
      <c r="A214" s="39"/>
      <c r="B214" s="40"/>
      <c r="C214" s="264" t="s">
        <v>309</v>
      </c>
      <c r="D214" s="264" t="s">
        <v>372</v>
      </c>
      <c r="E214" s="265" t="s">
        <v>648</v>
      </c>
      <c r="F214" s="266" t="s">
        <v>649</v>
      </c>
      <c r="G214" s="267" t="s">
        <v>650</v>
      </c>
      <c r="H214" s="268">
        <v>14.550000000000001</v>
      </c>
      <c r="I214" s="269"/>
      <c r="J214" s="270">
        <f>ROUND(I214*H214,2)</f>
        <v>0</v>
      </c>
      <c r="K214" s="266" t="s">
        <v>222</v>
      </c>
      <c r="L214" s="271"/>
      <c r="M214" s="272" t="s">
        <v>1</v>
      </c>
      <c r="N214" s="273" t="s">
        <v>44</v>
      </c>
      <c r="O214" s="92"/>
      <c r="P214" s="237">
        <f>O214*H214</f>
        <v>0</v>
      </c>
      <c r="Q214" s="237">
        <v>0.001</v>
      </c>
      <c r="R214" s="237">
        <f>Q214*H214</f>
        <v>0.01455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250</v>
      </c>
      <c r="AT214" s="239" t="s">
        <v>372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651</v>
      </c>
    </row>
    <row r="215" s="13" customFormat="1">
      <c r="A215" s="13"/>
      <c r="B215" s="241"/>
      <c r="C215" s="242"/>
      <c r="D215" s="243" t="s">
        <v>230</v>
      </c>
      <c r="E215" s="242"/>
      <c r="F215" s="245" t="s">
        <v>652</v>
      </c>
      <c r="G215" s="242"/>
      <c r="H215" s="246">
        <v>14.550000000000001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230</v>
      </c>
      <c r="AU215" s="252" t="s">
        <v>88</v>
      </c>
      <c r="AV215" s="13" t="s">
        <v>88</v>
      </c>
      <c r="AW215" s="13" t="s">
        <v>4</v>
      </c>
      <c r="AX215" s="13" t="s">
        <v>86</v>
      </c>
      <c r="AY215" s="252" t="s">
        <v>216</v>
      </c>
    </row>
    <row r="216" s="12" customFormat="1" ht="22.8" customHeight="1">
      <c r="A216" s="12"/>
      <c r="B216" s="212"/>
      <c r="C216" s="213"/>
      <c r="D216" s="214" t="s">
        <v>78</v>
      </c>
      <c r="E216" s="226" t="s">
        <v>88</v>
      </c>
      <c r="F216" s="226" t="s">
        <v>653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SUM(P217:P277)</f>
        <v>0</v>
      </c>
      <c r="Q216" s="220"/>
      <c r="R216" s="221">
        <f>SUM(R217:R277)</f>
        <v>299.96400912999997</v>
      </c>
      <c r="S216" s="220"/>
      <c r="T216" s="222">
        <f>SUM(T217:T277)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86</v>
      </c>
      <c r="AT216" s="224" t="s">
        <v>78</v>
      </c>
      <c r="AU216" s="224" t="s">
        <v>86</v>
      </c>
      <c r="AY216" s="223" t="s">
        <v>216</v>
      </c>
      <c r="BK216" s="225">
        <f>SUM(BK217:BK277)</f>
        <v>0</v>
      </c>
    </row>
    <row r="217" s="2" customFormat="1" ht="21.75" customHeight="1">
      <c r="A217" s="39"/>
      <c r="B217" s="40"/>
      <c r="C217" s="228" t="s">
        <v>313</v>
      </c>
      <c r="D217" s="228" t="s">
        <v>218</v>
      </c>
      <c r="E217" s="229" t="s">
        <v>654</v>
      </c>
      <c r="F217" s="230" t="s">
        <v>655</v>
      </c>
      <c r="G217" s="231" t="s">
        <v>293</v>
      </c>
      <c r="H217" s="232">
        <v>82.5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0.20449000000000001</v>
      </c>
      <c r="R217" s="237">
        <f>Q217*H217</f>
        <v>16.870425000000001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121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656</v>
      </c>
    </row>
    <row r="218" s="13" customFormat="1">
      <c r="A218" s="13"/>
      <c r="B218" s="241"/>
      <c r="C218" s="242"/>
      <c r="D218" s="243" t="s">
        <v>230</v>
      </c>
      <c r="E218" s="244" t="s">
        <v>1</v>
      </c>
      <c r="F218" s="245" t="s">
        <v>657</v>
      </c>
      <c r="G218" s="242"/>
      <c r="H218" s="246">
        <v>82.5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230</v>
      </c>
      <c r="AU218" s="252" t="s">
        <v>88</v>
      </c>
      <c r="AV218" s="13" t="s">
        <v>88</v>
      </c>
      <c r="AW218" s="13" t="s">
        <v>34</v>
      </c>
      <c r="AX218" s="13" t="s">
        <v>86</v>
      </c>
      <c r="AY218" s="252" t="s">
        <v>216</v>
      </c>
    </row>
    <row r="219" s="2" customFormat="1" ht="16.5" customHeight="1">
      <c r="A219" s="39"/>
      <c r="B219" s="40"/>
      <c r="C219" s="228" t="s">
        <v>7</v>
      </c>
      <c r="D219" s="228" t="s">
        <v>218</v>
      </c>
      <c r="E219" s="229" t="s">
        <v>658</v>
      </c>
      <c r="F219" s="230" t="s">
        <v>659</v>
      </c>
      <c r="G219" s="231" t="s">
        <v>277</v>
      </c>
      <c r="H219" s="232">
        <v>27.797000000000001</v>
      </c>
      <c r="I219" s="233"/>
      <c r="J219" s="234">
        <f>ROUND(I219*H219,2)</f>
        <v>0</v>
      </c>
      <c r="K219" s="230" t="s">
        <v>222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0.00010000000000000001</v>
      </c>
      <c r="R219" s="237">
        <f>Q219*H219</f>
        <v>0.0027797000000000004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121</v>
      </c>
      <c r="AT219" s="239" t="s">
        <v>218</v>
      </c>
      <c r="AU219" s="239" t="s">
        <v>88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121</v>
      </c>
      <c r="BM219" s="239" t="s">
        <v>660</v>
      </c>
    </row>
    <row r="220" s="13" customFormat="1">
      <c r="A220" s="13"/>
      <c r="B220" s="241"/>
      <c r="C220" s="242"/>
      <c r="D220" s="243" t="s">
        <v>230</v>
      </c>
      <c r="E220" s="244" t="s">
        <v>1</v>
      </c>
      <c r="F220" s="245" t="s">
        <v>661</v>
      </c>
      <c r="G220" s="242"/>
      <c r="H220" s="246">
        <v>27.797000000000001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230</v>
      </c>
      <c r="AU220" s="252" t="s">
        <v>88</v>
      </c>
      <c r="AV220" s="13" t="s">
        <v>88</v>
      </c>
      <c r="AW220" s="13" t="s">
        <v>34</v>
      </c>
      <c r="AX220" s="13" t="s">
        <v>86</v>
      </c>
      <c r="AY220" s="252" t="s">
        <v>216</v>
      </c>
    </row>
    <row r="221" s="2" customFormat="1" ht="16.5" customHeight="1">
      <c r="A221" s="39"/>
      <c r="B221" s="40"/>
      <c r="C221" s="264" t="s">
        <v>320</v>
      </c>
      <c r="D221" s="264" t="s">
        <v>372</v>
      </c>
      <c r="E221" s="265" t="s">
        <v>662</v>
      </c>
      <c r="F221" s="266" t="s">
        <v>663</v>
      </c>
      <c r="G221" s="267" t="s">
        <v>277</v>
      </c>
      <c r="H221" s="268">
        <v>31.966999999999999</v>
      </c>
      <c r="I221" s="269"/>
      <c r="J221" s="270">
        <f>ROUND(I221*H221,2)</f>
        <v>0</v>
      </c>
      <c r="K221" s="266" t="s">
        <v>222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0.00029999999999999997</v>
      </c>
      <c r="R221" s="237">
        <f>Q221*H221</f>
        <v>0.009590099999999999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664</v>
      </c>
    </row>
    <row r="222" s="13" customFormat="1">
      <c r="A222" s="13"/>
      <c r="B222" s="241"/>
      <c r="C222" s="242"/>
      <c r="D222" s="243" t="s">
        <v>230</v>
      </c>
      <c r="E222" s="242"/>
      <c r="F222" s="245" t="s">
        <v>665</v>
      </c>
      <c r="G222" s="242"/>
      <c r="H222" s="246">
        <v>31.966999999999999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230</v>
      </c>
      <c r="AU222" s="252" t="s">
        <v>88</v>
      </c>
      <c r="AV222" s="13" t="s">
        <v>88</v>
      </c>
      <c r="AW222" s="13" t="s">
        <v>4</v>
      </c>
      <c r="AX222" s="13" t="s">
        <v>86</v>
      </c>
      <c r="AY222" s="252" t="s">
        <v>216</v>
      </c>
    </row>
    <row r="223" s="2" customFormat="1" ht="16.5" customHeight="1">
      <c r="A223" s="39"/>
      <c r="B223" s="40"/>
      <c r="C223" s="228" t="s">
        <v>325</v>
      </c>
      <c r="D223" s="228" t="s">
        <v>218</v>
      </c>
      <c r="E223" s="229" t="s">
        <v>666</v>
      </c>
      <c r="F223" s="230" t="s">
        <v>667</v>
      </c>
      <c r="G223" s="231" t="s">
        <v>328</v>
      </c>
      <c r="H223" s="232">
        <v>5.5590000000000002</v>
      </c>
      <c r="I223" s="233"/>
      <c r="J223" s="234">
        <f>ROUND(I223*H223,2)</f>
        <v>0</v>
      </c>
      <c r="K223" s="230" t="s">
        <v>222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2.1600000000000001</v>
      </c>
      <c r="R223" s="237">
        <f>Q223*H223</f>
        <v>12.007440000000001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121</v>
      </c>
      <c r="AT223" s="239" t="s">
        <v>218</v>
      </c>
      <c r="AU223" s="239" t="s">
        <v>88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668</v>
      </c>
    </row>
    <row r="224" s="13" customFormat="1">
      <c r="A224" s="13"/>
      <c r="B224" s="241"/>
      <c r="C224" s="242"/>
      <c r="D224" s="243" t="s">
        <v>230</v>
      </c>
      <c r="E224" s="244" t="s">
        <v>1</v>
      </c>
      <c r="F224" s="245" t="s">
        <v>669</v>
      </c>
      <c r="G224" s="242"/>
      <c r="H224" s="246">
        <v>5.5590000000000002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230</v>
      </c>
      <c r="AU224" s="252" t="s">
        <v>88</v>
      </c>
      <c r="AV224" s="13" t="s">
        <v>88</v>
      </c>
      <c r="AW224" s="13" t="s">
        <v>34</v>
      </c>
      <c r="AX224" s="13" t="s">
        <v>86</v>
      </c>
      <c r="AY224" s="252" t="s">
        <v>216</v>
      </c>
    </row>
    <row r="225" s="2" customFormat="1" ht="16.5" customHeight="1">
      <c r="A225" s="39"/>
      <c r="B225" s="40"/>
      <c r="C225" s="228" t="s">
        <v>331</v>
      </c>
      <c r="D225" s="228" t="s">
        <v>218</v>
      </c>
      <c r="E225" s="229" t="s">
        <v>670</v>
      </c>
      <c r="F225" s="230" t="s">
        <v>671</v>
      </c>
      <c r="G225" s="231" t="s">
        <v>328</v>
      </c>
      <c r="H225" s="232">
        <v>2.7799999999999998</v>
      </c>
      <c r="I225" s="233"/>
      <c r="J225" s="234">
        <f>ROUND(I225*H225,2)</f>
        <v>0</v>
      </c>
      <c r="K225" s="230" t="s">
        <v>222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1.98</v>
      </c>
      <c r="R225" s="237">
        <f>Q225*H225</f>
        <v>5.5043999999999995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672</v>
      </c>
    </row>
    <row r="226" s="13" customFormat="1">
      <c r="A226" s="13"/>
      <c r="B226" s="241"/>
      <c r="C226" s="242"/>
      <c r="D226" s="243" t="s">
        <v>230</v>
      </c>
      <c r="E226" s="244" t="s">
        <v>1</v>
      </c>
      <c r="F226" s="245" t="s">
        <v>673</v>
      </c>
      <c r="G226" s="242"/>
      <c r="H226" s="246">
        <v>2.7799999999999998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230</v>
      </c>
      <c r="AU226" s="252" t="s">
        <v>88</v>
      </c>
      <c r="AV226" s="13" t="s">
        <v>88</v>
      </c>
      <c r="AW226" s="13" t="s">
        <v>34</v>
      </c>
      <c r="AX226" s="13" t="s">
        <v>86</v>
      </c>
      <c r="AY226" s="252" t="s">
        <v>216</v>
      </c>
    </row>
    <row r="227" s="2" customFormat="1" ht="16.5" customHeight="1">
      <c r="A227" s="39"/>
      <c r="B227" s="40"/>
      <c r="C227" s="228" t="s">
        <v>336</v>
      </c>
      <c r="D227" s="228" t="s">
        <v>218</v>
      </c>
      <c r="E227" s="229" t="s">
        <v>674</v>
      </c>
      <c r="F227" s="230" t="s">
        <v>675</v>
      </c>
      <c r="G227" s="231" t="s">
        <v>293</v>
      </c>
      <c r="H227" s="232">
        <v>126.5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3.0000000000000001E-05</v>
      </c>
      <c r="R227" s="237">
        <f>Q227*H227</f>
        <v>0.0037950000000000002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676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677</v>
      </c>
      <c r="G228" s="242"/>
      <c r="H228" s="246">
        <v>126.5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88</v>
      </c>
      <c r="AV228" s="13" t="s">
        <v>88</v>
      </c>
      <c r="AW228" s="13" t="s">
        <v>34</v>
      </c>
      <c r="AX228" s="13" t="s">
        <v>86</v>
      </c>
      <c r="AY228" s="252" t="s">
        <v>216</v>
      </c>
    </row>
    <row r="229" s="2" customFormat="1" ht="16.5" customHeight="1">
      <c r="A229" s="39"/>
      <c r="B229" s="40"/>
      <c r="C229" s="228" t="s">
        <v>341</v>
      </c>
      <c r="D229" s="228" t="s">
        <v>218</v>
      </c>
      <c r="E229" s="229" t="s">
        <v>678</v>
      </c>
      <c r="F229" s="230" t="s">
        <v>679</v>
      </c>
      <c r="G229" s="231" t="s">
        <v>328</v>
      </c>
      <c r="H229" s="232">
        <v>3.8540000000000001</v>
      </c>
      <c r="I229" s="233"/>
      <c r="J229" s="234">
        <f>ROUND(I229*H229,2)</f>
        <v>0</v>
      </c>
      <c r="K229" s="230" t="s">
        <v>222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2.1600000000000001</v>
      </c>
      <c r="R229" s="237">
        <f>Q229*H229</f>
        <v>8.3246400000000005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680</v>
      </c>
    </row>
    <row r="230" s="13" customFormat="1">
      <c r="A230" s="13"/>
      <c r="B230" s="241"/>
      <c r="C230" s="242"/>
      <c r="D230" s="243" t="s">
        <v>230</v>
      </c>
      <c r="E230" s="244" t="s">
        <v>1</v>
      </c>
      <c r="F230" s="245" t="s">
        <v>681</v>
      </c>
      <c r="G230" s="242"/>
      <c r="H230" s="246">
        <v>2.7599999999999998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230</v>
      </c>
      <c r="AU230" s="252" t="s">
        <v>88</v>
      </c>
      <c r="AV230" s="13" t="s">
        <v>88</v>
      </c>
      <c r="AW230" s="13" t="s">
        <v>34</v>
      </c>
      <c r="AX230" s="13" t="s">
        <v>79</v>
      </c>
      <c r="AY230" s="252" t="s">
        <v>216</v>
      </c>
    </row>
    <row r="231" s="13" customFormat="1">
      <c r="A231" s="13"/>
      <c r="B231" s="241"/>
      <c r="C231" s="242"/>
      <c r="D231" s="243" t="s">
        <v>230</v>
      </c>
      <c r="E231" s="244" t="s">
        <v>1</v>
      </c>
      <c r="F231" s="245" t="s">
        <v>682</v>
      </c>
      <c r="G231" s="242"/>
      <c r="H231" s="246">
        <v>1.0940000000000001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230</v>
      </c>
      <c r="AU231" s="252" t="s">
        <v>88</v>
      </c>
      <c r="AV231" s="13" t="s">
        <v>88</v>
      </c>
      <c r="AW231" s="13" t="s">
        <v>34</v>
      </c>
      <c r="AX231" s="13" t="s">
        <v>79</v>
      </c>
      <c r="AY231" s="252" t="s">
        <v>216</v>
      </c>
    </row>
    <row r="232" s="14" customFormat="1">
      <c r="A232" s="14"/>
      <c r="B232" s="253"/>
      <c r="C232" s="254"/>
      <c r="D232" s="243" t="s">
        <v>230</v>
      </c>
      <c r="E232" s="255" t="s">
        <v>1</v>
      </c>
      <c r="F232" s="256" t="s">
        <v>285</v>
      </c>
      <c r="G232" s="254"/>
      <c r="H232" s="257">
        <v>3.8540000000000001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230</v>
      </c>
      <c r="AU232" s="263" t="s">
        <v>88</v>
      </c>
      <c r="AV232" s="14" t="s">
        <v>121</v>
      </c>
      <c r="AW232" s="14" t="s">
        <v>34</v>
      </c>
      <c r="AX232" s="14" t="s">
        <v>86</v>
      </c>
      <c r="AY232" s="263" t="s">
        <v>216</v>
      </c>
    </row>
    <row r="233" s="2" customFormat="1" ht="16.5" customHeight="1">
      <c r="A233" s="39"/>
      <c r="B233" s="40"/>
      <c r="C233" s="228" t="s">
        <v>346</v>
      </c>
      <c r="D233" s="228" t="s">
        <v>218</v>
      </c>
      <c r="E233" s="229" t="s">
        <v>683</v>
      </c>
      <c r="F233" s="230" t="s">
        <v>684</v>
      </c>
      <c r="G233" s="231" t="s">
        <v>328</v>
      </c>
      <c r="H233" s="232">
        <v>1.911</v>
      </c>
      <c r="I233" s="233"/>
      <c r="J233" s="234">
        <f>ROUND(I233*H233,2)</f>
        <v>0</v>
      </c>
      <c r="K233" s="230" t="s">
        <v>222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2.45329</v>
      </c>
      <c r="R233" s="237">
        <f>Q233*H233</f>
        <v>4.6882371899999997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121</v>
      </c>
      <c r="AT233" s="239" t="s">
        <v>218</v>
      </c>
      <c r="AU233" s="239" t="s">
        <v>88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685</v>
      </c>
    </row>
    <row r="234" s="13" customFormat="1">
      <c r="A234" s="13"/>
      <c r="B234" s="241"/>
      <c r="C234" s="242"/>
      <c r="D234" s="243" t="s">
        <v>230</v>
      </c>
      <c r="E234" s="244" t="s">
        <v>1</v>
      </c>
      <c r="F234" s="245" t="s">
        <v>686</v>
      </c>
      <c r="G234" s="242"/>
      <c r="H234" s="246">
        <v>1.911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230</v>
      </c>
      <c r="AU234" s="252" t="s">
        <v>88</v>
      </c>
      <c r="AV234" s="13" t="s">
        <v>88</v>
      </c>
      <c r="AW234" s="13" t="s">
        <v>34</v>
      </c>
      <c r="AX234" s="13" t="s">
        <v>86</v>
      </c>
      <c r="AY234" s="252" t="s">
        <v>216</v>
      </c>
    </row>
    <row r="235" s="2" customFormat="1" ht="16.5" customHeight="1">
      <c r="A235" s="39"/>
      <c r="B235" s="40"/>
      <c r="C235" s="228" t="s">
        <v>351</v>
      </c>
      <c r="D235" s="228" t="s">
        <v>218</v>
      </c>
      <c r="E235" s="229" t="s">
        <v>687</v>
      </c>
      <c r="F235" s="230" t="s">
        <v>688</v>
      </c>
      <c r="G235" s="231" t="s">
        <v>277</v>
      </c>
      <c r="H235" s="232">
        <v>15.788</v>
      </c>
      <c r="I235" s="233"/>
      <c r="J235" s="234">
        <f>ROUND(I235*H235,2)</f>
        <v>0</v>
      </c>
      <c r="K235" s="230" t="s">
        <v>222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0.00247</v>
      </c>
      <c r="R235" s="237">
        <f>Q235*H235</f>
        <v>0.038996360000000001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121</v>
      </c>
      <c r="AT235" s="239" t="s">
        <v>218</v>
      </c>
      <c r="AU235" s="239" t="s">
        <v>88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689</v>
      </c>
    </row>
    <row r="236" s="13" customFormat="1">
      <c r="A236" s="13"/>
      <c r="B236" s="241"/>
      <c r="C236" s="242"/>
      <c r="D236" s="243" t="s">
        <v>230</v>
      </c>
      <c r="E236" s="244" t="s">
        <v>1</v>
      </c>
      <c r="F236" s="245" t="s">
        <v>690</v>
      </c>
      <c r="G236" s="242"/>
      <c r="H236" s="246">
        <v>15.788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230</v>
      </c>
      <c r="AU236" s="252" t="s">
        <v>88</v>
      </c>
      <c r="AV236" s="13" t="s">
        <v>88</v>
      </c>
      <c r="AW236" s="13" t="s">
        <v>34</v>
      </c>
      <c r="AX236" s="13" t="s">
        <v>86</v>
      </c>
      <c r="AY236" s="252" t="s">
        <v>216</v>
      </c>
    </row>
    <row r="237" s="2" customFormat="1" ht="16.5" customHeight="1">
      <c r="A237" s="39"/>
      <c r="B237" s="40"/>
      <c r="C237" s="228" t="s">
        <v>356</v>
      </c>
      <c r="D237" s="228" t="s">
        <v>218</v>
      </c>
      <c r="E237" s="229" t="s">
        <v>691</v>
      </c>
      <c r="F237" s="230" t="s">
        <v>692</v>
      </c>
      <c r="G237" s="231" t="s">
        <v>277</v>
      </c>
      <c r="H237" s="232">
        <v>15.788</v>
      </c>
      <c r="I237" s="233"/>
      <c r="J237" s="234">
        <f>ROUND(I237*H237,2)</f>
        <v>0</v>
      </c>
      <c r="K237" s="230" t="s">
        <v>222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121</v>
      </c>
      <c r="AT237" s="239" t="s">
        <v>218</v>
      </c>
      <c r="AU237" s="239" t="s">
        <v>88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693</v>
      </c>
    </row>
    <row r="238" s="2" customFormat="1" ht="16.5" customHeight="1">
      <c r="A238" s="39"/>
      <c r="B238" s="40"/>
      <c r="C238" s="228" t="s">
        <v>362</v>
      </c>
      <c r="D238" s="228" t="s">
        <v>218</v>
      </c>
      <c r="E238" s="229" t="s">
        <v>694</v>
      </c>
      <c r="F238" s="230" t="s">
        <v>695</v>
      </c>
      <c r="G238" s="231" t="s">
        <v>359</v>
      </c>
      <c r="H238" s="232">
        <v>0.17999999999999999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1.0606199999999999</v>
      </c>
      <c r="R238" s="237">
        <f>Q238*H238</f>
        <v>0.19091159999999999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696</v>
      </c>
    </row>
    <row r="239" s="13" customFormat="1">
      <c r="A239" s="13"/>
      <c r="B239" s="241"/>
      <c r="C239" s="242"/>
      <c r="D239" s="243" t="s">
        <v>230</v>
      </c>
      <c r="E239" s="244" t="s">
        <v>1</v>
      </c>
      <c r="F239" s="245" t="s">
        <v>697</v>
      </c>
      <c r="G239" s="242"/>
      <c r="H239" s="246">
        <v>0.17999999999999999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230</v>
      </c>
      <c r="AU239" s="252" t="s">
        <v>88</v>
      </c>
      <c r="AV239" s="13" t="s">
        <v>88</v>
      </c>
      <c r="AW239" s="13" t="s">
        <v>34</v>
      </c>
      <c r="AX239" s="13" t="s">
        <v>86</v>
      </c>
      <c r="AY239" s="252" t="s">
        <v>216</v>
      </c>
    </row>
    <row r="240" s="2" customFormat="1" ht="16.5" customHeight="1">
      <c r="A240" s="39"/>
      <c r="B240" s="40"/>
      <c r="C240" s="228" t="s">
        <v>367</v>
      </c>
      <c r="D240" s="228" t="s">
        <v>218</v>
      </c>
      <c r="E240" s="229" t="s">
        <v>698</v>
      </c>
      <c r="F240" s="230" t="s">
        <v>699</v>
      </c>
      <c r="G240" s="231" t="s">
        <v>328</v>
      </c>
      <c r="H240" s="232">
        <v>71.278999999999996</v>
      </c>
      <c r="I240" s="233"/>
      <c r="J240" s="234">
        <f>ROUND(I240*H240,2)</f>
        <v>0</v>
      </c>
      <c r="K240" s="230" t="s">
        <v>222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2.2563399999999998</v>
      </c>
      <c r="R240" s="237">
        <f>Q240*H240</f>
        <v>160.82965885999997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88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700</v>
      </c>
    </row>
    <row r="241" s="13" customFormat="1">
      <c r="A241" s="13"/>
      <c r="B241" s="241"/>
      <c r="C241" s="242"/>
      <c r="D241" s="243" t="s">
        <v>230</v>
      </c>
      <c r="E241" s="244" t="s">
        <v>1</v>
      </c>
      <c r="F241" s="245" t="s">
        <v>578</v>
      </c>
      <c r="G241" s="242"/>
      <c r="H241" s="246">
        <v>14.44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230</v>
      </c>
      <c r="AU241" s="252" t="s">
        <v>88</v>
      </c>
      <c r="AV241" s="13" t="s">
        <v>88</v>
      </c>
      <c r="AW241" s="13" t="s">
        <v>34</v>
      </c>
      <c r="AX241" s="13" t="s">
        <v>79</v>
      </c>
      <c r="AY241" s="252" t="s">
        <v>216</v>
      </c>
    </row>
    <row r="242" s="13" customFormat="1">
      <c r="A242" s="13"/>
      <c r="B242" s="241"/>
      <c r="C242" s="242"/>
      <c r="D242" s="243" t="s">
        <v>230</v>
      </c>
      <c r="E242" s="244" t="s">
        <v>1</v>
      </c>
      <c r="F242" s="245" t="s">
        <v>701</v>
      </c>
      <c r="G242" s="242"/>
      <c r="H242" s="246">
        <v>11.183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230</v>
      </c>
      <c r="AU242" s="252" t="s">
        <v>88</v>
      </c>
      <c r="AV242" s="13" t="s">
        <v>88</v>
      </c>
      <c r="AW242" s="13" t="s">
        <v>34</v>
      </c>
      <c r="AX242" s="13" t="s">
        <v>79</v>
      </c>
      <c r="AY242" s="252" t="s">
        <v>216</v>
      </c>
    </row>
    <row r="243" s="13" customFormat="1">
      <c r="A243" s="13"/>
      <c r="B243" s="241"/>
      <c r="C243" s="242"/>
      <c r="D243" s="243" t="s">
        <v>230</v>
      </c>
      <c r="E243" s="244" t="s">
        <v>1</v>
      </c>
      <c r="F243" s="245" t="s">
        <v>580</v>
      </c>
      <c r="G243" s="242"/>
      <c r="H243" s="246">
        <v>1.4279999999999999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230</v>
      </c>
      <c r="AU243" s="252" t="s">
        <v>88</v>
      </c>
      <c r="AV243" s="13" t="s">
        <v>88</v>
      </c>
      <c r="AW243" s="13" t="s">
        <v>34</v>
      </c>
      <c r="AX243" s="13" t="s">
        <v>79</v>
      </c>
      <c r="AY243" s="252" t="s">
        <v>216</v>
      </c>
    </row>
    <row r="244" s="13" customFormat="1">
      <c r="A244" s="13"/>
      <c r="B244" s="241"/>
      <c r="C244" s="242"/>
      <c r="D244" s="243" t="s">
        <v>230</v>
      </c>
      <c r="E244" s="244" t="s">
        <v>1</v>
      </c>
      <c r="F244" s="245" t="s">
        <v>702</v>
      </c>
      <c r="G244" s="242"/>
      <c r="H244" s="246">
        <v>0.71999999999999997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230</v>
      </c>
      <c r="AU244" s="252" t="s">
        <v>88</v>
      </c>
      <c r="AV244" s="13" t="s">
        <v>88</v>
      </c>
      <c r="AW244" s="13" t="s">
        <v>34</v>
      </c>
      <c r="AX244" s="13" t="s">
        <v>79</v>
      </c>
      <c r="AY244" s="252" t="s">
        <v>216</v>
      </c>
    </row>
    <row r="245" s="13" customFormat="1">
      <c r="A245" s="13"/>
      <c r="B245" s="241"/>
      <c r="C245" s="242"/>
      <c r="D245" s="243" t="s">
        <v>230</v>
      </c>
      <c r="E245" s="244" t="s">
        <v>1</v>
      </c>
      <c r="F245" s="245" t="s">
        <v>582</v>
      </c>
      <c r="G245" s="242"/>
      <c r="H245" s="246">
        <v>5.2199999999999998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230</v>
      </c>
      <c r="AU245" s="252" t="s">
        <v>88</v>
      </c>
      <c r="AV245" s="13" t="s">
        <v>88</v>
      </c>
      <c r="AW245" s="13" t="s">
        <v>34</v>
      </c>
      <c r="AX245" s="13" t="s">
        <v>79</v>
      </c>
      <c r="AY245" s="252" t="s">
        <v>216</v>
      </c>
    </row>
    <row r="246" s="13" customFormat="1">
      <c r="A246" s="13"/>
      <c r="B246" s="241"/>
      <c r="C246" s="242"/>
      <c r="D246" s="243" t="s">
        <v>230</v>
      </c>
      <c r="E246" s="244" t="s">
        <v>1</v>
      </c>
      <c r="F246" s="245" t="s">
        <v>583</v>
      </c>
      <c r="G246" s="242"/>
      <c r="H246" s="246">
        <v>18.306000000000001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230</v>
      </c>
      <c r="AU246" s="252" t="s">
        <v>88</v>
      </c>
      <c r="AV246" s="13" t="s">
        <v>88</v>
      </c>
      <c r="AW246" s="13" t="s">
        <v>34</v>
      </c>
      <c r="AX246" s="13" t="s">
        <v>79</v>
      </c>
      <c r="AY246" s="252" t="s">
        <v>216</v>
      </c>
    </row>
    <row r="247" s="13" customFormat="1">
      <c r="A247" s="13"/>
      <c r="B247" s="241"/>
      <c r="C247" s="242"/>
      <c r="D247" s="243" t="s">
        <v>230</v>
      </c>
      <c r="E247" s="244" t="s">
        <v>1</v>
      </c>
      <c r="F247" s="245" t="s">
        <v>703</v>
      </c>
      <c r="G247" s="242"/>
      <c r="H247" s="246">
        <v>4.6559999999999997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230</v>
      </c>
      <c r="AU247" s="252" t="s">
        <v>88</v>
      </c>
      <c r="AV247" s="13" t="s">
        <v>88</v>
      </c>
      <c r="AW247" s="13" t="s">
        <v>34</v>
      </c>
      <c r="AX247" s="13" t="s">
        <v>79</v>
      </c>
      <c r="AY247" s="252" t="s">
        <v>216</v>
      </c>
    </row>
    <row r="248" s="13" customFormat="1">
      <c r="A248" s="13"/>
      <c r="B248" s="241"/>
      <c r="C248" s="242"/>
      <c r="D248" s="243" t="s">
        <v>230</v>
      </c>
      <c r="E248" s="244" t="s">
        <v>1</v>
      </c>
      <c r="F248" s="245" t="s">
        <v>704</v>
      </c>
      <c r="G248" s="242"/>
      <c r="H248" s="246">
        <v>11.916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230</v>
      </c>
      <c r="AU248" s="252" t="s">
        <v>88</v>
      </c>
      <c r="AV248" s="13" t="s">
        <v>88</v>
      </c>
      <c r="AW248" s="13" t="s">
        <v>34</v>
      </c>
      <c r="AX248" s="13" t="s">
        <v>79</v>
      </c>
      <c r="AY248" s="252" t="s">
        <v>216</v>
      </c>
    </row>
    <row r="249" s="13" customFormat="1">
      <c r="A249" s="13"/>
      <c r="B249" s="241"/>
      <c r="C249" s="242"/>
      <c r="D249" s="243" t="s">
        <v>230</v>
      </c>
      <c r="E249" s="244" t="s">
        <v>1</v>
      </c>
      <c r="F249" s="245" t="s">
        <v>705</v>
      </c>
      <c r="G249" s="242"/>
      <c r="H249" s="246">
        <v>1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230</v>
      </c>
      <c r="AU249" s="252" t="s">
        <v>88</v>
      </c>
      <c r="AV249" s="13" t="s">
        <v>88</v>
      </c>
      <c r="AW249" s="13" t="s">
        <v>34</v>
      </c>
      <c r="AX249" s="13" t="s">
        <v>79</v>
      </c>
      <c r="AY249" s="252" t="s">
        <v>216</v>
      </c>
    </row>
    <row r="250" s="14" customFormat="1">
      <c r="A250" s="14"/>
      <c r="B250" s="253"/>
      <c r="C250" s="254"/>
      <c r="D250" s="243" t="s">
        <v>230</v>
      </c>
      <c r="E250" s="255" t="s">
        <v>1</v>
      </c>
      <c r="F250" s="256" t="s">
        <v>706</v>
      </c>
      <c r="G250" s="254"/>
      <c r="H250" s="257">
        <v>68.869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230</v>
      </c>
      <c r="AU250" s="263" t="s">
        <v>88</v>
      </c>
      <c r="AV250" s="14" t="s">
        <v>121</v>
      </c>
      <c r="AW250" s="14" t="s">
        <v>34</v>
      </c>
      <c r="AX250" s="14" t="s">
        <v>86</v>
      </c>
      <c r="AY250" s="263" t="s">
        <v>216</v>
      </c>
    </row>
    <row r="251" s="13" customFormat="1">
      <c r="A251" s="13"/>
      <c r="B251" s="241"/>
      <c r="C251" s="242"/>
      <c r="D251" s="243" t="s">
        <v>230</v>
      </c>
      <c r="E251" s="242"/>
      <c r="F251" s="245" t="s">
        <v>707</v>
      </c>
      <c r="G251" s="242"/>
      <c r="H251" s="246">
        <v>71.278999999999996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230</v>
      </c>
      <c r="AU251" s="252" t="s">
        <v>88</v>
      </c>
      <c r="AV251" s="13" t="s">
        <v>88</v>
      </c>
      <c r="AW251" s="13" t="s">
        <v>4</v>
      </c>
      <c r="AX251" s="13" t="s">
        <v>86</v>
      </c>
      <c r="AY251" s="252" t="s">
        <v>216</v>
      </c>
    </row>
    <row r="252" s="2" customFormat="1" ht="16.5" customHeight="1">
      <c r="A252" s="39"/>
      <c r="B252" s="40"/>
      <c r="C252" s="228" t="s">
        <v>371</v>
      </c>
      <c r="D252" s="228" t="s">
        <v>218</v>
      </c>
      <c r="E252" s="229" t="s">
        <v>708</v>
      </c>
      <c r="F252" s="230" t="s">
        <v>709</v>
      </c>
      <c r="G252" s="231" t="s">
        <v>328</v>
      </c>
      <c r="H252" s="232">
        <v>0.56399999999999995</v>
      </c>
      <c r="I252" s="233"/>
      <c r="J252" s="234">
        <f>ROUND(I252*H252,2)</f>
        <v>0</v>
      </c>
      <c r="K252" s="230" t="s">
        <v>222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2.45329</v>
      </c>
      <c r="R252" s="237">
        <f>Q252*H252</f>
        <v>1.3836555599999998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88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710</v>
      </c>
    </row>
    <row r="253" s="13" customFormat="1">
      <c r="A253" s="13"/>
      <c r="B253" s="241"/>
      <c r="C253" s="242"/>
      <c r="D253" s="243" t="s">
        <v>230</v>
      </c>
      <c r="E253" s="244" t="s">
        <v>1</v>
      </c>
      <c r="F253" s="245" t="s">
        <v>711</v>
      </c>
      <c r="G253" s="242"/>
      <c r="H253" s="246">
        <v>0.56399999999999995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230</v>
      </c>
      <c r="AU253" s="252" t="s">
        <v>88</v>
      </c>
      <c r="AV253" s="13" t="s">
        <v>88</v>
      </c>
      <c r="AW253" s="13" t="s">
        <v>34</v>
      </c>
      <c r="AX253" s="13" t="s">
        <v>86</v>
      </c>
      <c r="AY253" s="252" t="s">
        <v>216</v>
      </c>
    </row>
    <row r="254" s="2" customFormat="1" ht="16.5" customHeight="1">
      <c r="A254" s="39"/>
      <c r="B254" s="40"/>
      <c r="C254" s="228" t="s">
        <v>376</v>
      </c>
      <c r="D254" s="228" t="s">
        <v>218</v>
      </c>
      <c r="E254" s="229" t="s">
        <v>712</v>
      </c>
      <c r="F254" s="230" t="s">
        <v>713</v>
      </c>
      <c r="G254" s="231" t="s">
        <v>277</v>
      </c>
      <c r="H254" s="232">
        <v>47.761000000000003</v>
      </c>
      <c r="I254" s="233"/>
      <c r="J254" s="234">
        <f>ROUND(I254*H254,2)</f>
        <v>0</v>
      </c>
      <c r="K254" s="230" t="s">
        <v>222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0.0026900000000000001</v>
      </c>
      <c r="R254" s="237">
        <f>Q254*H254</f>
        <v>0.12847709000000002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88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714</v>
      </c>
    </row>
    <row r="255" s="13" customFormat="1">
      <c r="A255" s="13"/>
      <c r="B255" s="241"/>
      <c r="C255" s="242"/>
      <c r="D255" s="243" t="s">
        <v>230</v>
      </c>
      <c r="E255" s="244" t="s">
        <v>1</v>
      </c>
      <c r="F255" s="245" t="s">
        <v>715</v>
      </c>
      <c r="G255" s="242"/>
      <c r="H255" s="246">
        <v>10.65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230</v>
      </c>
      <c r="AU255" s="252" t="s">
        <v>88</v>
      </c>
      <c r="AV255" s="13" t="s">
        <v>88</v>
      </c>
      <c r="AW255" s="13" t="s">
        <v>34</v>
      </c>
      <c r="AX255" s="13" t="s">
        <v>79</v>
      </c>
      <c r="AY255" s="252" t="s">
        <v>216</v>
      </c>
    </row>
    <row r="256" s="13" customFormat="1">
      <c r="A256" s="13"/>
      <c r="B256" s="241"/>
      <c r="C256" s="242"/>
      <c r="D256" s="243" t="s">
        <v>230</v>
      </c>
      <c r="E256" s="244" t="s">
        <v>1</v>
      </c>
      <c r="F256" s="245" t="s">
        <v>716</v>
      </c>
      <c r="G256" s="242"/>
      <c r="H256" s="246">
        <v>16.550000000000001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230</v>
      </c>
      <c r="AU256" s="252" t="s">
        <v>88</v>
      </c>
      <c r="AV256" s="13" t="s">
        <v>88</v>
      </c>
      <c r="AW256" s="13" t="s">
        <v>34</v>
      </c>
      <c r="AX256" s="13" t="s">
        <v>79</v>
      </c>
      <c r="AY256" s="252" t="s">
        <v>216</v>
      </c>
    </row>
    <row r="257" s="13" customFormat="1">
      <c r="A257" s="13"/>
      <c r="B257" s="241"/>
      <c r="C257" s="242"/>
      <c r="D257" s="243" t="s">
        <v>230</v>
      </c>
      <c r="E257" s="244" t="s">
        <v>1</v>
      </c>
      <c r="F257" s="245" t="s">
        <v>717</v>
      </c>
      <c r="G257" s="242"/>
      <c r="H257" s="246">
        <v>2.8599999999999999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230</v>
      </c>
      <c r="AU257" s="252" t="s">
        <v>88</v>
      </c>
      <c r="AV257" s="13" t="s">
        <v>88</v>
      </c>
      <c r="AW257" s="13" t="s">
        <v>34</v>
      </c>
      <c r="AX257" s="13" t="s">
        <v>79</v>
      </c>
      <c r="AY257" s="252" t="s">
        <v>216</v>
      </c>
    </row>
    <row r="258" s="13" customFormat="1">
      <c r="A258" s="13"/>
      <c r="B258" s="241"/>
      <c r="C258" s="242"/>
      <c r="D258" s="243" t="s">
        <v>230</v>
      </c>
      <c r="E258" s="244" t="s">
        <v>1</v>
      </c>
      <c r="F258" s="245" t="s">
        <v>718</v>
      </c>
      <c r="G258" s="242"/>
      <c r="H258" s="246">
        <v>11.82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230</v>
      </c>
      <c r="AU258" s="252" t="s">
        <v>88</v>
      </c>
      <c r="AV258" s="13" t="s">
        <v>88</v>
      </c>
      <c r="AW258" s="13" t="s">
        <v>34</v>
      </c>
      <c r="AX258" s="13" t="s">
        <v>79</v>
      </c>
      <c r="AY258" s="252" t="s">
        <v>216</v>
      </c>
    </row>
    <row r="259" s="13" customFormat="1">
      <c r="A259" s="13"/>
      <c r="B259" s="241"/>
      <c r="C259" s="242"/>
      <c r="D259" s="243" t="s">
        <v>230</v>
      </c>
      <c r="E259" s="244" t="s">
        <v>1</v>
      </c>
      <c r="F259" s="245" t="s">
        <v>719</v>
      </c>
      <c r="G259" s="242"/>
      <c r="H259" s="246">
        <v>4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230</v>
      </c>
      <c r="AU259" s="252" t="s">
        <v>88</v>
      </c>
      <c r="AV259" s="13" t="s">
        <v>88</v>
      </c>
      <c r="AW259" s="13" t="s">
        <v>34</v>
      </c>
      <c r="AX259" s="13" t="s">
        <v>79</v>
      </c>
      <c r="AY259" s="252" t="s">
        <v>216</v>
      </c>
    </row>
    <row r="260" s="13" customFormat="1">
      <c r="A260" s="13"/>
      <c r="B260" s="241"/>
      <c r="C260" s="242"/>
      <c r="D260" s="243" t="s">
        <v>230</v>
      </c>
      <c r="E260" s="244" t="s">
        <v>1</v>
      </c>
      <c r="F260" s="245" t="s">
        <v>720</v>
      </c>
      <c r="G260" s="242"/>
      <c r="H260" s="246">
        <v>1.881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230</v>
      </c>
      <c r="AU260" s="252" t="s">
        <v>88</v>
      </c>
      <c r="AV260" s="13" t="s">
        <v>88</v>
      </c>
      <c r="AW260" s="13" t="s">
        <v>34</v>
      </c>
      <c r="AX260" s="13" t="s">
        <v>79</v>
      </c>
      <c r="AY260" s="252" t="s">
        <v>216</v>
      </c>
    </row>
    <row r="261" s="14" customFormat="1">
      <c r="A261" s="14"/>
      <c r="B261" s="253"/>
      <c r="C261" s="254"/>
      <c r="D261" s="243" t="s">
        <v>230</v>
      </c>
      <c r="E261" s="255" t="s">
        <v>1</v>
      </c>
      <c r="F261" s="256" t="s">
        <v>285</v>
      </c>
      <c r="G261" s="254"/>
      <c r="H261" s="257">
        <v>47.761000000000003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230</v>
      </c>
      <c r="AU261" s="263" t="s">
        <v>88</v>
      </c>
      <c r="AV261" s="14" t="s">
        <v>121</v>
      </c>
      <c r="AW261" s="14" t="s">
        <v>34</v>
      </c>
      <c r="AX261" s="14" t="s">
        <v>86</v>
      </c>
      <c r="AY261" s="263" t="s">
        <v>216</v>
      </c>
    </row>
    <row r="262" s="2" customFormat="1" ht="16.5" customHeight="1">
      <c r="A262" s="39"/>
      <c r="B262" s="40"/>
      <c r="C262" s="228" t="s">
        <v>380</v>
      </c>
      <c r="D262" s="228" t="s">
        <v>218</v>
      </c>
      <c r="E262" s="229" t="s">
        <v>721</v>
      </c>
      <c r="F262" s="230" t="s">
        <v>722</v>
      </c>
      <c r="G262" s="231" t="s">
        <v>277</v>
      </c>
      <c r="H262" s="232">
        <v>47.761000000000003</v>
      </c>
      <c r="I262" s="233"/>
      <c r="J262" s="234">
        <f>ROUND(I262*H262,2)</f>
        <v>0</v>
      </c>
      <c r="K262" s="230" t="s">
        <v>222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88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723</v>
      </c>
    </row>
    <row r="263" s="2" customFormat="1" ht="16.5" customHeight="1">
      <c r="A263" s="39"/>
      <c r="B263" s="40"/>
      <c r="C263" s="228" t="s">
        <v>384</v>
      </c>
      <c r="D263" s="228" t="s">
        <v>218</v>
      </c>
      <c r="E263" s="229" t="s">
        <v>724</v>
      </c>
      <c r="F263" s="230" t="s">
        <v>725</v>
      </c>
      <c r="G263" s="231" t="s">
        <v>221</v>
      </c>
      <c r="H263" s="232">
        <v>26</v>
      </c>
      <c r="I263" s="233"/>
      <c r="J263" s="234">
        <f>ROUND(I263*H263,2)</f>
        <v>0</v>
      </c>
      <c r="K263" s="230" t="s">
        <v>222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0.0094000000000000004</v>
      </c>
      <c r="R263" s="237">
        <f>Q263*H263</f>
        <v>0.24440000000000001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88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726</v>
      </c>
    </row>
    <row r="264" s="2" customFormat="1" ht="16.5" customHeight="1">
      <c r="A264" s="39"/>
      <c r="B264" s="40"/>
      <c r="C264" s="228" t="s">
        <v>389</v>
      </c>
      <c r="D264" s="228" t="s">
        <v>218</v>
      </c>
      <c r="E264" s="229" t="s">
        <v>727</v>
      </c>
      <c r="F264" s="230" t="s">
        <v>728</v>
      </c>
      <c r="G264" s="231" t="s">
        <v>359</v>
      </c>
      <c r="H264" s="232">
        <v>1.2</v>
      </c>
      <c r="I264" s="233"/>
      <c r="J264" s="234">
        <f>ROUND(I264*H264,2)</f>
        <v>0</v>
      </c>
      <c r="K264" s="230" t="s">
        <v>222</v>
      </c>
      <c r="L264" s="45"/>
      <c r="M264" s="235" t="s">
        <v>1</v>
      </c>
      <c r="N264" s="236" t="s">
        <v>44</v>
      </c>
      <c r="O264" s="92"/>
      <c r="P264" s="237">
        <f>O264*H264</f>
        <v>0</v>
      </c>
      <c r="Q264" s="237">
        <v>1.0606199999999999</v>
      </c>
      <c r="R264" s="237">
        <f>Q264*H264</f>
        <v>1.2727439999999999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121</v>
      </c>
      <c r="AT264" s="239" t="s">
        <v>218</v>
      </c>
      <c r="AU264" s="239" t="s">
        <v>88</v>
      </c>
      <c r="AY264" s="18" t="s">
        <v>216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86</v>
      </c>
      <c r="BK264" s="240">
        <f>ROUND(I264*H264,2)</f>
        <v>0</v>
      </c>
      <c r="BL264" s="18" t="s">
        <v>121</v>
      </c>
      <c r="BM264" s="239" t="s">
        <v>729</v>
      </c>
    </row>
    <row r="265" s="13" customFormat="1">
      <c r="A265" s="13"/>
      <c r="B265" s="241"/>
      <c r="C265" s="242"/>
      <c r="D265" s="243" t="s">
        <v>230</v>
      </c>
      <c r="E265" s="244" t="s">
        <v>1</v>
      </c>
      <c r="F265" s="245" t="s">
        <v>730</v>
      </c>
      <c r="G265" s="242"/>
      <c r="H265" s="246">
        <v>1.2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230</v>
      </c>
      <c r="AU265" s="252" t="s">
        <v>88</v>
      </c>
      <c r="AV265" s="13" t="s">
        <v>88</v>
      </c>
      <c r="AW265" s="13" t="s">
        <v>34</v>
      </c>
      <c r="AX265" s="13" t="s">
        <v>86</v>
      </c>
      <c r="AY265" s="252" t="s">
        <v>216</v>
      </c>
    </row>
    <row r="266" s="2" customFormat="1" ht="16.5" customHeight="1">
      <c r="A266" s="39"/>
      <c r="B266" s="40"/>
      <c r="C266" s="228" t="s">
        <v>394</v>
      </c>
      <c r="D266" s="228" t="s">
        <v>218</v>
      </c>
      <c r="E266" s="229" t="s">
        <v>731</v>
      </c>
      <c r="F266" s="230" t="s">
        <v>732</v>
      </c>
      <c r="G266" s="231" t="s">
        <v>328</v>
      </c>
      <c r="H266" s="232">
        <v>0.52500000000000002</v>
      </c>
      <c r="I266" s="233"/>
      <c r="J266" s="234">
        <f>ROUND(I266*H266,2)</f>
        <v>0</v>
      </c>
      <c r="K266" s="230" t="s">
        <v>222</v>
      </c>
      <c r="L266" s="45"/>
      <c r="M266" s="235" t="s">
        <v>1</v>
      </c>
      <c r="N266" s="236" t="s">
        <v>44</v>
      </c>
      <c r="O266" s="92"/>
      <c r="P266" s="237">
        <f>O266*H266</f>
        <v>0</v>
      </c>
      <c r="Q266" s="237">
        <v>2.2563399999999998</v>
      </c>
      <c r="R266" s="237">
        <f>Q266*H266</f>
        <v>1.1845785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121</v>
      </c>
      <c r="AT266" s="239" t="s">
        <v>218</v>
      </c>
      <c r="AU266" s="239" t="s">
        <v>88</v>
      </c>
      <c r="AY266" s="18" t="s">
        <v>216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86</v>
      </c>
      <c r="BK266" s="240">
        <f>ROUND(I266*H266,2)</f>
        <v>0</v>
      </c>
      <c r="BL266" s="18" t="s">
        <v>121</v>
      </c>
      <c r="BM266" s="239" t="s">
        <v>733</v>
      </c>
    </row>
    <row r="267" s="13" customFormat="1">
      <c r="A267" s="13"/>
      <c r="B267" s="241"/>
      <c r="C267" s="242"/>
      <c r="D267" s="243" t="s">
        <v>230</v>
      </c>
      <c r="E267" s="244" t="s">
        <v>1</v>
      </c>
      <c r="F267" s="245" t="s">
        <v>734</v>
      </c>
      <c r="G267" s="242"/>
      <c r="H267" s="246">
        <v>0.52500000000000002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230</v>
      </c>
      <c r="AU267" s="252" t="s">
        <v>88</v>
      </c>
      <c r="AV267" s="13" t="s">
        <v>88</v>
      </c>
      <c r="AW267" s="13" t="s">
        <v>34</v>
      </c>
      <c r="AX267" s="13" t="s">
        <v>86</v>
      </c>
      <c r="AY267" s="252" t="s">
        <v>216</v>
      </c>
    </row>
    <row r="268" s="2" customFormat="1" ht="16.5" customHeight="1">
      <c r="A268" s="39"/>
      <c r="B268" s="40"/>
      <c r="C268" s="228" t="s">
        <v>398</v>
      </c>
      <c r="D268" s="228" t="s">
        <v>218</v>
      </c>
      <c r="E268" s="229" t="s">
        <v>735</v>
      </c>
      <c r="F268" s="230" t="s">
        <v>736</v>
      </c>
      <c r="G268" s="231" t="s">
        <v>277</v>
      </c>
      <c r="H268" s="232">
        <v>2.3999999999999999</v>
      </c>
      <c r="I268" s="233"/>
      <c r="J268" s="234">
        <f>ROUND(I268*H268,2)</f>
        <v>0</v>
      </c>
      <c r="K268" s="230" t="s">
        <v>222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0.00264</v>
      </c>
      <c r="R268" s="237">
        <f>Q268*H268</f>
        <v>0.0063359999999999996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121</v>
      </c>
      <c r="AT268" s="239" t="s">
        <v>218</v>
      </c>
      <c r="AU268" s="239" t="s">
        <v>88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121</v>
      </c>
      <c r="BM268" s="239" t="s">
        <v>737</v>
      </c>
    </row>
    <row r="269" s="13" customFormat="1">
      <c r="A269" s="13"/>
      <c r="B269" s="241"/>
      <c r="C269" s="242"/>
      <c r="D269" s="243" t="s">
        <v>230</v>
      </c>
      <c r="E269" s="244" t="s">
        <v>1</v>
      </c>
      <c r="F269" s="245" t="s">
        <v>738</v>
      </c>
      <c r="G269" s="242"/>
      <c r="H269" s="246">
        <v>2.3999999999999999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230</v>
      </c>
      <c r="AU269" s="252" t="s">
        <v>88</v>
      </c>
      <c r="AV269" s="13" t="s">
        <v>88</v>
      </c>
      <c r="AW269" s="13" t="s">
        <v>34</v>
      </c>
      <c r="AX269" s="13" t="s">
        <v>86</v>
      </c>
      <c r="AY269" s="252" t="s">
        <v>216</v>
      </c>
    </row>
    <row r="270" s="2" customFormat="1" ht="16.5" customHeight="1">
      <c r="A270" s="39"/>
      <c r="B270" s="40"/>
      <c r="C270" s="228" t="s">
        <v>403</v>
      </c>
      <c r="D270" s="228" t="s">
        <v>218</v>
      </c>
      <c r="E270" s="229" t="s">
        <v>739</v>
      </c>
      <c r="F270" s="230" t="s">
        <v>740</v>
      </c>
      <c r="G270" s="231" t="s">
        <v>277</v>
      </c>
      <c r="H270" s="232">
        <v>2.3999999999999999</v>
      </c>
      <c r="I270" s="233"/>
      <c r="J270" s="234">
        <f>ROUND(I270*H270,2)</f>
        <v>0</v>
      </c>
      <c r="K270" s="230" t="s">
        <v>222</v>
      </c>
      <c r="L270" s="45"/>
      <c r="M270" s="235" t="s">
        <v>1</v>
      </c>
      <c r="N270" s="236" t="s">
        <v>44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121</v>
      </c>
      <c r="AT270" s="239" t="s">
        <v>218</v>
      </c>
      <c r="AU270" s="239" t="s">
        <v>88</v>
      </c>
      <c r="AY270" s="18" t="s">
        <v>216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86</v>
      </c>
      <c r="BK270" s="240">
        <f>ROUND(I270*H270,2)</f>
        <v>0</v>
      </c>
      <c r="BL270" s="18" t="s">
        <v>121</v>
      </c>
      <c r="BM270" s="239" t="s">
        <v>741</v>
      </c>
    </row>
    <row r="271" s="2" customFormat="1" ht="16.5" customHeight="1">
      <c r="A271" s="39"/>
      <c r="B271" s="40"/>
      <c r="C271" s="228" t="s">
        <v>408</v>
      </c>
      <c r="D271" s="228" t="s">
        <v>218</v>
      </c>
      <c r="E271" s="229" t="s">
        <v>742</v>
      </c>
      <c r="F271" s="230" t="s">
        <v>743</v>
      </c>
      <c r="G271" s="231" t="s">
        <v>277</v>
      </c>
      <c r="H271" s="232">
        <v>14.625</v>
      </c>
      <c r="I271" s="233"/>
      <c r="J271" s="234">
        <f>ROUND(I271*H271,2)</f>
        <v>0</v>
      </c>
      <c r="K271" s="230" t="s">
        <v>222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0.34661999999999998</v>
      </c>
      <c r="R271" s="237">
        <f>Q271*H271</f>
        <v>5.0693174999999995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121</v>
      </c>
      <c r="AT271" s="239" t="s">
        <v>218</v>
      </c>
      <c r="AU271" s="239" t="s">
        <v>88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121</v>
      </c>
      <c r="BM271" s="239" t="s">
        <v>744</v>
      </c>
    </row>
    <row r="272" s="13" customFormat="1">
      <c r="A272" s="13"/>
      <c r="B272" s="241"/>
      <c r="C272" s="242"/>
      <c r="D272" s="243" t="s">
        <v>230</v>
      </c>
      <c r="E272" s="244" t="s">
        <v>1</v>
      </c>
      <c r="F272" s="245" t="s">
        <v>745</v>
      </c>
      <c r="G272" s="242"/>
      <c r="H272" s="246">
        <v>14.625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230</v>
      </c>
      <c r="AU272" s="252" t="s">
        <v>88</v>
      </c>
      <c r="AV272" s="13" t="s">
        <v>88</v>
      </c>
      <c r="AW272" s="13" t="s">
        <v>34</v>
      </c>
      <c r="AX272" s="13" t="s">
        <v>86</v>
      </c>
      <c r="AY272" s="252" t="s">
        <v>216</v>
      </c>
    </row>
    <row r="273" s="2" customFormat="1" ht="16.5" customHeight="1">
      <c r="A273" s="39"/>
      <c r="B273" s="40"/>
      <c r="C273" s="228" t="s">
        <v>415</v>
      </c>
      <c r="D273" s="228" t="s">
        <v>218</v>
      </c>
      <c r="E273" s="229" t="s">
        <v>746</v>
      </c>
      <c r="F273" s="230" t="s">
        <v>747</v>
      </c>
      <c r="G273" s="231" t="s">
        <v>277</v>
      </c>
      <c r="H273" s="232">
        <v>121.803</v>
      </c>
      <c r="I273" s="233"/>
      <c r="J273" s="234">
        <f>ROUND(I273*H273,2)</f>
        <v>0</v>
      </c>
      <c r="K273" s="230" t="s">
        <v>222</v>
      </c>
      <c r="L273" s="45"/>
      <c r="M273" s="235" t="s">
        <v>1</v>
      </c>
      <c r="N273" s="236" t="s">
        <v>44</v>
      </c>
      <c r="O273" s="92"/>
      <c r="P273" s="237">
        <f>O273*H273</f>
        <v>0</v>
      </c>
      <c r="Q273" s="237">
        <v>0.67488999999999999</v>
      </c>
      <c r="R273" s="237">
        <f>Q273*H273</f>
        <v>82.203626669999991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121</v>
      </c>
      <c r="AT273" s="239" t="s">
        <v>218</v>
      </c>
      <c r="AU273" s="239" t="s">
        <v>88</v>
      </c>
      <c r="AY273" s="18" t="s">
        <v>216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86</v>
      </c>
      <c r="BK273" s="240">
        <f>ROUND(I273*H273,2)</f>
        <v>0</v>
      </c>
      <c r="BL273" s="18" t="s">
        <v>121</v>
      </c>
      <c r="BM273" s="239" t="s">
        <v>748</v>
      </c>
    </row>
    <row r="274" s="13" customFormat="1">
      <c r="A274" s="13"/>
      <c r="B274" s="241"/>
      <c r="C274" s="242"/>
      <c r="D274" s="243" t="s">
        <v>230</v>
      </c>
      <c r="E274" s="244" t="s">
        <v>1</v>
      </c>
      <c r="F274" s="245" t="s">
        <v>749</v>
      </c>
      <c r="G274" s="242"/>
      <c r="H274" s="246">
        <v>48.450000000000003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230</v>
      </c>
      <c r="AU274" s="252" t="s">
        <v>88</v>
      </c>
      <c r="AV274" s="13" t="s">
        <v>88</v>
      </c>
      <c r="AW274" s="13" t="s">
        <v>34</v>
      </c>
      <c r="AX274" s="13" t="s">
        <v>79</v>
      </c>
      <c r="AY274" s="252" t="s">
        <v>216</v>
      </c>
    </row>
    <row r="275" s="13" customFormat="1">
      <c r="A275" s="13"/>
      <c r="B275" s="241"/>
      <c r="C275" s="242"/>
      <c r="D275" s="243" t="s">
        <v>230</v>
      </c>
      <c r="E275" s="244" t="s">
        <v>1</v>
      </c>
      <c r="F275" s="245" t="s">
        <v>750</v>
      </c>
      <c r="G275" s="242"/>
      <c r="H275" s="246">
        <v>62.313000000000002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230</v>
      </c>
      <c r="AU275" s="252" t="s">
        <v>88</v>
      </c>
      <c r="AV275" s="13" t="s">
        <v>88</v>
      </c>
      <c r="AW275" s="13" t="s">
        <v>34</v>
      </c>
      <c r="AX275" s="13" t="s">
        <v>79</v>
      </c>
      <c r="AY275" s="252" t="s">
        <v>216</v>
      </c>
    </row>
    <row r="276" s="13" customFormat="1">
      <c r="A276" s="13"/>
      <c r="B276" s="241"/>
      <c r="C276" s="242"/>
      <c r="D276" s="243" t="s">
        <v>230</v>
      </c>
      <c r="E276" s="244" t="s">
        <v>1</v>
      </c>
      <c r="F276" s="245" t="s">
        <v>751</v>
      </c>
      <c r="G276" s="242"/>
      <c r="H276" s="246">
        <v>11.039999999999999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230</v>
      </c>
      <c r="AU276" s="252" t="s">
        <v>88</v>
      </c>
      <c r="AV276" s="13" t="s">
        <v>88</v>
      </c>
      <c r="AW276" s="13" t="s">
        <v>34</v>
      </c>
      <c r="AX276" s="13" t="s">
        <v>79</v>
      </c>
      <c r="AY276" s="252" t="s">
        <v>216</v>
      </c>
    </row>
    <row r="277" s="14" customFormat="1">
      <c r="A277" s="14"/>
      <c r="B277" s="253"/>
      <c r="C277" s="254"/>
      <c r="D277" s="243" t="s">
        <v>230</v>
      </c>
      <c r="E277" s="255" t="s">
        <v>1</v>
      </c>
      <c r="F277" s="256" t="s">
        <v>285</v>
      </c>
      <c r="G277" s="254"/>
      <c r="H277" s="257">
        <v>121.803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230</v>
      </c>
      <c r="AU277" s="263" t="s">
        <v>88</v>
      </c>
      <c r="AV277" s="14" t="s">
        <v>121</v>
      </c>
      <c r="AW277" s="14" t="s">
        <v>34</v>
      </c>
      <c r="AX277" s="14" t="s">
        <v>86</v>
      </c>
      <c r="AY277" s="263" t="s">
        <v>216</v>
      </c>
    </row>
    <row r="278" s="12" customFormat="1" ht="22.8" customHeight="1">
      <c r="A278" s="12"/>
      <c r="B278" s="212"/>
      <c r="C278" s="213"/>
      <c r="D278" s="214" t="s">
        <v>78</v>
      </c>
      <c r="E278" s="226" t="s">
        <v>99</v>
      </c>
      <c r="F278" s="226" t="s">
        <v>752</v>
      </c>
      <c r="G278" s="213"/>
      <c r="H278" s="213"/>
      <c r="I278" s="216"/>
      <c r="J278" s="227">
        <f>BK278</f>
        <v>0</v>
      </c>
      <c r="K278" s="213"/>
      <c r="L278" s="218"/>
      <c r="M278" s="219"/>
      <c r="N278" s="220"/>
      <c r="O278" s="220"/>
      <c r="P278" s="221">
        <f>SUM(P279:P377)</f>
        <v>0</v>
      </c>
      <c r="Q278" s="220"/>
      <c r="R278" s="221">
        <f>SUM(R279:R377)</f>
        <v>250.39847271999997</v>
      </c>
      <c r="S278" s="220"/>
      <c r="T278" s="222">
        <f>SUM(T279:T377)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86</v>
      </c>
      <c r="AT278" s="224" t="s">
        <v>78</v>
      </c>
      <c r="AU278" s="224" t="s">
        <v>86</v>
      </c>
      <c r="AY278" s="223" t="s">
        <v>216</v>
      </c>
      <c r="BK278" s="225">
        <f>SUM(BK279:BK377)</f>
        <v>0</v>
      </c>
    </row>
    <row r="279" s="2" customFormat="1" ht="16.5" customHeight="1">
      <c r="A279" s="39"/>
      <c r="B279" s="40"/>
      <c r="C279" s="228" t="s">
        <v>420</v>
      </c>
      <c r="D279" s="228" t="s">
        <v>218</v>
      </c>
      <c r="E279" s="229" t="s">
        <v>753</v>
      </c>
      <c r="F279" s="230" t="s">
        <v>754</v>
      </c>
      <c r="G279" s="231" t="s">
        <v>328</v>
      </c>
      <c r="H279" s="232">
        <v>2.1960000000000002</v>
      </c>
      <c r="I279" s="233"/>
      <c r="J279" s="234">
        <f>ROUND(I279*H279,2)</f>
        <v>0</v>
      </c>
      <c r="K279" s="230" t="s">
        <v>222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1.3271500000000001</v>
      </c>
      <c r="R279" s="237">
        <f>Q279*H279</f>
        <v>2.9144214000000002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121</v>
      </c>
      <c r="AT279" s="239" t="s">
        <v>218</v>
      </c>
      <c r="AU279" s="239" t="s">
        <v>88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121</v>
      </c>
      <c r="BM279" s="239" t="s">
        <v>755</v>
      </c>
    </row>
    <row r="280" s="13" customFormat="1">
      <c r="A280" s="13"/>
      <c r="B280" s="241"/>
      <c r="C280" s="242"/>
      <c r="D280" s="243" t="s">
        <v>230</v>
      </c>
      <c r="E280" s="244" t="s">
        <v>1</v>
      </c>
      <c r="F280" s="245" t="s">
        <v>756</v>
      </c>
      <c r="G280" s="242"/>
      <c r="H280" s="246">
        <v>2.1960000000000002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230</v>
      </c>
      <c r="AU280" s="252" t="s">
        <v>88</v>
      </c>
      <c r="AV280" s="13" t="s">
        <v>88</v>
      </c>
      <c r="AW280" s="13" t="s">
        <v>34</v>
      </c>
      <c r="AX280" s="13" t="s">
        <v>86</v>
      </c>
      <c r="AY280" s="252" t="s">
        <v>216</v>
      </c>
    </row>
    <row r="281" s="2" customFormat="1" ht="16.5" customHeight="1">
      <c r="A281" s="39"/>
      <c r="B281" s="40"/>
      <c r="C281" s="228" t="s">
        <v>424</v>
      </c>
      <c r="D281" s="228" t="s">
        <v>218</v>
      </c>
      <c r="E281" s="229" t="s">
        <v>757</v>
      </c>
      <c r="F281" s="230" t="s">
        <v>758</v>
      </c>
      <c r="G281" s="231" t="s">
        <v>277</v>
      </c>
      <c r="H281" s="232">
        <v>3.125</v>
      </c>
      <c r="I281" s="233"/>
      <c r="J281" s="234">
        <f>ROUND(I281*H281,2)</f>
        <v>0</v>
      </c>
      <c r="K281" s="230" t="s">
        <v>222</v>
      </c>
      <c r="L281" s="45"/>
      <c r="M281" s="235" t="s">
        <v>1</v>
      </c>
      <c r="N281" s="236" t="s">
        <v>44</v>
      </c>
      <c r="O281" s="92"/>
      <c r="P281" s="237">
        <f>O281*H281</f>
        <v>0</v>
      </c>
      <c r="Q281" s="237">
        <v>0.37698999999999999</v>
      </c>
      <c r="R281" s="237">
        <f>Q281*H281</f>
        <v>1.1780937499999999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121</v>
      </c>
      <c r="AT281" s="239" t="s">
        <v>218</v>
      </c>
      <c r="AU281" s="239" t="s">
        <v>88</v>
      </c>
      <c r="AY281" s="18" t="s">
        <v>216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86</v>
      </c>
      <c r="BK281" s="240">
        <f>ROUND(I281*H281,2)</f>
        <v>0</v>
      </c>
      <c r="BL281" s="18" t="s">
        <v>121</v>
      </c>
      <c r="BM281" s="239" t="s">
        <v>759</v>
      </c>
    </row>
    <row r="282" s="13" customFormat="1">
      <c r="A282" s="13"/>
      <c r="B282" s="241"/>
      <c r="C282" s="242"/>
      <c r="D282" s="243" t="s">
        <v>230</v>
      </c>
      <c r="E282" s="244" t="s">
        <v>1</v>
      </c>
      <c r="F282" s="245" t="s">
        <v>760</v>
      </c>
      <c r="G282" s="242"/>
      <c r="H282" s="246">
        <v>3.125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230</v>
      </c>
      <c r="AU282" s="252" t="s">
        <v>88</v>
      </c>
      <c r="AV282" s="13" t="s">
        <v>88</v>
      </c>
      <c r="AW282" s="13" t="s">
        <v>34</v>
      </c>
      <c r="AX282" s="13" t="s">
        <v>86</v>
      </c>
      <c r="AY282" s="252" t="s">
        <v>216</v>
      </c>
    </row>
    <row r="283" s="2" customFormat="1" ht="24.15" customHeight="1">
      <c r="A283" s="39"/>
      <c r="B283" s="40"/>
      <c r="C283" s="228" t="s">
        <v>428</v>
      </c>
      <c r="D283" s="228" t="s">
        <v>218</v>
      </c>
      <c r="E283" s="229" t="s">
        <v>761</v>
      </c>
      <c r="F283" s="230" t="s">
        <v>762</v>
      </c>
      <c r="G283" s="231" t="s">
        <v>277</v>
      </c>
      <c r="H283" s="232">
        <v>139.054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44</v>
      </c>
      <c r="O283" s="92"/>
      <c r="P283" s="237">
        <f>O283*H283</f>
        <v>0</v>
      </c>
      <c r="Q283" s="237">
        <v>0.14854000000000001</v>
      </c>
      <c r="R283" s="237">
        <f>Q283*H283</f>
        <v>20.655081160000002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121</v>
      </c>
      <c r="AT283" s="239" t="s">
        <v>218</v>
      </c>
      <c r="AU283" s="239" t="s">
        <v>88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121</v>
      </c>
      <c r="BM283" s="239" t="s">
        <v>763</v>
      </c>
    </row>
    <row r="284" s="13" customFormat="1">
      <c r="A284" s="13"/>
      <c r="B284" s="241"/>
      <c r="C284" s="242"/>
      <c r="D284" s="243" t="s">
        <v>230</v>
      </c>
      <c r="E284" s="244" t="s">
        <v>1</v>
      </c>
      <c r="F284" s="245" t="s">
        <v>764</v>
      </c>
      <c r="G284" s="242"/>
      <c r="H284" s="246">
        <v>62.140000000000001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230</v>
      </c>
      <c r="AU284" s="252" t="s">
        <v>88</v>
      </c>
      <c r="AV284" s="13" t="s">
        <v>88</v>
      </c>
      <c r="AW284" s="13" t="s">
        <v>34</v>
      </c>
      <c r="AX284" s="13" t="s">
        <v>79</v>
      </c>
      <c r="AY284" s="252" t="s">
        <v>216</v>
      </c>
    </row>
    <row r="285" s="13" customFormat="1">
      <c r="A285" s="13"/>
      <c r="B285" s="241"/>
      <c r="C285" s="242"/>
      <c r="D285" s="243" t="s">
        <v>230</v>
      </c>
      <c r="E285" s="244" t="s">
        <v>1</v>
      </c>
      <c r="F285" s="245" t="s">
        <v>765</v>
      </c>
      <c r="G285" s="242"/>
      <c r="H285" s="246">
        <v>67.664000000000001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230</v>
      </c>
      <c r="AU285" s="252" t="s">
        <v>88</v>
      </c>
      <c r="AV285" s="13" t="s">
        <v>88</v>
      </c>
      <c r="AW285" s="13" t="s">
        <v>34</v>
      </c>
      <c r="AX285" s="13" t="s">
        <v>79</v>
      </c>
      <c r="AY285" s="252" t="s">
        <v>216</v>
      </c>
    </row>
    <row r="286" s="13" customFormat="1">
      <c r="A286" s="13"/>
      <c r="B286" s="241"/>
      <c r="C286" s="242"/>
      <c r="D286" s="243" t="s">
        <v>230</v>
      </c>
      <c r="E286" s="244" t="s">
        <v>1</v>
      </c>
      <c r="F286" s="245" t="s">
        <v>766</v>
      </c>
      <c r="G286" s="242"/>
      <c r="H286" s="246">
        <v>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230</v>
      </c>
      <c r="AU286" s="252" t="s">
        <v>88</v>
      </c>
      <c r="AV286" s="13" t="s">
        <v>88</v>
      </c>
      <c r="AW286" s="13" t="s">
        <v>34</v>
      </c>
      <c r="AX286" s="13" t="s">
        <v>79</v>
      </c>
      <c r="AY286" s="252" t="s">
        <v>216</v>
      </c>
    </row>
    <row r="287" s="13" customFormat="1">
      <c r="A287" s="13"/>
      <c r="B287" s="241"/>
      <c r="C287" s="242"/>
      <c r="D287" s="243" t="s">
        <v>230</v>
      </c>
      <c r="E287" s="244" t="s">
        <v>1</v>
      </c>
      <c r="F287" s="245" t="s">
        <v>767</v>
      </c>
      <c r="G287" s="242"/>
      <c r="H287" s="246">
        <v>1.25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230</v>
      </c>
      <c r="AU287" s="252" t="s">
        <v>88</v>
      </c>
      <c r="AV287" s="13" t="s">
        <v>88</v>
      </c>
      <c r="AW287" s="13" t="s">
        <v>34</v>
      </c>
      <c r="AX287" s="13" t="s">
        <v>79</v>
      </c>
      <c r="AY287" s="252" t="s">
        <v>216</v>
      </c>
    </row>
    <row r="288" s="14" customFormat="1">
      <c r="A288" s="14"/>
      <c r="B288" s="253"/>
      <c r="C288" s="254"/>
      <c r="D288" s="243" t="s">
        <v>230</v>
      </c>
      <c r="E288" s="255" t="s">
        <v>1</v>
      </c>
      <c r="F288" s="256" t="s">
        <v>285</v>
      </c>
      <c r="G288" s="254"/>
      <c r="H288" s="257">
        <v>139.054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230</v>
      </c>
      <c r="AU288" s="263" t="s">
        <v>88</v>
      </c>
      <c r="AV288" s="14" t="s">
        <v>121</v>
      </c>
      <c r="AW288" s="14" t="s">
        <v>34</v>
      </c>
      <c r="AX288" s="14" t="s">
        <v>86</v>
      </c>
      <c r="AY288" s="263" t="s">
        <v>216</v>
      </c>
    </row>
    <row r="289" s="2" customFormat="1" ht="24.15" customHeight="1">
      <c r="A289" s="39"/>
      <c r="B289" s="40"/>
      <c r="C289" s="228" t="s">
        <v>432</v>
      </c>
      <c r="D289" s="228" t="s">
        <v>218</v>
      </c>
      <c r="E289" s="229" t="s">
        <v>768</v>
      </c>
      <c r="F289" s="230" t="s">
        <v>769</v>
      </c>
      <c r="G289" s="231" t="s">
        <v>277</v>
      </c>
      <c r="H289" s="232">
        <v>488.61099999999999</v>
      </c>
      <c r="I289" s="233"/>
      <c r="J289" s="234">
        <f>ROUND(I289*H289,2)</f>
        <v>0</v>
      </c>
      <c r="K289" s="230" t="s">
        <v>770</v>
      </c>
      <c r="L289" s="45"/>
      <c r="M289" s="235" t="s">
        <v>1</v>
      </c>
      <c r="N289" s="236" t="s">
        <v>44</v>
      </c>
      <c r="O289" s="92"/>
      <c r="P289" s="237">
        <f>O289*H289</f>
        <v>0</v>
      </c>
      <c r="Q289" s="237">
        <v>0.20862</v>
      </c>
      <c r="R289" s="237">
        <f>Q289*H289</f>
        <v>101.93402682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121</v>
      </c>
      <c r="AT289" s="239" t="s">
        <v>218</v>
      </c>
      <c r="AU289" s="239" t="s">
        <v>88</v>
      </c>
      <c r="AY289" s="18" t="s">
        <v>216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86</v>
      </c>
      <c r="BK289" s="240">
        <f>ROUND(I289*H289,2)</f>
        <v>0</v>
      </c>
      <c r="BL289" s="18" t="s">
        <v>121</v>
      </c>
      <c r="BM289" s="239" t="s">
        <v>771</v>
      </c>
    </row>
    <row r="290" s="13" customFormat="1">
      <c r="A290" s="13"/>
      <c r="B290" s="241"/>
      <c r="C290" s="242"/>
      <c r="D290" s="243" t="s">
        <v>230</v>
      </c>
      <c r="E290" s="244" t="s">
        <v>1</v>
      </c>
      <c r="F290" s="245" t="s">
        <v>772</v>
      </c>
      <c r="G290" s="242"/>
      <c r="H290" s="246">
        <v>247.208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230</v>
      </c>
      <c r="AU290" s="252" t="s">
        <v>88</v>
      </c>
      <c r="AV290" s="13" t="s">
        <v>88</v>
      </c>
      <c r="AW290" s="13" t="s">
        <v>34</v>
      </c>
      <c r="AX290" s="13" t="s">
        <v>79</v>
      </c>
      <c r="AY290" s="252" t="s">
        <v>216</v>
      </c>
    </row>
    <row r="291" s="13" customFormat="1">
      <c r="A291" s="13"/>
      <c r="B291" s="241"/>
      <c r="C291" s="242"/>
      <c r="D291" s="243" t="s">
        <v>230</v>
      </c>
      <c r="E291" s="244" t="s">
        <v>1</v>
      </c>
      <c r="F291" s="245" t="s">
        <v>773</v>
      </c>
      <c r="G291" s="242"/>
      <c r="H291" s="246">
        <v>68.888000000000005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230</v>
      </c>
      <c r="AU291" s="252" t="s">
        <v>88</v>
      </c>
      <c r="AV291" s="13" t="s">
        <v>88</v>
      </c>
      <c r="AW291" s="13" t="s">
        <v>34</v>
      </c>
      <c r="AX291" s="13" t="s">
        <v>79</v>
      </c>
      <c r="AY291" s="252" t="s">
        <v>216</v>
      </c>
    </row>
    <row r="292" s="13" customFormat="1">
      <c r="A292" s="13"/>
      <c r="B292" s="241"/>
      <c r="C292" s="242"/>
      <c r="D292" s="243" t="s">
        <v>230</v>
      </c>
      <c r="E292" s="244" t="s">
        <v>1</v>
      </c>
      <c r="F292" s="245" t="s">
        <v>774</v>
      </c>
      <c r="G292" s="242"/>
      <c r="H292" s="246">
        <v>-93.429000000000002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230</v>
      </c>
      <c r="AU292" s="252" t="s">
        <v>88</v>
      </c>
      <c r="AV292" s="13" t="s">
        <v>88</v>
      </c>
      <c r="AW292" s="13" t="s">
        <v>34</v>
      </c>
      <c r="AX292" s="13" t="s">
        <v>79</v>
      </c>
      <c r="AY292" s="252" t="s">
        <v>216</v>
      </c>
    </row>
    <row r="293" s="15" customFormat="1">
      <c r="A293" s="15"/>
      <c r="B293" s="280"/>
      <c r="C293" s="281"/>
      <c r="D293" s="243" t="s">
        <v>230</v>
      </c>
      <c r="E293" s="282" t="s">
        <v>1</v>
      </c>
      <c r="F293" s="283" t="s">
        <v>775</v>
      </c>
      <c r="G293" s="281"/>
      <c r="H293" s="284">
        <v>222.667</v>
      </c>
      <c r="I293" s="285"/>
      <c r="J293" s="281"/>
      <c r="K293" s="281"/>
      <c r="L293" s="286"/>
      <c r="M293" s="287"/>
      <c r="N293" s="288"/>
      <c r="O293" s="288"/>
      <c r="P293" s="288"/>
      <c r="Q293" s="288"/>
      <c r="R293" s="288"/>
      <c r="S293" s="288"/>
      <c r="T293" s="289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90" t="s">
        <v>230</v>
      </c>
      <c r="AU293" s="290" t="s">
        <v>88</v>
      </c>
      <c r="AV293" s="15" t="s">
        <v>99</v>
      </c>
      <c r="AW293" s="15" t="s">
        <v>34</v>
      </c>
      <c r="AX293" s="15" t="s">
        <v>79</v>
      </c>
      <c r="AY293" s="290" t="s">
        <v>216</v>
      </c>
    </row>
    <row r="294" s="13" customFormat="1">
      <c r="A294" s="13"/>
      <c r="B294" s="241"/>
      <c r="C294" s="242"/>
      <c r="D294" s="243" t="s">
        <v>230</v>
      </c>
      <c r="E294" s="244" t="s">
        <v>1</v>
      </c>
      <c r="F294" s="245" t="s">
        <v>776</v>
      </c>
      <c r="G294" s="242"/>
      <c r="H294" s="246">
        <v>353.91399999999999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230</v>
      </c>
      <c r="AU294" s="252" t="s">
        <v>88</v>
      </c>
      <c r="AV294" s="13" t="s">
        <v>88</v>
      </c>
      <c r="AW294" s="13" t="s">
        <v>34</v>
      </c>
      <c r="AX294" s="13" t="s">
        <v>79</v>
      </c>
      <c r="AY294" s="252" t="s">
        <v>216</v>
      </c>
    </row>
    <row r="295" s="13" customFormat="1">
      <c r="A295" s="13"/>
      <c r="B295" s="241"/>
      <c r="C295" s="242"/>
      <c r="D295" s="243" t="s">
        <v>230</v>
      </c>
      <c r="E295" s="244" t="s">
        <v>1</v>
      </c>
      <c r="F295" s="245" t="s">
        <v>777</v>
      </c>
      <c r="G295" s="242"/>
      <c r="H295" s="246">
        <v>-87.969999999999999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230</v>
      </c>
      <c r="AU295" s="252" t="s">
        <v>88</v>
      </c>
      <c r="AV295" s="13" t="s">
        <v>88</v>
      </c>
      <c r="AW295" s="13" t="s">
        <v>34</v>
      </c>
      <c r="AX295" s="13" t="s">
        <v>79</v>
      </c>
      <c r="AY295" s="252" t="s">
        <v>216</v>
      </c>
    </row>
    <row r="296" s="15" customFormat="1">
      <c r="A296" s="15"/>
      <c r="B296" s="280"/>
      <c r="C296" s="281"/>
      <c r="D296" s="243" t="s">
        <v>230</v>
      </c>
      <c r="E296" s="282" t="s">
        <v>1</v>
      </c>
      <c r="F296" s="283" t="s">
        <v>778</v>
      </c>
      <c r="G296" s="281"/>
      <c r="H296" s="284">
        <v>265.94400000000002</v>
      </c>
      <c r="I296" s="285"/>
      <c r="J296" s="281"/>
      <c r="K296" s="281"/>
      <c r="L296" s="286"/>
      <c r="M296" s="287"/>
      <c r="N296" s="288"/>
      <c r="O296" s="288"/>
      <c r="P296" s="288"/>
      <c r="Q296" s="288"/>
      <c r="R296" s="288"/>
      <c r="S296" s="288"/>
      <c r="T296" s="28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0" t="s">
        <v>230</v>
      </c>
      <c r="AU296" s="290" t="s">
        <v>88</v>
      </c>
      <c r="AV296" s="15" t="s">
        <v>99</v>
      </c>
      <c r="AW296" s="15" t="s">
        <v>34</v>
      </c>
      <c r="AX296" s="15" t="s">
        <v>79</v>
      </c>
      <c r="AY296" s="290" t="s">
        <v>216</v>
      </c>
    </row>
    <row r="297" s="14" customFormat="1">
      <c r="A297" s="14"/>
      <c r="B297" s="253"/>
      <c r="C297" s="254"/>
      <c r="D297" s="243" t="s">
        <v>230</v>
      </c>
      <c r="E297" s="255" t="s">
        <v>1</v>
      </c>
      <c r="F297" s="256" t="s">
        <v>285</v>
      </c>
      <c r="G297" s="254"/>
      <c r="H297" s="257">
        <v>488.61099999999999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230</v>
      </c>
      <c r="AU297" s="263" t="s">
        <v>88</v>
      </c>
      <c r="AV297" s="14" t="s">
        <v>121</v>
      </c>
      <c r="AW297" s="14" t="s">
        <v>34</v>
      </c>
      <c r="AX297" s="14" t="s">
        <v>86</v>
      </c>
      <c r="AY297" s="263" t="s">
        <v>216</v>
      </c>
    </row>
    <row r="298" s="2" customFormat="1" ht="16.5" customHeight="1">
      <c r="A298" s="39"/>
      <c r="B298" s="40"/>
      <c r="C298" s="228" t="s">
        <v>436</v>
      </c>
      <c r="D298" s="228" t="s">
        <v>218</v>
      </c>
      <c r="E298" s="229" t="s">
        <v>779</v>
      </c>
      <c r="F298" s="230" t="s">
        <v>780</v>
      </c>
      <c r="G298" s="231" t="s">
        <v>328</v>
      </c>
      <c r="H298" s="232">
        <v>17.582000000000001</v>
      </c>
      <c r="I298" s="233"/>
      <c r="J298" s="234">
        <f>ROUND(I298*H298,2)</f>
        <v>0</v>
      </c>
      <c r="K298" s="230" t="s">
        <v>222</v>
      </c>
      <c r="L298" s="45"/>
      <c r="M298" s="235" t="s">
        <v>1</v>
      </c>
      <c r="N298" s="236" t="s">
        <v>44</v>
      </c>
      <c r="O298" s="92"/>
      <c r="P298" s="237">
        <f>O298*H298</f>
        <v>0</v>
      </c>
      <c r="Q298" s="237">
        <v>2.45329</v>
      </c>
      <c r="R298" s="237">
        <f>Q298*H298</f>
        <v>43.133744780000001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121</v>
      </c>
      <c r="AT298" s="239" t="s">
        <v>218</v>
      </c>
      <c r="AU298" s="239" t="s">
        <v>88</v>
      </c>
      <c r="AY298" s="18" t="s">
        <v>216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86</v>
      </c>
      <c r="BK298" s="240">
        <f>ROUND(I298*H298,2)</f>
        <v>0</v>
      </c>
      <c r="BL298" s="18" t="s">
        <v>121</v>
      </c>
      <c r="BM298" s="239" t="s">
        <v>781</v>
      </c>
    </row>
    <row r="299" s="13" customFormat="1">
      <c r="A299" s="13"/>
      <c r="B299" s="241"/>
      <c r="C299" s="242"/>
      <c r="D299" s="243" t="s">
        <v>230</v>
      </c>
      <c r="E299" s="244" t="s">
        <v>1</v>
      </c>
      <c r="F299" s="245" t="s">
        <v>782</v>
      </c>
      <c r="G299" s="242"/>
      <c r="H299" s="246">
        <v>17.582000000000001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230</v>
      </c>
      <c r="AU299" s="252" t="s">
        <v>88</v>
      </c>
      <c r="AV299" s="13" t="s">
        <v>88</v>
      </c>
      <c r="AW299" s="13" t="s">
        <v>34</v>
      </c>
      <c r="AX299" s="13" t="s">
        <v>86</v>
      </c>
      <c r="AY299" s="252" t="s">
        <v>216</v>
      </c>
    </row>
    <row r="300" s="2" customFormat="1" ht="16.5" customHeight="1">
      <c r="A300" s="39"/>
      <c r="B300" s="40"/>
      <c r="C300" s="228" t="s">
        <v>441</v>
      </c>
      <c r="D300" s="228" t="s">
        <v>218</v>
      </c>
      <c r="E300" s="229" t="s">
        <v>783</v>
      </c>
      <c r="F300" s="230" t="s">
        <v>784</v>
      </c>
      <c r="G300" s="231" t="s">
        <v>277</v>
      </c>
      <c r="H300" s="232">
        <v>143.19800000000001</v>
      </c>
      <c r="I300" s="233"/>
      <c r="J300" s="234">
        <f>ROUND(I300*H300,2)</f>
        <v>0</v>
      </c>
      <c r="K300" s="230" t="s">
        <v>222</v>
      </c>
      <c r="L300" s="45"/>
      <c r="M300" s="235" t="s">
        <v>1</v>
      </c>
      <c r="N300" s="236" t="s">
        <v>44</v>
      </c>
      <c r="O300" s="92"/>
      <c r="P300" s="237">
        <f>O300*H300</f>
        <v>0</v>
      </c>
      <c r="Q300" s="237">
        <v>0.0027499999999999998</v>
      </c>
      <c r="R300" s="237">
        <f>Q300*H300</f>
        <v>0.39379449999999999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121</v>
      </c>
      <c r="AT300" s="239" t="s">
        <v>218</v>
      </c>
      <c r="AU300" s="239" t="s">
        <v>88</v>
      </c>
      <c r="AY300" s="18" t="s">
        <v>216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86</v>
      </c>
      <c r="BK300" s="240">
        <f>ROUND(I300*H300,2)</f>
        <v>0</v>
      </c>
      <c r="BL300" s="18" t="s">
        <v>121</v>
      </c>
      <c r="BM300" s="239" t="s">
        <v>785</v>
      </c>
    </row>
    <row r="301" s="13" customFormat="1">
      <c r="A301" s="13"/>
      <c r="B301" s="241"/>
      <c r="C301" s="242"/>
      <c r="D301" s="243" t="s">
        <v>230</v>
      </c>
      <c r="E301" s="244" t="s">
        <v>1</v>
      </c>
      <c r="F301" s="245" t="s">
        <v>786</v>
      </c>
      <c r="G301" s="242"/>
      <c r="H301" s="246">
        <v>143.19800000000001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230</v>
      </c>
      <c r="AU301" s="252" t="s">
        <v>88</v>
      </c>
      <c r="AV301" s="13" t="s">
        <v>88</v>
      </c>
      <c r="AW301" s="13" t="s">
        <v>34</v>
      </c>
      <c r="AX301" s="13" t="s">
        <v>86</v>
      </c>
      <c r="AY301" s="252" t="s">
        <v>216</v>
      </c>
    </row>
    <row r="302" s="2" customFormat="1" ht="16.5" customHeight="1">
      <c r="A302" s="39"/>
      <c r="B302" s="40"/>
      <c r="C302" s="228" t="s">
        <v>445</v>
      </c>
      <c r="D302" s="228" t="s">
        <v>218</v>
      </c>
      <c r="E302" s="229" t="s">
        <v>787</v>
      </c>
      <c r="F302" s="230" t="s">
        <v>788</v>
      </c>
      <c r="G302" s="231" t="s">
        <v>277</v>
      </c>
      <c r="H302" s="232">
        <v>143.19800000000001</v>
      </c>
      <c r="I302" s="233"/>
      <c r="J302" s="234">
        <f>ROUND(I302*H302,2)</f>
        <v>0</v>
      </c>
      <c r="K302" s="230" t="s">
        <v>222</v>
      </c>
      <c r="L302" s="45"/>
      <c r="M302" s="235" t="s">
        <v>1</v>
      </c>
      <c r="N302" s="236" t="s">
        <v>44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121</v>
      </c>
      <c r="AT302" s="239" t="s">
        <v>218</v>
      </c>
      <c r="AU302" s="239" t="s">
        <v>88</v>
      </c>
      <c r="AY302" s="18" t="s">
        <v>216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86</v>
      </c>
      <c r="BK302" s="240">
        <f>ROUND(I302*H302,2)</f>
        <v>0</v>
      </c>
      <c r="BL302" s="18" t="s">
        <v>121</v>
      </c>
      <c r="BM302" s="239" t="s">
        <v>789</v>
      </c>
    </row>
    <row r="303" s="2" customFormat="1" ht="16.5" customHeight="1">
      <c r="A303" s="39"/>
      <c r="B303" s="40"/>
      <c r="C303" s="228" t="s">
        <v>449</v>
      </c>
      <c r="D303" s="228" t="s">
        <v>218</v>
      </c>
      <c r="E303" s="229" t="s">
        <v>790</v>
      </c>
      <c r="F303" s="230" t="s">
        <v>791</v>
      </c>
      <c r="G303" s="231" t="s">
        <v>277</v>
      </c>
      <c r="H303" s="232">
        <v>73.155000000000001</v>
      </c>
      <c r="I303" s="233"/>
      <c r="J303" s="234">
        <f>ROUND(I303*H303,2)</f>
        <v>0</v>
      </c>
      <c r="K303" s="230" t="s">
        <v>222</v>
      </c>
      <c r="L303" s="45"/>
      <c r="M303" s="235" t="s">
        <v>1</v>
      </c>
      <c r="N303" s="236" t="s">
        <v>44</v>
      </c>
      <c r="O303" s="92"/>
      <c r="P303" s="237">
        <f>O303*H303</f>
        <v>0</v>
      </c>
      <c r="Q303" s="237">
        <v>0.0025000000000000001</v>
      </c>
      <c r="R303" s="237">
        <f>Q303*H303</f>
        <v>0.18288750000000001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121</v>
      </c>
      <c r="AT303" s="239" t="s">
        <v>218</v>
      </c>
      <c r="AU303" s="239" t="s">
        <v>88</v>
      </c>
      <c r="AY303" s="18" t="s">
        <v>216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86</v>
      </c>
      <c r="BK303" s="240">
        <f>ROUND(I303*H303,2)</f>
        <v>0</v>
      </c>
      <c r="BL303" s="18" t="s">
        <v>121</v>
      </c>
      <c r="BM303" s="239" t="s">
        <v>792</v>
      </c>
    </row>
    <row r="304" s="13" customFormat="1">
      <c r="A304" s="13"/>
      <c r="B304" s="241"/>
      <c r="C304" s="242"/>
      <c r="D304" s="243" t="s">
        <v>230</v>
      </c>
      <c r="E304" s="244" t="s">
        <v>1</v>
      </c>
      <c r="F304" s="245" t="s">
        <v>793</v>
      </c>
      <c r="G304" s="242"/>
      <c r="H304" s="246">
        <v>73.155000000000001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230</v>
      </c>
      <c r="AU304" s="252" t="s">
        <v>88</v>
      </c>
      <c r="AV304" s="13" t="s">
        <v>88</v>
      </c>
      <c r="AW304" s="13" t="s">
        <v>34</v>
      </c>
      <c r="AX304" s="13" t="s">
        <v>86</v>
      </c>
      <c r="AY304" s="252" t="s">
        <v>216</v>
      </c>
    </row>
    <row r="305" s="2" customFormat="1" ht="16.5" customHeight="1">
      <c r="A305" s="39"/>
      <c r="B305" s="40"/>
      <c r="C305" s="228" t="s">
        <v>453</v>
      </c>
      <c r="D305" s="228" t="s">
        <v>218</v>
      </c>
      <c r="E305" s="229" t="s">
        <v>794</v>
      </c>
      <c r="F305" s="230" t="s">
        <v>795</v>
      </c>
      <c r="G305" s="231" t="s">
        <v>359</v>
      </c>
      <c r="H305" s="232">
        <v>1.7</v>
      </c>
      <c r="I305" s="233"/>
      <c r="J305" s="234">
        <f>ROUND(I305*H305,2)</f>
        <v>0</v>
      </c>
      <c r="K305" s="230" t="s">
        <v>222</v>
      </c>
      <c r="L305" s="45"/>
      <c r="M305" s="235" t="s">
        <v>1</v>
      </c>
      <c r="N305" s="236" t="s">
        <v>44</v>
      </c>
      <c r="O305" s="92"/>
      <c r="P305" s="237">
        <f>O305*H305</f>
        <v>0</v>
      </c>
      <c r="Q305" s="237">
        <v>1.04922</v>
      </c>
      <c r="R305" s="237">
        <f>Q305*H305</f>
        <v>1.783674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121</v>
      </c>
      <c r="AT305" s="239" t="s">
        <v>218</v>
      </c>
      <c r="AU305" s="239" t="s">
        <v>88</v>
      </c>
      <c r="AY305" s="18" t="s">
        <v>216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86</v>
      </c>
      <c r="BK305" s="240">
        <f>ROUND(I305*H305,2)</f>
        <v>0</v>
      </c>
      <c r="BL305" s="18" t="s">
        <v>121</v>
      </c>
      <c r="BM305" s="239" t="s">
        <v>796</v>
      </c>
    </row>
    <row r="306" s="13" customFormat="1">
      <c r="A306" s="13"/>
      <c r="B306" s="241"/>
      <c r="C306" s="242"/>
      <c r="D306" s="243" t="s">
        <v>230</v>
      </c>
      <c r="E306" s="244" t="s">
        <v>1</v>
      </c>
      <c r="F306" s="245" t="s">
        <v>797</v>
      </c>
      <c r="G306" s="242"/>
      <c r="H306" s="246">
        <v>1.7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230</v>
      </c>
      <c r="AU306" s="252" t="s">
        <v>88</v>
      </c>
      <c r="AV306" s="13" t="s">
        <v>88</v>
      </c>
      <c r="AW306" s="13" t="s">
        <v>34</v>
      </c>
      <c r="AX306" s="13" t="s">
        <v>86</v>
      </c>
      <c r="AY306" s="252" t="s">
        <v>216</v>
      </c>
    </row>
    <row r="307" s="2" customFormat="1" ht="16.5" customHeight="1">
      <c r="A307" s="39"/>
      <c r="B307" s="40"/>
      <c r="C307" s="228" t="s">
        <v>459</v>
      </c>
      <c r="D307" s="228" t="s">
        <v>218</v>
      </c>
      <c r="E307" s="229" t="s">
        <v>798</v>
      </c>
      <c r="F307" s="230" t="s">
        <v>799</v>
      </c>
      <c r="G307" s="231" t="s">
        <v>328</v>
      </c>
      <c r="H307" s="232">
        <v>18.43</v>
      </c>
      <c r="I307" s="233"/>
      <c r="J307" s="234">
        <f>ROUND(I307*H307,2)</f>
        <v>0</v>
      </c>
      <c r="K307" s="230" t="s">
        <v>222</v>
      </c>
      <c r="L307" s="45"/>
      <c r="M307" s="235" t="s">
        <v>1</v>
      </c>
      <c r="N307" s="236" t="s">
        <v>44</v>
      </c>
      <c r="O307" s="92"/>
      <c r="P307" s="237">
        <f>O307*H307</f>
        <v>0</v>
      </c>
      <c r="Q307" s="237">
        <v>2.45329</v>
      </c>
      <c r="R307" s="237">
        <f>Q307*H307</f>
        <v>45.214134699999995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121</v>
      </c>
      <c r="AT307" s="239" t="s">
        <v>218</v>
      </c>
      <c r="AU307" s="239" t="s">
        <v>88</v>
      </c>
      <c r="AY307" s="18" t="s">
        <v>216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86</v>
      </c>
      <c r="BK307" s="240">
        <f>ROUND(I307*H307,2)</f>
        <v>0</v>
      </c>
      <c r="BL307" s="18" t="s">
        <v>121</v>
      </c>
      <c r="BM307" s="239" t="s">
        <v>800</v>
      </c>
    </row>
    <row r="308" s="13" customFormat="1">
      <c r="A308" s="13"/>
      <c r="B308" s="241"/>
      <c r="C308" s="242"/>
      <c r="D308" s="243" t="s">
        <v>230</v>
      </c>
      <c r="E308" s="244" t="s">
        <v>1</v>
      </c>
      <c r="F308" s="245" t="s">
        <v>801</v>
      </c>
      <c r="G308" s="242"/>
      <c r="H308" s="246">
        <v>14.967000000000001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230</v>
      </c>
      <c r="AU308" s="252" t="s">
        <v>88</v>
      </c>
      <c r="AV308" s="13" t="s">
        <v>88</v>
      </c>
      <c r="AW308" s="13" t="s">
        <v>34</v>
      </c>
      <c r="AX308" s="13" t="s">
        <v>79</v>
      </c>
      <c r="AY308" s="252" t="s">
        <v>216</v>
      </c>
    </row>
    <row r="309" s="13" customFormat="1">
      <c r="A309" s="13"/>
      <c r="B309" s="241"/>
      <c r="C309" s="242"/>
      <c r="D309" s="243" t="s">
        <v>230</v>
      </c>
      <c r="E309" s="244" t="s">
        <v>1</v>
      </c>
      <c r="F309" s="245" t="s">
        <v>802</v>
      </c>
      <c r="G309" s="242"/>
      <c r="H309" s="246">
        <v>3.4630000000000001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230</v>
      </c>
      <c r="AU309" s="252" t="s">
        <v>88</v>
      </c>
      <c r="AV309" s="13" t="s">
        <v>88</v>
      </c>
      <c r="AW309" s="13" t="s">
        <v>34</v>
      </c>
      <c r="AX309" s="13" t="s">
        <v>79</v>
      </c>
      <c r="AY309" s="252" t="s">
        <v>216</v>
      </c>
    </row>
    <row r="310" s="14" customFormat="1">
      <c r="A310" s="14"/>
      <c r="B310" s="253"/>
      <c r="C310" s="254"/>
      <c r="D310" s="243" t="s">
        <v>230</v>
      </c>
      <c r="E310" s="255" t="s">
        <v>1</v>
      </c>
      <c r="F310" s="256" t="s">
        <v>285</v>
      </c>
      <c r="G310" s="254"/>
      <c r="H310" s="257">
        <v>18.43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230</v>
      </c>
      <c r="AU310" s="263" t="s">
        <v>88</v>
      </c>
      <c r="AV310" s="14" t="s">
        <v>121</v>
      </c>
      <c r="AW310" s="14" t="s">
        <v>34</v>
      </c>
      <c r="AX310" s="14" t="s">
        <v>86</v>
      </c>
      <c r="AY310" s="263" t="s">
        <v>216</v>
      </c>
    </row>
    <row r="311" s="2" customFormat="1" ht="16.5" customHeight="1">
      <c r="A311" s="39"/>
      <c r="B311" s="40"/>
      <c r="C311" s="228" t="s">
        <v>464</v>
      </c>
      <c r="D311" s="228" t="s">
        <v>218</v>
      </c>
      <c r="E311" s="229" t="s">
        <v>803</v>
      </c>
      <c r="F311" s="230" t="s">
        <v>804</v>
      </c>
      <c r="G311" s="231" t="s">
        <v>277</v>
      </c>
      <c r="H311" s="232">
        <v>153.58199999999999</v>
      </c>
      <c r="I311" s="233"/>
      <c r="J311" s="234">
        <f>ROUND(I311*H311,2)</f>
        <v>0</v>
      </c>
      <c r="K311" s="230" t="s">
        <v>222</v>
      </c>
      <c r="L311" s="45"/>
      <c r="M311" s="235" t="s">
        <v>1</v>
      </c>
      <c r="N311" s="236" t="s">
        <v>44</v>
      </c>
      <c r="O311" s="92"/>
      <c r="P311" s="237">
        <f>O311*H311</f>
        <v>0</v>
      </c>
      <c r="Q311" s="237">
        <v>0.0027499999999999998</v>
      </c>
      <c r="R311" s="237">
        <f>Q311*H311</f>
        <v>0.42235049999999996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121</v>
      </c>
      <c r="AT311" s="239" t="s">
        <v>218</v>
      </c>
      <c r="AU311" s="239" t="s">
        <v>88</v>
      </c>
      <c r="AY311" s="18" t="s">
        <v>216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86</v>
      </c>
      <c r="BK311" s="240">
        <f>ROUND(I311*H311,2)</f>
        <v>0</v>
      </c>
      <c r="BL311" s="18" t="s">
        <v>121</v>
      </c>
      <c r="BM311" s="239" t="s">
        <v>805</v>
      </c>
    </row>
    <row r="312" s="13" customFormat="1">
      <c r="A312" s="13"/>
      <c r="B312" s="241"/>
      <c r="C312" s="242"/>
      <c r="D312" s="243" t="s">
        <v>230</v>
      </c>
      <c r="E312" s="244" t="s">
        <v>1</v>
      </c>
      <c r="F312" s="245" t="s">
        <v>806</v>
      </c>
      <c r="G312" s="242"/>
      <c r="H312" s="246">
        <v>124.72199999999999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230</v>
      </c>
      <c r="AU312" s="252" t="s">
        <v>88</v>
      </c>
      <c r="AV312" s="13" t="s">
        <v>88</v>
      </c>
      <c r="AW312" s="13" t="s">
        <v>34</v>
      </c>
      <c r="AX312" s="13" t="s">
        <v>79</v>
      </c>
      <c r="AY312" s="252" t="s">
        <v>216</v>
      </c>
    </row>
    <row r="313" s="13" customFormat="1">
      <c r="A313" s="13"/>
      <c r="B313" s="241"/>
      <c r="C313" s="242"/>
      <c r="D313" s="243" t="s">
        <v>230</v>
      </c>
      <c r="E313" s="244" t="s">
        <v>1</v>
      </c>
      <c r="F313" s="245" t="s">
        <v>807</v>
      </c>
      <c r="G313" s="242"/>
      <c r="H313" s="246">
        <v>28.859999999999999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230</v>
      </c>
      <c r="AU313" s="252" t="s">
        <v>88</v>
      </c>
      <c r="AV313" s="13" t="s">
        <v>88</v>
      </c>
      <c r="AW313" s="13" t="s">
        <v>34</v>
      </c>
      <c r="AX313" s="13" t="s">
        <v>79</v>
      </c>
      <c r="AY313" s="252" t="s">
        <v>216</v>
      </c>
    </row>
    <row r="314" s="14" customFormat="1">
      <c r="A314" s="14"/>
      <c r="B314" s="253"/>
      <c r="C314" s="254"/>
      <c r="D314" s="243" t="s">
        <v>230</v>
      </c>
      <c r="E314" s="255" t="s">
        <v>1</v>
      </c>
      <c r="F314" s="256" t="s">
        <v>285</v>
      </c>
      <c r="G314" s="254"/>
      <c r="H314" s="257">
        <v>153.58199999999999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230</v>
      </c>
      <c r="AU314" s="263" t="s">
        <v>88</v>
      </c>
      <c r="AV314" s="14" t="s">
        <v>121</v>
      </c>
      <c r="AW314" s="14" t="s">
        <v>34</v>
      </c>
      <c r="AX314" s="14" t="s">
        <v>86</v>
      </c>
      <c r="AY314" s="263" t="s">
        <v>216</v>
      </c>
    </row>
    <row r="315" s="2" customFormat="1" ht="16.5" customHeight="1">
      <c r="A315" s="39"/>
      <c r="B315" s="40"/>
      <c r="C315" s="228" t="s">
        <v>469</v>
      </c>
      <c r="D315" s="228" t="s">
        <v>218</v>
      </c>
      <c r="E315" s="229" t="s">
        <v>808</v>
      </c>
      <c r="F315" s="230" t="s">
        <v>809</v>
      </c>
      <c r="G315" s="231" t="s">
        <v>277</v>
      </c>
      <c r="H315" s="232">
        <v>153.58199999999999</v>
      </c>
      <c r="I315" s="233"/>
      <c r="J315" s="234">
        <f>ROUND(I315*H315,2)</f>
        <v>0</v>
      </c>
      <c r="K315" s="230" t="s">
        <v>222</v>
      </c>
      <c r="L315" s="45"/>
      <c r="M315" s="235" t="s">
        <v>1</v>
      </c>
      <c r="N315" s="236" t="s">
        <v>44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121</v>
      </c>
      <c r="AT315" s="239" t="s">
        <v>218</v>
      </c>
      <c r="AU315" s="239" t="s">
        <v>88</v>
      </c>
      <c r="AY315" s="18" t="s">
        <v>216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86</v>
      </c>
      <c r="BK315" s="240">
        <f>ROUND(I315*H315,2)</f>
        <v>0</v>
      </c>
      <c r="BL315" s="18" t="s">
        <v>121</v>
      </c>
      <c r="BM315" s="239" t="s">
        <v>810</v>
      </c>
    </row>
    <row r="316" s="2" customFormat="1" ht="16.5" customHeight="1">
      <c r="A316" s="39"/>
      <c r="B316" s="40"/>
      <c r="C316" s="228" t="s">
        <v>474</v>
      </c>
      <c r="D316" s="228" t="s">
        <v>218</v>
      </c>
      <c r="E316" s="229" t="s">
        <v>811</v>
      </c>
      <c r="F316" s="230" t="s">
        <v>812</v>
      </c>
      <c r="G316" s="231" t="s">
        <v>359</v>
      </c>
      <c r="H316" s="232">
        <v>0.90000000000000002</v>
      </c>
      <c r="I316" s="233"/>
      <c r="J316" s="234">
        <f>ROUND(I316*H316,2)</f>
        <v>0</v>
      </c>
      <c r="K316" s="230" t="s">
        <v>222</v>
      </c>
      <c r="L316" s="45"/>
      <c r="M316" s="235" t="s">
        <v>1</v>
      </c>
      <c r="N316" s="236" t="s">
        <v>44</v>
      </c>
      <c r="O316" s="92"/>
      <c r="P316" s="237">
        <f>O316*H316</f>
        <v>0</v>
      </c>
      <c r="Q316" s="237">
        <v>1.04922</v>
      </c>
      <c r="R316" s="237">
        <f>Q316*H316</f>
        <v>0.94429800000000008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121</v>
      </c>
      <c r="AT316" s="239" t="s">
        <v>218</v>
      </c>
      <c r="AU316" s="239" t="s">
        <v>88</v>
      </c>
      <c r="AY316" s="18" t="s">
        <v>216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86</v>
      </c>
      <c r="BK316" s="240">
        <f>ROUND(I316*H316,2)</f>
        <v>0</v>
      </c>
      <c r="BL316" s="18" t="s">
        <v>121</v>
      </c>
      <c r="BM316" s="239" t="s">
        <v>813</v>
      </c>
    </row>
    <row r="317" s="13" customFormat="1">
      <c r="A317" s="13"/>
      <c r="B317" s="241"/>
      <c r="C317" s="242"/>
      <c r="D317" s="243" t="s">
        <v>230</v>
      </c>
      <c r="E317" s="244" t="s">
        <v>1</v>
      </c>
      <c r="F317" s="245" t="s">
        <v>814</v>
      </c>
      <c r="G317" s="242"/>
      <c r="H317" s="246">
        <v>0.90000000000000002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230</v>
      </c>
      <c r="AU317" s="252" t="s">
        <v>88</v>
      </c>
      <c r="AV317" s="13" t="s">
        <v>88</v>
      </c>
      <c r="AW317" s="13" t="s">
        <v>34</v>
      </c>
      <c r="AX317" s="13" t="s">
        <v>86</v>
      </c>
      <c r="AY317" s="252" t="s">
        <v>216</v>
      </c>
    </row>
    <row r="318" s="2" customFormat="1" ht="16.5" customHeight="1">
      <c r="A318" s="39"/>
      <c r="B318" s="40"/>
      <c r="C318" s="228" t="s">
        <v>479</v>
      </c>
      <c r="D318" s="228" t="s">
        <v>218</v>
      </c>
      <c r="E318" s="229" t="s">
        <v>815</v>
      </c>
      <c r="F318" s="230" t="s">
        <v>816</v>
      </c>
      <c r="G318" s="231" t="s">
        <v>221</v>
      </c>
      <c r="H318" s="232">
        <v>6</v>
      </c>
      <c r="I318" s="233"/>
      <c r="J318" s="234">
        <f>ROUND(I318*H318,2)</f>
        <v>0</v>
      </c>
      <c r="K318" s="230" t="s">
        <v>222</v>
      </c>
      <c r="L318" s="45"/>
      <c r="M318" s="235" t="s">
        <v>1</v>
      </c>
      <c r="N318" s="236" t="s">
        <v>44</v>
      </c>
      <c r="O318" s="92"/>
      <c r="P318" s="237">
        <f>O318*H318</f>
        <v>0</v>
      </c>
      <c r="Q318" s="237">
        <v>0.048919999999999998</v>
      </c>
      <c r="R318" s="237">
        <f>Q318*H318</f>
        <v>0.29352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121</v>
      </c>
      <c r="AT318" s="239" t="s">
        <v>218</v>
      </c>
      <c r="AU318" s="239" t="s">
        <v>88</v>
      </c>
      <c r="AY318" s="18" t="s">
        <v>216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86</v>
      </c>
      <c r="BK318" s="240">
        <f>ROUND(I318*H318,2)</f>
        <v>0</v>
      </c>
      <c r="BL318" s="18" t="s">
        <v>121</v>
      </c>
      <c r="BM318" s="239" t="s">
        <v>817</v>
      </c>
    </row>
    <row r="319" s="13" customFormat="1">
      <c r="A319" s="13"/>
      <c r="B319" s="241"/>
      <c r="C319" s="242"/>
      <c r="D319" s="243" t="s">
        <v>230</v>
      </c>
      <c r="E319" s="244" t="s">
        <v>1</v>
      </c>
      <c r="F319" s="245" t="s">
        <v>818</v>
      </c>
      <c r="G319" s="242"/>
      <c r="H319" s="246">
        <v>6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230</v>
      </c>
      <c r="AU319" s="252" t="s">
        <v>88</v>
      </c>
      <c r="AV319" s="13" t="s">
        <v>88</v>
      </c>
      <c r="AW319" s="13" t="s">
        <v>34</v>
      </c>
      <c r="AX319" s="13" t="s">
        <v>86</v>
      </c>
      <c r="AY319" s="252" t="s">
        <v>216</v>
      </c>
    </row>
    <row r="320" s="2" customFormat="1" ht="21.75" customHeight="1">
      <c r="A320" s="39"/>
      <c r="B320" s="40"/>
      <c r="C320" s="228" t="s">
        <v>483</v>
      </c>
      <c r="D320" s="228" t="s">
        <v>218</v>
      </c>
      <c r="E320" s="229" t="s">
        <v>819</v>
      </c>
      <c r="F320" s="230" t="s">
        <v>820</v>
      </c>
      <c r="G320" s="231" t="s">
        <v>221</v>
      </c>
      <c r="H320" s="232">
        <v>1</v>
      </c>
      <c r="I320" s="233"/>
      <c r="J320" s="234">
        <f>ROUND(I320*H320,2)</f>
        <v>0</v>
      </c>
      <c r="K320" s="230" t="s">
        <v>222</v>
      </c>
      <c r="L320" s="45"/>
      <c r="M320" s="235" t="s">
        <v>1</v>
      </c>
      <c r="N320" s="236" t="s">
        <v>44</v>
      </c>
      <c r="O320" s="92"/>
      <c r="P320" s="237">
        <f>O320*H320</f>
        <v>0</v>
      </c>
      <c r="Q320" s="237">
        <v>0.039629999999999999</v>
      </c>
      <c r="R320" s="237">
        <f>Q320*H320</f>
        <v>0.039629999999999999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121</v>
      </c>
      <c r="AT320" s="239" t="s">
        <v>218</v>
      </c>
      <c r="AU320" s="239" t="s">
        <v>88</v>
      </c>
      <c r="AY320" s="18" t="s">
        <v>216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86</v>
      </c>
      <c r="BK320" s="240">
        <f>ROUND(I320*H320,2)</f>
        <v>0</v>
      </c>
      <c r="BL320" s="18" t="s">
        <v>121</v>
      </c>
      <c r="BM320" s="239" t="s">
        <v>821</v>
      </c>
    </row>
    <row r="321" s="13" customFormat="1">
      <c r="A321" s="13"/>
      <c r="B321" s="241"/>
      <c r="C321" s="242"/>
      <c r="D321" s="243" t="s">
        <v>230</v>
      </c>
      <c r="E321" s="244" t="s">
        <v>1</v>
      </c>
      <c r="F321" s="245" t="s">
        <v>822</v>
      </c>
      <c r="G321" s="242"/>
      <c r="H321" s="246">
        <v>1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230</v>
      </c>
      <c r="AU321" s="252" t="s">
        <v>88</v>
      </c>
      <c r="AV321" s="13" t="s">
        <v>88</v>
      </c>
      <c r="AW321" s="13" t="s">
        <v>34</v>
      </c>
      <c r="AX321" s="13" t="s">
        <v>86</v>
      </c>
      <c r="AY321" s="252" t="s">
        <v>216</v>
      </c>
    </row>
    <row r="322" s="2" customFormat="1" ht="16.5" customHeight="1">
      <c r="A322" s="39"/>
      <c r="B322" s="40"/>
      <c r="C322" s="228" t="s">
        <v>487</v>
      </c>
      <c r="D322" s="228" t="s">
        <v>218</v>
      </c>
      <c r="E322" s="229" t="s">
        <v>823</v>
      </c>
      <c r="F322" s="230" t="s">
        <v>824</v>
      </c>
      <c r="G322" s="231" t="s">
        <v>221</v>
      </c>
      <c r="H322" s="232">
        <v>2</v>
      </c>
      <c r="I322" s="233"/>
      <c r="J322" s="234">
        <f>ROUND(I322*H322,2)</f>
        <v>0</v>
      </c>
      <c r="K322" s="230" t="s">
        <v>222</v>
      </c>
      <c r="L322" s="45"/>
      <c r="M322" s="235" t="s">
        <v>1</v>
      </c>
      <c r="N322" s="236" t="s">
        <v>44</v>
      </c>
      <c r="O322" s="92"/>
      <c r="P322" s="237">
        <f>O322*H322</f>
        <v>0</v>
      </c>
      <c r="Q322" s="237">
        <v>0.062210000000000001</v>
      </c>
      <c r="R322" s="237">
        <f>Q322*H322</f>
        <v>0.12442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121</v>
      </c>
      <c r="AT322" s="239" t="s">
        <v>218</v>
      </c>
      <c r="AU322" s="239" t="s">
        <v>88</v>
      </c>
      <c r="AY322" s="18" t="s">
        <v>216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86</v>
      </c>
      <c r="BK322" s="240">
        <f>ROUND(I322*H322,2)</f>
        <v>0</v>
      </c>
      <c r="BL322" s="18" t="s">
        <v>121</v>
      </c>
      <c r="BM322" s="239" t="s">
        <v>825</v>
      </c>
    </row>
    <row r="323" s="13" customFormat="1">
      <c r="A323" s="13"/>
      <c r="B323" s="241"/>
      <c r="C323" s="242"/>
      <c r="D323" s="243" t="s">
        <v>230</v>
      </c>
      <c r="E323" s="244" t="s">
        <v>1</v>
      </c>
      <c r="F323" s="245" t="s">
        <v>826</v>
      </c>
      <c r="G323" s="242"/>
      <c r="H323" s="246">
        <v>1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230</v>
      </c>
      <c r="AU323" s="252" t="s">
        <v>88</v>
      </c>
      <c r="AV323" s="13" t="s">
        <v>88</v>
      </c>
      <c r="AW323" s="13" t="s">
        <v>34</v>
      </c>
      <c r="AX323" s="13" t="s">
        <v>79</v>
      </c>
      <c r="AY323" s="252" t="s">
        <v>216</v>
      </c>
    </row>
    <row r="324" s="13" customFormat="1">
      <c r="A324" s="13"/>
      <c r="B324" s="241"/>
      <c r="C324" s="242"/>
      <c r="D324" s="243" t="s">
        <v>230</v>
      </c>
      <c r="E324" s="244" t="s">
        <v>1</v>
      </c>
      <c r="F324" s="245" t="s">
        <v>822</v>
      </c>
      <c r="G324" s="242"/>
      <c r="H324" s="246">
        <v>1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230</v>
      </c>
      <c r="AU324" s="252" t="s">
        <v>88</v>
      </c>
      <c r="AV324" s="13" t="s">
        <v>88</v>
      </c>
      <c r="AW324" s="13" t="s">
        <v>34</v>
      </c>
      <c r="AX324" s="13" t="s">
        <v>79</v>
      </c>
      <c r="AY324" s="252" t="s">
        <v>216</v>
      </c>
    </row>
    <row r="325" s="14" customFormat="1">
      <c r="A325" s="14"/>
      <c r="B325" s="253"/>
      <c r="C325" s="254"/>
      <c r="D325" s="243" t="s">
        <v>230</v>
      </c>
      <c r="E325" s="255" t="s">
        <v>1</v>
      </c>
      <c r="F325" s="256" t="s">
        <v>285</v>
      </c>
      <c r="G325" s="254"/>
      <c r="H325" s="257">
        <v>2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230</v>
      </c>
      <c r="AU325" s="263" t="s">
        <v>88</v>
      </c>
      <c r="AV325" s="14" t="s">
        <v>121</v>
      </c>
      <c r="AW325" s="14" t="s">
        <v>34</v>
      </c>
      <c r="AX325" s="14" t="s">
        <v>86</v>
      </c>
      <c r="AY325" s="263" t="s">
        <v>216</v>
      </c>
    </row>
    <row r="326" s="2" customFormat="1" ht="16.5" customHeight="1">
      <c r="A326" s="39"/>
      <c r="B326" s="40"/>
      <c r="C326" s="228" t="s">
        <v>494</v>
      </c>
      <c r="D326" s="228" t="s">
        <v>218</v>
      </c>
      <c r="E326" s="229" t="s">
        <v>827</v>
      </c>
      <c r="F326" s="230" t="s">
        <v>828</v>
      </c>
      <c r="G326" s="231" t="s">
        <v>221</v>
      </c>
      <c r="H326" s="232">
        <v>2</v>
      </c>
      <c r="I326" s="233"/>
      <c r="J326" s="234">
        <f>ROUND(I326*H326,2)</f>
        <v>0</v>
      </c>
      <c r="K326" s="230" t="s">
        <v>222</v>
      </c>
      <c r="L326" s="45"/>
      <c r="M326" s="235" t="s">
        <v>1</v>
      </c>
      <c r="N326" s="236" t="s">
        <v>44</v>
      </c>
      <c r="O326" s="92"/>
      <c r="P326" s="237">
        <f>O326*H326</f>
        <v>0</v>
      </c>
      <c r="Q326" s="237">
        <v>0.073209999999999997</v>
      </c>
      <c r="R326" s="237">
        <f>Q326*H326</f>
        <v>0.14642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121</v>
      </c>
      <c r="AT326" s="239" t="s">
        <v>218</v>
      </c>
      <c r="AU326" s="239" t="s">
        <v>88</v>
      </c>
      <c r="AY326" s="18" t="s">
        <v>216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86</v>
      </c>
      <c r="BK326" s="240">
        <f>ROUND(I326*H326,2)</f>
        <v>0</v>
      </c>
      <c r="BL326" s="18" t="s">
        <v>121</v>
      </c>
      <c r="BM326" s="239" t="s">
        <v>829</v>
      </c>
    </row>
    <row r="327" s="13" customFormat="1">
      <c r="A327" s="13"/>
      <c r="B327" s="241"/>
      <c r="C327" s="242"/>
      <c r="D327" s="243" t="s">
        <v>230</v>
      </c>
      <c r="E327" s="244" t="s">
        <v>1</v>
      </c>
      <c r="F327" s="245" t="s">
        <v>826</v>
      </c>
      <c r="G327" s="242"/>
      <c r="H327" s="246">
        <v>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230</v>
      </c>
      <c r="AU327" s="252" t="s">
        <v>88</v>
      </c>
      <c r="AV327" s="13" t="s">
        <v>88</v>
      </c>
      <c r="AW327" s="13" t="s">
        <v>34</v>
      </c>
      <c r="AX327" s="13" t="s">
        <v>79</v>
      </c>
      <c r="AY327" s="252" t="s">
        <v>216</v>
      </c>
    </row>
    <row r="328" s="13" customFormat="1">
      <c r="A328" s="13"/>
      <c r="B328" s="241"/>
      <c r="C328" s="242"/>
      <c r="D328" s="243" t="s">
        <v>230</v>
      </c>
      <c r="E328" s="244" t="s">
        <v>1</v>
      </c>
      <c r="F328" s="245" t="s">
        <v>822</v>
      </c>
      <c r="G328" s="242"/>
      <c r="H328" s="246">
        <v>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230</v>
      </c>
      <c r="AU328" s="252" t="s">
        <v>88</v>
      </c>
      <c r="AV328" s="13" t="s">
        <v>88</v>
      </c>
      <c r="AW328" s="13" t="s">
        <v>34</v>
      </c>
      <c r="AX328" s="13" t="s">
        <v>79</v>
      </c>
      <c r="AY328" s="252" t="s">
        <v>216</v>
      </c>
    </row>
    <row r="329" s="14" customFormat="1">
      <c r="A329" s="14"/>
      <c r="B329" s="253"/>
      <c r="C329" s="254"/>
      <c r="D329" s="243" t="s">
        <v>230</v>
      </c>
      <c r="E329" s="255" t="s">
        <v>1</v>
      </c>
      <c r="F329" s="256" t="s">
        <v>285</v>
      </c>
      <c r="G329" s="254"/>
      <c r="H329" s="257">
        <v>2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230</v>
      </c>
      <c r="AU329" s="263" t="s">
        <v>88</v>
      </c>
      <c r="AV329" s="14" t="s">
        <v>121</v>
      </c>
      <c r="AW329" s="14" t="s">
        <v>34</v>
      </c>
      <c r="AX329" s="14" t="s">
        <v>86</v>
      </c>
      <c r="AY329" s="263" t="s">
        <v>216</v>
      </c>
    </row>
    <row r="330" s="2" customFormat="1" ht="16.5" customHeight="1">
      <c r="A330" s="39"/>
      <c r="B330" s="40"/>
      <c r="C330" s="228" t="s">
        <v>499</v>
      </c>
      <c r="D330" s="228" t="s">
        <v>218</v>
      </c>
      <c r="E330" s="229" t="s">
        <v>830</v>
      </c>
      <c r="F330" s="230" t="s">
        <v>831</v>
      </c>
      <c r="G330" s="231" t="s">
        <v>221</v>
      </c>
      <c r="H330" s="232">
        <v>4</v>
      </c>
      <c r="I330" s="233"/>
      <c r="J330" s="234">
        <f>ROUND(I330*H330,2)</f>
        <v>0</v>
      </c>
      <c r="K330" s="230" t="s">
        <v>222</v>
      </c>
      <c r="L330" s="45"/>
      <c r="M330" s="235" t="s">
        <v>1</v>
      </c>
      <c r="N330" s="236" t="s">
        <v>44</v>
      </c>
      <c r="O330" s="92"/>
      <c r="P330" s="237">
        <f>O330*H330</f>
        <v>0</v>
      </c>
      <c r="Q330" s="237">
        <v>0.081309999999999993</v>
      </c>
      <c r="R330" s="237">
        <f>Q330*H330</f>
        <v>0.32523999999999997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121</v>
      </c>
      <c r="AT330" s="239" t="s">
        <v>218</v>
      </c>
      <c r="AU330" s="239" t="s">
        <v>88</v>
      </c>
      <c r="AY330" s="18" t="s">
        <v>216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86</v>
      </c>
      <c r="BK330" s="240">
        <f>ROUND(I330*H330,2)</f>
        <v>0</v>
      </c>
      <c r="BL330" s="18" t="s">
        <v>121</v>
      </c>
      <c r="BM330" s="239" t="s">
        <v>832</v>
      </c>
    </row>
    <row r="331" s="13" customFormat="1">
      <c r="A331" s="13"/>
      <c r="B331" s="241"/>
      <c r="C331" s="242"/>
      <c r="D331" s="243" t="s">
        <v>230</v>
      </c>
      <c r="E331" s="244" t="s">
        <v>1</v>
      </c>
      <c r="F331" s="245" t="s">
        <v>833</v>
      </c>
      <c r="G331" s="242"/>
      <c r="H331" s="246">
        <v>2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230</v>
      </c>
      <c r="AU331" s="252" t="s">
        <v>88</v>
      </c>
      <c r="AV331" s="13" t="s">
        <v>88</v>
      </c>
      <c r="AW331" s="13" t="s">
        <v>34</v>
      </c>
      <c r="AX331" s="13" t="s">
        <v>79</v>
      </c>
      <c r="AY331" s="252" t="s">
        <v>216</v>
      </c>
    </row>
    <row r="332" s="13" customFormat="1">
      <c r="A332" s="13"/>
      <c r="B332" s="241"/>
      <c r="C332" s="242"/>
      <c r="D332" s="243" t="s">
        <v>230</v>
      </c>
      <c r="E332" s="244" t="s">
        <v>1</v>
      </c>
      <c r="F332" s="245" t="s">
        <v>834</v>
      </c>
      <c r="G332" s="242"/>
      <c r="H332" s="246">
        <v>2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230</v>
      </c>
      <c r="AU332" s="252" t="s">
        <v>88</v>
      </c>
      <c r="AV332" s="13" t="s">
        <v>88</v>
      </c>
      <c r="AW332" s="13" t="s">
        <v>34</v>
      </c>
      <c r="AX332" s="13" t="s">
        <v>79</v>
      </c>
      <c r="AY332" s="252" t="s">
        <v>216</v>
      </c>
    </row>
    <row r="333" s="14" customFormat="1">
      <c r="A333" s="14"/>
      <c r="B333" s="253"/>
      <c r="C333" s="254"/>
      <c r="D333" s="243" t="s">
        <v>230</v>
      </c>
      <c r="E333" s="255" t="s">
        <v>1</v>
      </c>
      <c r="F333" s="256" t="s">
        <v>285</v>
      </c>
      <c r="G333" s="254"/>
      <c r="H333" s="257">
        <v>4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230</v>
      </c>
      <c r="AU333" s="263" t="s">
        <v>88</v>
      </c>
      <c r="AV333" s="14" t="s">
        <v>121</v>
      </c>
      <c r="AW333" s="14" t="s">
        <v>34</v>
      </c>
      <c r="AX333" s="14" t="s">
        <v>86</v>
      </c>
      <c r="AY333" s="263" t="s">
        <v>216</v>
      </c>
    </row>
    <row r="334" s="2" customFormat="1" ht="16.5" customHeight="1">
      <c r="A334" s="39"/>
      <c r="B334" s="40"/>
      <c r="C334" s="228" t="s">
        <v>504</v>
      </c>
      <c r="D334" s="228" t="s">
        <v>218</v>
      </c>
      <c r="E334" s="229" t="s">
        <v>835</v>
      </c>
      <c r="F334" s="230" t="s">
        <v>836</v>
      </c>
      <c r="G334" s="231" t="s">
        <v>221</v>
      </c>
      <c r="H334" s="232">
        <v>12</v>
      </c>
      <c r="I334" s="233"/>
      <c r="J334" s="234">
        <f>ROUND(I334*H334,2)</f>
        <v>0</v>
      </c>
      <c r="K334" s="230" t="s">
        <v>222</v>
      </c>
      <c r="L334" s="45"/>
      <c r="M334" s="235" t="s">
        <v>1</v>
      </c>
      <c r="N334" s="236" t="s">
        <v>44</v>
      </c>
      <c r="O334" s="92"/>
      <c r="P334" s="237">
        <f>O334*H334</f>
        <v>0</v>
      </c>
      <c r="Q334" s="237">
        <v>0.094310000000000005</v>
      </c>
      <c r="R334" s="237">
        <f>Q334*H334</f>
        <v>1.1317200000000001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121</v>
      </c>
      <c r="AT334" s="239" t="s">
        <v>218</v>
      </c>
      <c r="AU334" s="239" t="s">
        <v>88</v>
      </c>
      <c r="AY334" s="18" t="s">
        <v>216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86</v>
      </c>
      <c r="BK334" s="240">
        <f>ROUND(I334*H334,2)</f>
        <v>0</v>
      </c>
      <c r="BL334" s="18" t="s">
        <v>121</v>
      </c>
      <c r="BM334" s="239" t="s">
        <v>837</v>
      </c>
    </row>
    <row r="335" s="13" customFormat="1">
      <c r="A335" s="13"/>
      <c r="B335" s="241"/>
      <c r="C335" s="242"/>
      <c r="D335" s="243" t="s">
        <v>230</v>
      </c>
      <c r="E335" s="244" t="s">
        <v>1</v>
      </c>
      <c r="F335" s="245" t="s">
        <v>838</v>
      </c>
      <c r="G335" s="242"/>
      <c r="H335" s="246">
        <v>7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230</v>
      </c>
      <c r="AU335" s="252" t="s">
        <v>88</v>
      </c>
      <c r="AV335" s="13" t="s">
        <v>88</v>
      </c>
      <c r="AW335" s="13" t="s">
        <v>34</v>
      </c>
      <c r="AX335" s="13" t="s">
        <v>79</v>
      </c>
      <c r="AY335" s="252" t="s">
        <v>216</v>
      </c>
    </row>
    <row r="336" s="13" customFormat="1">
      <c r="A336" s="13"/>
      <c r="B336" s="241"/>
      <c r="C336" s="242"/>
      <c r="D336" s="243" t="s">
        <v>230</v>
      </c>
      <c r="E336" s="244" t="s">
        <v>1</v>
      </c>
      <c r="F336" s="245" t="s">
        <v>839</v>
      </c>
      <c r="G336" s="242"/>
      <c r="H336" s="246">
        <v>5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230</v>
      </c>
      <c r="AU336" s="252" t="s">
        <v>88</v>
      </c>
      <c r="AV336" s="13" t="s">
        <v>88</v>
      </c>
      <c r="AW336" s="13" t="s">
        <v>34</v>
      </c>
      <c r="AX336" s="13" t="s">
        <v>79</v>
      </c>
      <c r="AY336" s="252" t="s">
        <v>216</v>
      </c>
    </row>
    <row r="337" s="14" customFormat="1">
      <c r="A337" s="14"/>
      <c r="B337" s="253"/>
      <c r="C337" s="254"/>
      <c r="D337" s="243" t="s">
        <v>230</v>
      </c>
      <c r="E337" s="255" t="s">
        <v>1</v>
      </c>
      <c r="F337" s="256" t="s">
        <v>285</v>
      </c>
      <c r="G337" s="254"/>
      <c r="H337" s="257">
        <v>12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230</v>
      </c>
      <c r="AU337" s="263" t="s">
        <v>88</v>
      </c>
      <c r="AV337" s="14" t="s">
        <v>121</v>
      </c>
      <c r="AW337" s="14" t="s">
        <v>34</v>
      </c>
      <c r="AX337" s="14" t="s">
        <v>86</v>
      </c>
      <c r="AY337" s="263" t="s">
        <v>216</v>
      </c>
    </row>
    <row r="338" s="2" customFormat="1" ht="16.5" customHeight="1">
      <c r="A338" s="39"/>
      <c r="B338" s="40"/>
      <c r="C338" s="228" t="s">
        <v>510</v>
      </c>
      <c r="D338" s="228" t="s">
        <v>218</v>
      </c>
      <c r="E338" s="229" t="s">
        <v>840</v>
      </c>
      <c r="F338" s="230" t="s">
        <v>841</v>
      </c>
      <c r="G338" s="231" t="s">
        <v>221</v>
      </c>
      <c r="H338" s="232">
        <v>19</v>
      </c>
      <c r="I338" s="233"/>
      <c r="J338" s="234">
        <f>ROUND(I338*H338,2)</f>
        <v>0</v>
      </c>
      <c r="K338" s="230" t="s">
        <v>222</v>
      </c>
      <c r="L338" s="45"/>
      <c r="M338" s="235" t="s">
        <v>1</v>
      </c>
      <c r="N338" s="236" t="s">
        <v>44</v>
      </c>
      <c r="O338" s="92"/>
      <c r="P338" s="237">
        <f>O338*H338</f>
        <v>0</v>
      </c>
      <c r="Q338" s="237">
        <v>0.10931</v>
      </c>
      <c r="R338" s="237">
        <f>Q338*H338</f>
        <v>2.0768900000000001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121</v>
      </c>
      <c r="AT338" s="239" t="s">
        <v>218</v>
      </c>
      <c r="AU338" s="239" t="s">
        <v>88</v>
      </c>
      <c r="AY338" s="18" t="s">
        <v>216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86</v>
      </c>
      <c r="BK338" s="240">
        <f>ROUND(I338*H338,2)</f>
        <v>0</v>
      </c>
      <c r="BL338" s="18" t="s">
        <v>121</v>
      </c>
      <c r="BM338" s="239" t="s">
        <v>842</v>
      </c>
    </row>
    <row r="339" s="13" customFormat="1">
      <c r="A339" s="13"/>
      <c r="B339" s="241"/>
      <c r="C339" s="242"/>
      <c r="D339" s="243" t="s">
        <v>230</v>
      </c>
      <c r="E339" s="244" t="s">
        <v>1</v>
      </c>
      <c r="F339" s="245" t="s">
        <v>843</v>
      </c>
      <c r="G339" s="242"/>
      <c r="H339" s="246">
        <v>9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230</v>
      </c>
      <c r="AU339" s="252" t="s">
        <v>88</v>
      </c>
      <c r="AV339" s="13" t="s">
        <v>88</v>
      </c>
      <c r="AW339" s="13" t="s">
        <v>34</v>
      </c>
      <c r="AX339" s="13" t="s">
        <v>79</v>
      </c>
      <c r="AY339" s="252" t="s">
        <v>216</v>
      </c>
    </row>
    <row r="340" s="13" customFormat="1">
      <c r="A340" s="13"/>
      <c r="B340" s="241"/>
      <c r="C340" s="242"/>
      <c r="D340" s="243" t="s">
        <v>230</v>
      </c>
      <c r="E340" s="244" t="s">
        <v>1</v>
      </c>
      <c r="F340" s="245" t="s">
        <v>844</v>
      </c>
      <c r="G340" s="242"/>
      <c r="H340" s="246">
        <v>10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230</v>
      </c>
      <c r="AU340" s="252" t="s">
        <v>88</v>
      </c>
      <c r="AV340" s="13" t="s">
        <v>88</v>
      </c>
      <c r="AW340" s="13" t="s">
        <v>34</v>
      </c>
      <c r="AX340" s="13" t="s">
        <v>79</v>
      </c>
      <c r="AY340" s="252" t="s">
        <v>216</v>
      </c>
    </row>
    <row r="341" s="14" customFormat="1">
      <c r="A341" s="14"/>
      <c r="B341" s="253"/>
      <c r="C341" s="254"/>
      <c r="D341" s="243" t="s">
        <v>230</v>
      </c>
      <c r="E341" s="255" t="s">
        <v>1</v>
      </c>
      <c r="F341" s="256" t="s">
        <v>285</v>
      </c>
      <c r="G341" s="254"/>
      <c r="H341" s="257">
        <v>19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230</v>
      </c>
      <c r="AU341" s="263" t="s">
        <v>88</v>
      </c>
      <c r="AV341" s="14" t="s">
        <v>121</v>
      </c>
      <c r="AW341" s="14" t="s">
        <v>34</v>
      </c>
      <c r="AX341" s="14" t="s">
        <v>86</v>
      </c>
      <c r="AY341" s="263" t="s">
        <v>216</v>
      </c>
    </row>
    <row r="342" s="2" customFormat="1" ht="16.5" customHeight="1">
      <c r="A342" s="39"/>
      <c r="B342" s="40"/>
      <c r="C342" s="228" t="s">
        <v>515</v>
      </c>
      <c r="D342" s="228" t="s">
        <v>218</v>
      </c>
      <c r="E342" s="229" t="s">
        <v>845</v>
      </c>
      <c r="F342" s="230" t="s">
        <v>846</v>
      </c>
      <c r="G342" s="231" t="s">
        <v>221</v>
      </c>
      <c r="H342" s="232">
        <v>3</v>
      </c>
      <c r="I342" s="233"/>
      <c r="J342" s="234">
        <f>ROUND(I342*H342,2)</f>
        <v>0</v>
      </c>
      <c r="K342" s="230" t="s">
        <v>222</v>
      </c>
      <c r="L342" s="45"/>
      <c r="M342" s="235" t="s">
        <v>1</v>
      </c>
      <c r="N342" s="236" t="s">
        <v>44</v>
      </c>
      <c r="O342" s="92"/>
      <c r="P342" s="237">
        <f>O342*H342</f>
        <v>0</v>
      </c>
      <c r="Q342" s="237">
        <v>0.12539</v>
      </c>
      <c r="R342" s="237">
        <f>Q342*H342</f>
        <v>0.37617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121</v>
      </c>
      <c r="AT342" s="239" t="s">
        <v>218</v>
      </c>
      <c r="AU342" s="239" t="s">
        <v>88</v>
      </c>
      <c r="AY342" s="18" t="s">
        <v>216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86</v>
      </c>
      <c r="BK342" s="240">
        <f>ROUND(I342*H342,2)</f>
        <v>0</v>
      </c>
      <c r="BL342" s="18" t="s">
        <v>121</v>
      </c>
      <c r="BM342" s="239" t="s">
        <v>847</v>
      </c>
    </row>
    <row r="343" s="13" customFormat="1">
      <c r="A343" s="13"/>
      <c r="B343" s="241"/>
      <c r="C343" s="242"/>
      <c r="D343" s="243" t="s">
        <v>230</v>
      </c>
      <c r="E343" s="244" t="s">
        <v>1</v>
      </c>
      <c r="F343" s="245" t="s">
        <v>848</v>
      </c>
      <c r="G343" s="242"/>
      <c r="H343" s="246">
        <v>3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230</v>
      </c>
      <c r="AU343" s="252" t="s">
        <v>88</v>
      </c>
      <c r="AV343" s="13" t="s">
        <v>88</v>
      </c>
      <c r="AW343" s="13" t="s">
        <v>34</v>
      </c>
      <c r="AX343" s="13" t="s">
        <v>86</v>
      </c>
      <c r="AY343" s="252" t="s">
        <v>216</v>
      </c>
    </row>
    <row r="344" s="2" customFormat="1" ht="16.5" customHeight="1">
      <c r="A344" s="39"/>
      <c r="B344" s="40"/>
      <c r="C344" s="228" t="s">
        <v>521</v>
      </c>
      <c r="D344" s="228" t="s">
        <v>218</v>
      </c>
      <c r="E344" s="229" t="s">
        <v>849</v>
      </c>
      <c r="F344" s="230" t="s">
        <v>850</v>
      </c>
      <c r="G344" s="231" t="s">
        <v>221</v>
      </c>
      <c r="H344" s="232">
        <v>6</v>
      </c>
      <c r="I344" s="233"/>
      <c r="J344" s="234">
        <f>ROUND(I344*H344,2)</f>
        <v>0</v>
      </c>
      <c r="K344" s="230" t="s">
        <v>222</v>
      </c>
      <c r="L344" s="45"/>
      <c r="M344" s="235" t="s">
        <v>1</v>
      </c>
      <c r="N344" s="236" t="s">
        <v>44</v>
      </c>
      <c r="O344" s="92"/>
      <c r="P344" s="237">
        <f>O344*H344</f>
        <v>0</v>
      </c>
      <c r="Q344" s="237">
        <v>0.14138999999999999</v>
      </c>
      <c r="R344" s="237">
        <f>Q344*H344</f>
        <v>0.84833999999999987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121</v>
      </c>
      <c r="AT344" s="239" t="s">
        <v>218</v>
      </c>
      <c r="AU344" s="239" t="s">
        <v>88</v>
      </c>
      <c r="AY344" s="18" t="s">
        <v>216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86</v>
      </c>
      <c r="BK344" s="240">
        <f>ROUND(I344*H344,2)</f>
        <v>0</v>
      </c>
      <c r="BL344" s="18" t="s">
        <v>121</v>
      </c>
      <c r="BM344" s="239" t="s">
        <v>851</v>
      </c>
    </row>
    <row r="345" s="13" customFormat="1">
      <c r="A345" s="13"/>
      <c r="B345" s="241"/>
      <c r="C345" s="242"/>
      <c r="D345" s="243" t="s">
        <v>230</v>
      </c>
      <c r="E345" s="244" t="s">
        <v>1</v>
      </c>
      <c r="F345" s="245" t="s">
        <v>826</v>
      </c>
      <c r="G345" s="242"/>
      <c r="H345" s="246">
        <v>1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230</v>
      </c>
      <c r="AU345" s="252" t="s">
        <v>88</v>
      </c>
      <c r="AV345" s="13" t="s">
        <v>88</v>
      </c>
      <c r="AW345" s="13" t="s">
        <v>34</v>
      </c>
      <c r="AX345" s="13" t="s">
        <v>79</v>
      </c>
      <c r="AY345" s="252" t="s">
        <v>216</v>
      </c>
    </row>
    <row r="346" s="13" customFormat="1">
      <c r="A346" s="13"/>
      <c r="B346" s="241"/>
      <c r="C346" s="242"/>
      <c r="D346" s="243" t="s">
        <v>230</v>
      </c>
      <c r="E346" s="244" t="s">
        <v>1</v>
      </c>
      <c r="F346" s="245" t="s">
        <v>839</v>
      </c>
      <c r="G346" s="242"/>
      <c r="H346" s="246">
        <v>5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230</v>
      </c>
      <c r="AU346" s="252" t="s">
        <v>88</v>
      </c>
      <c r="AV346" s="13" t="s">
        <v>88</v>
      </c>
      <c r="AW346" s="13" t="s">
        <v>34</v>
      </c>
      <c r="AX346" s="13" t="s">
        <v>79</v>
      </c>
      <c r="AY346" s="252" t="s">
        <v>216</v>
      </c>
    </row>
    <row r="347" s="14" customFormat="1">
      <c r="A347" s="14"/>
      <c r="B347" s="253"/>
      <c r="C347" s="254"/>
      <c r="D347" s="243" t="s">
        <v>230</v>
      </c>
      <c r="E347" s="255" t="s">
        <v>1</v>
      </c>
      <c r="F347" s="256" t="s">
        <v>285</v>
      </c>
      <c r="G347" s="254"/>
      <c r="H347" s="257">
        <v>6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230</v>
      </c>
      <c r="AU347" s="263" t="s">
        <v>88</v>
      </c>
      <c r="AV347" s="14" t="s">
        <v>121</v>
      </c>
      <c r="AW347" s="14" t="s">
        <v>34</v>
      </c>
      <c r="AX347" s="14" t="s">
        <v>86</v>
      </c>
      <c r="AY347" s="263" t="s">
        <v>216</v>
      </c>
    </row>
    <row r="348" s="2" customFormat="1" ht="16.5" customHeight="1">
      <c r="A348" s="39"/>
      <c r="B348" s="40"/>
      <c r="C348" s="228" t="s">
        <v>528</v>
      </c>
      <c r="D348" s="228" t="s">
        <v>218</v>
      </c>
      <c r="E348" s="229" t="s">
        <v>852</v>
      </c>
      <c r="F348" s="230" t="s">
        <v>853</v>
      </c>
      <c r="G348" s="231" t="s">
        <v>328</v>
      </c>
      <c r="H348" s="232">
        <v>0.16800000000000001</v>
      </c>
      <c r="I348" s="233"/>
      <c r="J348" s="234">
        <f>ROUND(I348*H348,2)</f>
        <v>0</v>
      </c>
      <c r="K348" s="230" t="s">
        <v>222</v>
      </c>
      <c r="L348" s="45"/>
      <c r="M348" s="235" t="s">
        <v>1</v>
      </c>
      <c r="N348" s="236" t="s">
        <v>44</v>
      </c>
      <c r="O348" s="92"/>
      <c r="P348" s="237">
        <f>O348*H348</f>
        <v>0</v>
      </c>
      <c r="Q348" s="237">
        <v>1.94302</v>
      </c>
      <c r="R348" s="237">
        <f>Q348*H348</f>
        <v>0.32642736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121</v>
      </c>
      <c r="AT348" s="239" t="s">
        <v>218</v>
      </c>
      <c r="AU348" s="239" t="s">
        <v>88</v>
      </c>
      <c r="AY348" s="18" t="s">
        <v>216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86</v>
      </c>
      <c r="BK348" s="240">
        <f>ROUND(I348*H348,2)</f>
        <v>0</v>
      </c>
      <c r="BL348" s="18" t="s">
        <v>121</v>
      </c>
      <c r="BM348" s="239" t="s">
        <v>854</v>
      </c>
    </row>
    <row r="349" s="13" customFormat="1">
      <c r="A349" s="13"/>
      <c r="B349" s="241"/>
      <c r="C349" s="242"/>
      <c r="D349" s="243" t="s">
        <v>230</v>
      </c>
      <c r="E349" s="244" t="s">
        <v>1</v>
      </c>
      <c r="F349" s="245" t="s">
        <v>855</v>
      </c>
      <c r="G349" s="242"/>
      <c r="H349" s="246">
        <v>0.16800000000000001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230</v>
      </c>
      <c r="AU349" s="252" t="s">
        <v>88</v>
      </c>
      <c r="AV349" s="13" t="s">
        <v>88</v>
      </c>
      <c r="AW349" s="13" t="s">
        <v>34</v>
      </c>
      <c r="AX349" s="13" t="s">
        <v>86</v>
      </c>
      <c r="AY349" s="252" t="s">
        <v>216</v>
      </c>
    </row>
    <row r="350" s="2" customFormat="1" ht="16.5" customHeight="1">
      <c r="A350" s="39"/>
      <c r="B350" s="40"/>
      <c r="C350" s="228" t="s">
        <v>856</v>
      </c>
      <c r="D350" s="228" t="s">
        <v>218</v>
      </c>
      <c r="E350" s="229" t="s">
        <v>857</v>
      </c>
      <c r="F350" s="230" t="s">
        <v>858</v>
      </c>
      <c r="G350" s="231" t="s">
        <v>359</v>
      </c>
      <c r="H350" s="232">
        <v>0.13900000000000001</v>
      </c>
      <c r="I350" s="233"/>
      <c r="J350" s="234">
        <f>ROUND(I350*H350,2)</f>
        <v>0</v>
      </c>
      <c r="K350" s="230" t="s">
        <v>222</v>
      </c>
      <c r="L350" s="45"/>
      <c r="M350" s="235" t="s">
        <v>1</v>
      </c>
      <c r="N350" s="236" t="s">
        <v>44</v>
      </c>
      <c r="O350" s="92"/>
      <c r="P350" s="237">
        <f>O350*H350</f>
        <v>0</v>
      </c>
      <c r="Q350" s="237">
        <v>1.0900000000000001</v>
      </c>
      <c r="R350" s="237">
        <f>Q350*H350</f>
        <v>0.15151000000000003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121</v>
      </c>
      <c r="AT350" s="239" t="s">
        <v>218</v>
      </c>
      <c r="AU350" s="239" t="s">
        <v>88</v>
      </c>
      <c r="AY350" s="18" t="s">
        <v>216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86</v>
      </c>
      <c r="BK350" s="240">
        <f>ROUND(I350*H350,2)</f>
        <v>0</v>
      </c>
      <c r="BL350" s="18" t="s">
        <v>121</v>
      </c>
      <c r="BM350" s="239" t="s">
        <v>859</v>
      </c>
    </row>
    <row r="351" s="13" customFormat="1">
      <c r="A351" s="13"/>
      <c r="B351" s="241"/>
      <c r="C351" s="242"/>
      <c r="D351" s="243" t="s">
        <v>230</v>
      </c>
      <c r="E351" s="244" t="s">
        <v>1</v>
      </c>
      <c r="F351" s="245" t="s">
        <v>860</v>
      </c>
      <c r="G351" s="242"/>
      <c r="H351" s="246">
        <v>0.10000000000000001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230</v>
      </c>
      <c r="AU351" s="252" t="s">
        <v>88</v>
      </c>
      <c r="AV351" s="13" t="s">
        <v>88</v>
      </c>
      <c r="AW351" s="13" t="s">
        <v>34</v>
      </c>
      <c r="AX351" s="13" t="s">
        <v>79</v>
      </c>
      <c r="AY351" s="252" t="s">
        <v>216</v>
      </c>
    </row>
    <row r="352" s="13" customFormat="1">
      <c r="A352" s="13"/>
      <c r="B352" s="241"/>
      <c r="C352" s="242"/>
      <c r="D352" s="243" t="s">
        <v>230</v>
      </c>
      <c r="E352" s="244" t="s">
        <v>1</v>
      </c>
      <c r="F352" s="245" t="s">
        <v>861</v>
      </c>
      <c r="G352" s="242"/>
      <c r="H352" s="246">
        <v>0.039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230</v>
      </c>
      <c r="AU352" s="252" t="s">
        <v>88</v>
      </c>
      <c r="AV352" s="13" t="s">
        <v>88</v>
      </c>
      <c r="AW352" s="13" t="s">
        <v>34</v>
      </c>
      <c r="AX352" s="13" t="s">
        <v>79</v>
      </c>
      <c r="AY352" s="252" t="s">
        <v>216</v>
      </c>
    </row>
    <row r="353" s="14" customFormat="1">
      <c r="A353" s="14"/>
      <c r="B353" s="253"/>
      <c r="C353" s="254"/>
      <c r="D353" s="243" t="s">
        <v>230</v>
      </c>
      <c r="E353" s="255" t="s">
        <v>1</v>
      </c>
      <c r="F353" s="256" t="s">
        <v>862</v>
      </c>
      <c r="G353" s="254"/>
      <c r="H353" s="257">
        <v>0.13900000000000001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230</v>
      </c>
      <c r="AU353" s="263" t="s">
        <v>88</v>
      </c>
      <c r="AV353" s="14" t="s">
        <v>121</v>
      </c>
      <c r="AW353" s="14" t="s">
        <v>34</v>
      </c>
      <c r="AX353" s="14" t="s">
        <v>86</v>
      </c>
      <c r="AY353" s="263" t="s">
        <v>216</v>
      </c>
    </row>
    <row r="354" s="2" customFormat="1" ht="16.5" customHeight="1">
      <c r="A354" s="39"/>
      <c r="B354" s="40"/>
      <c r="C354" s="228" t="s">
        <v>863</v>
      </c>
      <c r="D354" s="228" t="s">
        <v>218</v>
      </c>
      <c r="E354" s="229" t="s">
        <v>864</v>
      </c>
      <c r="F354" s="230" t="s">
        <v>865</v>
      </c>
      <c r="G354" s="231" t="s">
        <v>277</v>
      </c>
      <c r="H354" s="232">
        <v>66.814999999999998</v>
      </c>
      <c r="I354" s="233"/>
      <c r="J354" s="234">
        <f>ROUND(I354*H354,2)</f>
        <v>0</v>
      </c>
      <c r="K354" s="230" t="s">
        <v>222</v>
      </c>
      <c r="L354" s="45"/>
      <c r="M354" s="235" t="s">
        <v>1</v>
      </c>
      <c r="N354" s="236" t="s">
        <v>44</v>
      </c>
      <c r="O354" s="92"/>
      <c r="P354" s="237">
        <f>O354*H354</f>
        <v>0</v>
      </c>
      <c r="Q354" s="237">
        <v>0.07571</v>
      </c>
      <c r="R354" s="237">
        <f>Q354*H354</f>
        <v>5.05856365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121</v>
      </c>
      <c r="AT354" s="239" t="s">
        <v>218</v>
      </c>
      <c r="AU354" s="239" t="s">
        <v>88</v>
      </c>
      <c r="AY354" s="18" t="s">
        <v>216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86</v>
      </c>
      <c r="BK354" s="240">
        <f>ROUND(I354*H354,2)</f>
        <v>0</v>
      </c>
      <c r="BL354" s="18" t="s">
        <v>121</v>
      </c>
      <c r="BM354" s="239" t="s">
        <v>866</v>
      </c>
    </row>
    <row r="355" s="13" customFormat="1">
      <c r="A355" s="13"/>
      <c r="B355" s="241"/>
      <c r="C355" s="242"/>
      <c r="D355" s="243" t="s">
        <v>230</v>
      </c>
      <c r="E355" s="244" t="s">
        <v>1</v>
      </c>
      <c r="F355" s="245" t="s">
        <v>867</v>
      </c>
      <c r="G355" s="242"/>
      <c r="H355" s="246">
        <v>47.850000000000001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230</v>
      </c>
      <c r="AU355" s="252" t="s">
        <v>88</v>
      </c>
      <c r="AV355" s="13" t="s">
        <v>88</v>
      </c>
      <c r="AW355" s="13" t="s">
        <v>34</v>
      </c>
      <c r="AX355" s="13" t="s">
        <v>79</v>
      </c>
      <c r="AY355" s="252" t="s">
        <v>216</v>
      </c>
    </row>
    <row r="356" s="13" customFormat="1">
      <c r="A356" s="13"/>
      <c r="B356" s="241"/>
      <c r="C356" s="242"/>
      <c r="D356" s="243" t="s">
        <v>230</v>
      </c>
      <c r="E356" s="244" t="s">
        <v>1</v>
      </c>
      <c r="F356" s="245" t="s">
        <v>868</v>
      </c>
      <c r="G356" s="242"/>
      <c r="H356" s="246">
        <v>18.965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230</v>
      </c>
      <c r="AU356" s="252" t="s">
        <v>88</v>
      </c>
      <c r="AV356" s="13" t="s">
        <v>88</v>
      </c>
      <c r="AW356" s="13" t="s">
        <v>34</v>
      </c>
      <c r="AX356" s="13" t="s">
        <v>79</v>
      </c>
      <c r="AY356" s="252" t="s">
        <v>216</v>
      </c>
    </row>
    <row r="357" s="14" customFormat="1">
      <c r="A357" s="14"/>
      <c r="B357" s="253"/>
      <c r="C357" s="254"/>
      <c r="D357" s="243" t="s">
        <v>230</v>
      </c>
      <c r="E357" s="255" t="s">
        <v>1</v>
      </c>
      <c r="F357" s="256" t="s">
        <v>285</v>
      </c>
      <c r="G357" s="254"/>
      <c r="H357" s="257">
        <v>66.814999999999998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230</v>
      </c>
      <c r="AU357" s="263" t="s">
        <v>88</v>
      </c>
      <c r="AV357" s="14" t="s">
        <v>121</v>
      </c>
      <c r="AW357" s="14" t="s">
        <v>34</v>
      </c>
      <c r="AX357" s="14" t="s">
        <v>86</v>
      </c>
      <c r="AY357" s="263" t="s">
        <v>216</v>
      </c>
    </row>
    <row r="358" s="2" customFormat="1" ht="16.5" customHeight="1">
      <c r="A358" s="39"/>
      <c r="B358" s="40"/>
      <c r="C358" s="228" t="s">
        <v>869</v>
      </c>
      <c r="D358" s="228" t="s">
        <v>218</v>
      </c>
      <c r="E358" s="229" t="s">
        <v>870</v>
      </c>
      <c r="F358" s="230" t="s">
        <v>871</v>
      </c>
      <c r="G358" s="231" t="s">
        <v>293</v>
      </c>
      <c r="H358" s="232">
        <v>26</v>
      </c>
      <c r="I358" s="233"/>
      <c r="J358" s="234">
        <f>ROUND(I358*H358,2)</f>
        <v>0</v>
      </c>
      <c r="K358" s="230" t="s">
        <v>222</v>
      </c>
      <c r="L358" s="45"/>
      <c r="M358" s="235" t="s">
        <v>1</v>
      </c>
      <c r="N358" s="236" t="s">
        <v>44</v>
      </c>
      <c r="O358" s="92"/>
      <c r="P358" s="237">
        <f>O358*H358</f>
        <v>0</v>
      </c>
      <c r="Q358" s="237">
        <v>0.00020000000000000001</v>
      </c>
      <c r="R358" s="237">
        <f>Q358*H358</f>
        <v>0.0052000000000000006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121</v>
      </c>
      <c r="AT358" s="239" t="s">
        <v>218</v>
      </c>
      <c r="AU358" s="239" t="s">
        <v>88</v>
      </c>
      <c r="AY358" s="18" t="s">
        <v>216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86</v>
      </c>
      <c r="BK358" s="240">
        <f>ROUND(I358*H358,2)</f>
        <v>0</v>
      </c>
      <c r="BL358" s="18" t="s">
        <v>121</v>
      </c>
      <c r="BM358" s="239" t="s">
        <v>872</v>
      </c>
    </row>
    <row r="359" s="13" customFormat="1">
      <c r="A359" s="13"/>
      <c r="B359" s="241"/>
      <c r="C359" s="242"/>
      <c r="D359" s="243" t="s">
        <v>230</v>
      </c>
      <c r="E359" s="244" t="s">
        <v>1</v>
      </c>
      <c r="F359" s="245" t="s">
        <v>873</v>
      </c>
      <c r="G359" s="242"/>
      <c r="H359" s="246">
        <v>14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230</v>
      </c>
      <c r="AU359" s="252" t="s">
        <v>88</v>
      </c>
      <c r="AV359" s="13" t="s">
        <v>88</v>
      </c>
      <c r="AW359" s="13" t="s">
        <v>34</v>
      </c>
      <c r="AX359" s="13" t="s">
        <v>79</v>
      </c>
      <c r="AY359" s="252" t="s">
        <v>216</v>
      </c>
    </row>
    <row r="360" s="13" customFormat="1">
      <c r="A360" s="13"/>
      <c r="B360" s="241"/>
      <c r="C360" s="242"/>
      <c r="D360" s="243" t="s">
        <v>230</v>
      </c>
      <c r="E360" s="244" t="s">
        <v>1</v>
      </c>
      <c r="F360" s="245" t="s">
        <v>874</v>
      </c>
      <c r="G360" s="242"/>
      <c r="H360" s="246">
        <v>12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230</v>
      </c>
      <c r="AU360" s="252" t="s">
        <v>88</v>
      </c>
      <c r="AV360" s="13" t="s">
        <v>88</v>
      </c>
      <c r="AW360" s="13" t="s">
        <v>34</v>
      </c>
      <c r="AX360" s="13" t="s">
        <v>79</v>
      </c>
      <c r="AY360" s="252" t="s">
        <v>216</v>
      </c>
    </row>
    <row r="361" s="14" customFormat="1">
      <c r="A361" s="14"/>
      <c r="B361" s="253"/>
      <c r="C361" s="254"/>
      <c r="D361" s="243" t="s">
        <v>230</v>
      </c>
      <c r="E361" s="255" t="s">
        <v>1</v>
      </c>
      <c r="F361" s="256" t="s">
        <v>285</v>
      </c>
      <c r="G361" s="254"/>
      <c r="H361" s="257">
        <v>26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230</v>
      </c>
      <c r="AU361" s="263" t="s">
        <v>88</v>
      </c>
      <c r="AV361" s="14" t="s">
        <v>121</v>
      </c>
      <c r="AW361" s="14" t="s">
        <v>34</v>
      </c>
      <c r="AX361" s="14" t="s">
        <v>86</v>
      </c>
      <c r="AY361" s="263" t="s">
        <v>216</v>
      </c>
    </row>
    <row r="362" s="2" customFormat="1" ht="16.5" customHeight="1">
      <c r="A362" s="39"/>
      <c r="B362" s="40"/>
      <c r="C362" s="228" t="s">
        <v>875</v>
      </c>
      <c r="D362" s="228" t="s">
        <v>218</v>
      </c>
      <c r="E362" s="229" t="s">
        <v>876</v>
      </c>
      <c r="F362" s="230" t="s">
        <v>877</v>
      </c>
      <c r="G362" s="231" t="s">
        <v>277</v>
      </c>
      <c r="H362" s="232">
        <v>0.97999999999999998</v>
      </c>
      <c r="I362" s="233"/>
      <c r="J362" s="234">
        <f>ROUND(I362*H362,2)</f>
        <v>0</v>
      </c>
      <c r="K362" s="230" t="s">
        <v>222</v>
      </c>
      <c r="L362" s="45"/>
      <c r="M362" s="235" t="s">
        <v>1</v>
      </c>
      <c r="N362" s="236" t="s">
        <v>44</v>
      </c>
      <c r="O362" s="92"/>
      <c r="P362" s="237">
        <f>O362*H362</f>
        <v>0</v>
      </c>
      <c r="Q362" s="237">
        <v>0.17818000000000001</v>
      </c>
      <c r="R362" s="237">
        <f>Q362*H362</f>
        <v>0.17461640000000001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121</v>
      </c>
      <c r="AT362" s="239" t="s">
        <v>218</v>
      </c>
      <c r="AU362" s="239" t="s">
        <v>88</v>
      </c>
      <c r="AY362" s="18" t="s">
        <v>216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86</v>
      </c>
      <c r="BK362" s="240">
        <f>ROUND(I362*H362,2)</f>
        <v>0</v>
      </c>
      <c r="BL362" s="18" t="s">
        <v>121</v>
      </c>
      <c r="BM362" s="239" t="s">
        <v>878</v>
      </c>
    </row>
    <row r="363" s="13" customFormat="1">
      <c r="A363" s="13"/>
      <c r="B363" s="241"/>
      <c r="C363" s="242"/>
      <c r="D363" s="243" t="s">
        <v>230</v>
      </c>
      <c r="E363" s="244" t="s">
        <v>1</v>
      </c>
      <c r="F363" s="245" t="s">
        <v>879</v>
      </c>
      <c r="G363" s="242"/>
      <c r="H363" s="246">
        <v>0.97999999999999998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230</v>
      </c>
      <c r="AU363" s="252" t="s">
        <v>88</v>
      </c>
      <c r="AV363" s="13" t="s">
        <v>88</v>
      </c>
      <c r="AW363" s="13" t="s">
        <v>34</v>
      </c>
      <c r="AX363" s="13" t="s">
        <v>86</v>
      </c>
      <c r="AY363" s="252" t="s">
        <v>216</v>
      </c>
    </row>
    <row r="364" s="2" customFormat="1" ht="16.5" customHeight="1">
      <c r="A364" s="39"/>
      <c r="B364" s="40"/>
      <c r="C364" s="228" t="s">
        <v>880</v>
      </c>
      <c r="D364" s="228" t="s">
        <v>218</v>
      </c>
      <c r="E364" s="229" t="s">
        <v>881</v>
      </c>
      <c r="F364" s="230" t="s">
        <v>882</v>
      </c>
      <c r="G364" s="231" t="s">
        <v>359</v>
      </c>
      <c r="H364" s="232">
        <v>0.65000000000000002</v>
      </c>
      <c r="I364" s="233"/>
      <c r="J364" s="234">
        <f>ROUND(I364*H364,2)</f>
        <v>0</v>
      </c>
      <c r="K364" s="230" t="s">
        <v>222</v>
      </c>
      <c r="L364" s="45"/>
      <c r="M364" s="235" t="s">
        <v>1</v>
      </c>
      <c r="N364" s="236" t="s">
        <v>44</v>
      </c>
      <c r="O364" s="92"/>
      <c r="P364" s="237">
        <f>O364*H364</f>
        <v>0</v>
      </c>
      <c r="Q364" s="237">
        <v>1.0384</v>
      </c>
      <c r="R364" s="237">
        <f>Q364*H364</f>
        <v>0.67496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121</v>
      </c>
      <c r="AT364" s="239" t="s">
        <v>218</v>
      </c>
      <c r="AU364" s="239" t="s">
        <v>88</v>
      </c>
      <c r="AY364" s="18" t="s">
        <v>216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86</v>
      </c>
      <c r="BK364" s="240">
        <f>ROUND(I364*H364,2)</f>
        <v>0</v>
      </c>
      <c r="BL364" s="18" t="s">
        <v>121</v>
      </c>
      <c r="BM364" s="239" t="s">
        <v>883</v>
      </c>
    </row>
    <row r="365" s="13" customFormat="1">
      <c r="A365" s="13"/>
      <c r="B365" s="241"/>
      <c r="C365" s="242"/>
      <c r="D365" s="243" t="s">
        <v>230</v>
      </c>
      <c r="E365" s="244" t="s">
        <v>1</v>
      </c>
      <c r="F365" s="245" t="s">
        <v>884</v>
      </c>
      <c r="G365" s="242"/>
      <c r="H365" s="246">
        <v>0.65000000000000002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230</v>
      </c>
      <c r="AU365" s="252" t="s">
        <v>88</v>
      </c>
      <c r="AV365" s="13" t="s">
        <v>88</v>
      </c>
      <c r="AW365" s="13" t="s">
        <v>34</v>
      </c>
      <c r="AX365" s="13" t="s">
        <v>86</v>
      </c>
      <c r="AY365" s="252" t="s">
        <v>216</v>
      </c>
    </row>
    <row r="366" s="2" customFormat="1" ht="16.5" customHeight="1">
      <c r="A366" s="39"/>
      <c r="B366" s="40"/>
      <c r="C366" s="228" t="s">
        <v>885</v>
      </c>
      <c r="D366" s="228" t="s">
        <v>218</v>
      </c>
      <c r="E366" s="229" t="s">
        <v>886</v>
      </c>
      <c r="F366" s="230" t="s">
        <v>887</v>
      </c>
      <c r="G366" s="231" t="s">
        <v>328</v>
      </c>
      <c r="H366" s="232">
        <v>7.5419999999999998</v>
      </c>
      <c r="I366" s="233"/>
      <c r="J366" s="234">
        <f>ROUND(I366*H366,2)</f>
        <v>0</v>
      </c>
      <c r="K366" s="230" t="s">
        <v>222</v>
      </c>
      <c r="L366" s="45"/>
      <c r="M366" s="235" t="s">
        <v>1</v>
      </c>
      <c r="N366" s="236" t="s">
        <v>44</v>
      </c>
      <c r="O366" s="92"/>
      <c r="P366" s="237">
        <f>O366*H366</f>
        <v>0</v>
      </c>
      <c r="Q366" s="237">
        <v>2.5960999999999999</v>
      </c>
      <c r="R366" s="237">
        <f>Q366*H366</f>
        <v>19.579786199999997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121</v>
      </c>
      <c r="AT366" s="239" t="s">
        <v>218</v>
      </c>
      <c r="AU366" s="239" t="s">
        <v>88</v>
      </c>
      <c r="AY366" s="18" t="s">
        <v>216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86</v>
      </c>
      <c r="BK366" s="240">
        <f>ROUND(I366*H366,2)</f>
        <v>0</v>
      </c>
      <c r="BL366" s="18" t="s">
        <v>121</v>
      </c>
      <c r="BM366" s="239" t="s">
        <v>888</v>
      </c>
    </row>
    <row r="367" s="13" customFormat="1">
      <c r="A367" s="13"/>
      <c r="B367" s="241"/>
      <c r="C367" s="242"/>
      <c r="D367" s="243" t="s">
        <v>230</v>
      </c>
      <c r="E367" s="244" t="s">
        <v>1</v>
      </c>
      <c r="F367" s="245" t="s">
        <v>889</v>
      </c>
      <c r="G367" s="242"/>
      <c r="H367" s="246">
        <v>7.3540000000000001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230</v>
      </c>
      <c r="AU367" s="252" t="s">
        <v>88</v>
      </c>
      <c r="AV367" s="13" t="s">
        <v>88</v>
      </c>
      <c r="AW367" s="13" t="s">
        <v>34</v>
      </c>
      <c r="AX367" s="13" t="s">
        <v>79</v>
      </c>
      <c r="AY367" s="252" t="s">
        <v>216</v>
      </c>
    </row>
    <row r="368" s="13" customFormat="1">
      <c r="A368" s="13"/>
      <c r="B368" s="241"/>
      <c r="C368" s="242"/>
      <c r="D368" s="243" t="s">
        <v>230</v>
      </c>
      <c r="E368" s="244" t="s">
        <v>1</v>
      </c>
      <c r="F368" s="245" t="s">
        <v>890</v>
      </c>
      <c r="G368" s="242"/>
      <c r="H368" s="246">
        <v>0.188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230</v>
      </c>
      <c r="AU368" s="252" t="s">
        <v>88</v>
      </c>
      <c r="AV368" s="13" t="s">
        <v>88</v>
      </c>
      <c r="AW368" s="13" t="s">
        <v>34</v>
      </c>
      <c r="AX368" s="13" t="s">
        <v>79</v>
      </c>
      <c r="AY368" s="252" t="s">
        <v>216</v>
      </c>
    </row>
    <row r="369" s="14" customFormat="1">
      <c r="A369" s="14"/>
      <c r="B369" s="253"/>
      <c r="C369" s="254"/>
      <c r="D369" s="243" t="s">
        <v>230</v>
      </c>
      <c r="E369" s="255" t="s">
        <v>1</v>
      </c>
      <c r="F369" s="256" t="s">
        <v>285</v>
      </c>
      <c r="G369" s="254"/>
      <c r="H369" s="257">
        <v>7.5419999999999998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230</v>
      </c>
      <c r="AU369" s="263" t="s">
        <v>88</v>
      </c>
      <c r="AV369" s="14" t="s">
        <v>121</v>
      </c>
      <c r="AW369" s="14" t="s">
        <v>34</v>
      </c>
      <c r="AX369" s="14" t="s">
        <v>86</v>
      </c>
      <c r="AY369" s="263" t="s">
        <v>216</v>
      </c>
    </row>
    <row r="370" s="2" customFormat="1" ht="21.75" customHeight="1">
      <c r="A370" s="39"/>
      <c r="B370" s="40"/>
      <c r="C370" s="228" t="s">
        <v>891</v>
      </c>
      <c r="D370" s="228" t="s">
        <v>218</v>
      </c>
      <c r="E370" s="229" t="s">
        <v>892</v>
      </c>
      <c r="F370" s="230" t="s">
        <v>893</v>
      </c>
      <c r="G370" s="231" t="s">
        <v>650</v>
      </c>
      <c r="H370" s="232">
        <v>266.58600000000001</v>
      </c>
      <c r="I370" s="233"/>
      <c r="J370" s="234">
        <f>ROUND(I370*H370,2)</f>
        <v>0</v>
      </c>
      <c r="K370" s="230" t="s">
        <v>222</v>
      </c>
      <c r="L370" s="45"/>
      <c r="M370" s="235" t="s">
        <v>1</v>
      </c>
      <c r="N370" s="236" t="s">
        <v>44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121</v>
      </c>
      <c r="AT370" s="239" t="s">
        <v>218</v>
      </c>
      <c r="AU370" s="239" t="s">
        <v>88</v>
      </c>
      <c r="AY370" s="18" t="s">
        <v>216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86</v>
      </c>
      <c r="BK370" s="240">
        <f>ROUND(I370*H370,2)</f>
        <v>0</v>
      </c>
      <c r="BL370" s="18" t="s">
        <v>121</v>
      </c>
      <c r="BM370" s="239" t="s">
        <v>894</v>
      </c>
    </row>
    <row r="371" s="13" customFormat="1">
      <c r="A371" s="13"/>
      <c r="B371" s="241"/>
      <c r="C371" s="242"/>
      <c r="D371" s="243" t="s">
        <v>230</v>
      </c>
      <c r="E371" s="244" t="s">
        <v>1</v>
      </c>
      <c r="F371" s="245" t="s">
        <v>895</v>
      </c>
      <c r="G371" s="242"/>
      <c r="H371" s="246">
        <v>193.11000000000001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230</v>
      </c>
      <c r="AU371" s="252" t="s">
        <v>88</v>
      </c>
      <c r="AV371" s="13" t="s">
        <v>88</v>
      </c>
      <c r="AW371" s="13" t="s">
        <v>34</v>
      </c>
      <c r="AX371" s="13" t="s">
        <v>79</v>
      </c>
      <c r="AY371" s="252" t="s">
        <v>216</v>
      </c>
    </row>
    <row r="372" s="13" customFormat="1">
      <c r="A372" s="13"/>
      <c r="B372" s="241"/>
      <c r="C372" s="242"/>
      <c r="D372" s="243" t="s">
        <v>230</v>
      </c>
      <c r="E372" s="244" t="s">
        <v>1</v>
      </c>
      <c r="F372" s="245" t="s">
        <v>896</v>
      </c>
      <c r="G372" s="242"/>
      <c r="H372" s="246">
        <v>73.475999999999999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230</v>
      </c>
      <c r="AU372" s="252" t="s">
        <v>88</v>
      </c>
      <c r="AV372" s="13" t="s">
        <v>88</v>
      </c>
      <c r="AW372" s="13" t="s">
        <v>34</v>
      </c>
      <c r="AX372" s="13" t="s">
        <v>79</v>
      </c>
      <c r="AY372" s="252" t="s">
        <v>216</v>
      </c>
    </row>
    <row r="373" s="14" customFormat="1">
      <c r="A373" s="14"/>
      <c r="B373" s="253"/>
      <c r="C373" s="254"/>
      <c r="D373" s="243" t="s">
        <v>230</v>
      </c>
      <c r="E373" s="255" t="s">
        <v>1</v>
      </c>
      <c r="F373" s="256" t="s">
        <v>897</v>
      </c>
      <c r="G373" s="254"/>
      <c r="H373" s="257">
        <v>266.58600000000001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230</v>
      </c>
      <c r="AU373" s="263" t="s">
        <v>88</v>
      </c>
      <c r="AV373" s="14" t="s">
        <v>121</v>
      </c>
      <c r="AW373" s="14" t="s">
        <v>34</v>
      </c>
      <c r="AX373" s="14" t="s">
        <v>86</v>
      </c>
      <c r="AY373" s="263" t="s">
        <v>216</v>
      </c>
    </row>
    <row r="374" s="2" customFormat="1" ht="16.5" customHeight="1">
      <c r="A374" s="39"/>
      <c r="B374" s="40"/>
      <c r="C374" s="264" t="s">
        <v>898</v>
      </c>
      <c r="D374" s="264" t="s">
        <v>372</v>
      </c>
      <c r="E374" s="265" t="s">
        <v>899</v>
      </c>
      <c r="F374" s="266" t="s">
        <v>900</v>
      </c>
      <c r="G374" s="267" t="s">
        <v>359</v>
      </c>
      <c r="H374" s="268">
        <v>0.29299999999999998</v>
      </c>
      <c r="I374" s="269"/>
      <c r="J374" s="270">
        <f>ROUND(I374*H374,2)</f>
        <v>0</v>
      </c>
      <c r="K374" s="266" t="s">
        <v>222</v>
      </c>
      <c r="L374" s="271"/>
      <c r="M374" s="272" t="s">
        <v>1</v>
      </c>
      <c r="N374" s="273" t="s">
        <v>44</v>
      </c>
      <c r="O374" s="92"/>
      <c r="P374" s="237">
        <f>O374*H374</f>
        <v>0</v>
      </c>
      <c r="Q374" s="237">
        <v>1</v>
      </c>
      <c r="R374" s="237">
        <f>Q374*H374</f>
        <v>0.29299999999999998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250</v>
      </c>
      <c r="AT374" s="239" t="s">
        <v>372</v>
      </c>
      <c r="AU374" s="239" t="s">
        <v>88</v>
      </c>
      <c r="AY374" s="18" t="s">
        <v>216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86</v>
      </c>
      <c r="BK374" s="240">
        <f>ROUND(I374*H374,2)</f>
        <v>0</v>
      </c>
      <c r="BL374" s="18" t="s">
        <v>121</v>
      </c>
      <c r="BM374" s="239" t="s">
        <v>901</v>
      </c>
    </row>
    <row r="375" s="13" customFormat="1">
      <c r="A375" s="13"/>
      <c r="B375" s="241"/>
      <c r="C375" s="242"/>
      <c r="D375" s="243" t="s">
        <v>230</v>
      </c>
      <c r="E375" s="242"/>
      <c r="F375" s="245" t="s">
        <v>902</v>
      </c>
      <c r="G375" s="242"/>
      <c r="H375" s="246">
        <v>0.29299999999999998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230</v>
      </c>
      <c r="AU375" s="252" t="s">
        <v>88</v>
      </c>
      <c r="AV375" s="13" t="s">
        <v>88</v>
      </c>
      <c r="AW375" s="13" t="s">
        <v>4</v>
      </c>
      <c r="AX375" s="13" t="s">
        <v>86</v>
      </c>
      <c r="AY375" s="252" t="s">
        <v>216</v>
      </c>
    </row>
    <row r="376" s="2" customFormat="1" ht="16.5" customHeight="1">
      <c r="A376" s="39"/>
      <c r="B376" s="40"/>
      <c r="C376" s="228" t="s">
        <v>903</v>
      </c>
      <c r="D376" s="228" t="s">
        <v>218</v>
      </c>
      <c r="E376" s="229" t="s">
        <v>904</v>
      </c>
      <c r="F376" s="230" t="s">
        <v>905</v>
      </c>
      <c r="G376" s="231" t="s">
        <v>293</v>
      </c>
      <c r="H376" s="232">
        <v>32.399999999999999</v>
      </c>
      <c r="I376" s="233"/>
      <c r="J376" s="234">
        <f>ROUND(I376*H376,2)</f>
        <v>0</v>
      </c>
      <c r="K376" s="230" t="s">
        <v>222</v>
      </c>
      <c r="L376" s="45"/>
      <c r="M376" s="235" t="s">
        <v>1</v>
      </c>
      <c r="N376" s="236" t="s">
        <v>44</v>
      </c>
      <c r="O376" s="92"/>
      <c r="P376" s="237">
        <f>O376*H376</f>
        <v>0</v>
      </c>
      <c r="Q376" s="237">
        <v>0.00048000000000000001</v>
      </c>
      <c r="R376" s="237">
        <f>Q376*H376</f>
        <v>0.015552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121</v>
      </c>
      <c r="AT376" s="239" t="s">
        <v>218</v>
      </c>
      <c r="AU376" s="239" t="s">
        <v>88</v>
      </c>
      <c r="AY376" s="18" t="s">
        <v>216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86</v>
      </c>
      <c r="BK376" s="240">
        <f>ROUND(I376*H376,2)</f>
        <v>0</v>
      </c>
      <c r="BL376" s="18" t="s">
        <v>121</v>
      </c>
      <c r="BM376" s="239" t="s">
        <v>906</v>
      </c>
    </row>
    <row r="377" s="13" customFormat="1">
      <c r="A377" s="13"/>
      <c r="B377" s="241"/>
      <c r="C377" s="242"/>
      <c r="D377" s="243" t="s">
        <v>230</v>
      </c>
      <c r="E377" s="244" t="s">
        <v>1</v>
      </c>
      <c r="F377" s="245" t="s">
        <v>907</v>
      </c>
      <c r="G377" s="242"/>
      <c r="H377" s="246">
        <v>32.399999999999999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230</v>
      </c>
      <c r="AU377" s="252" t="s">
        <v>88</v>
      </c>
      <c r="AV377" s="13" t="s">
        <v>88</v>
      </c>
      <c r="AW377" s="13" t="s">
        <v>34</v>
      </c>
      <c r="AX377" s="13" t="s">
        <v>86</v>
      </c>
      <c r="AY377" s="252" t="s">
        <v>216</v>
      </c>
    </row>
    <row r="378" s="12" customFormat="1" ht="22.8" customHeight="1">
      <c r="A378" s="12"/>
      <c r="B378" s="212"/>
      <c r="C378" s="213"/>
      <c r="D378" s="214" t="s">
        <v>78</v>
      </c>
      <c r="E378" s="226" t="s">
        <v>121</v>
      </c>
      <c r="F378" s="226" t="s">
        <v>908</v>
      </c>
      <c r="G378" s="213"/>
      <c r="H378" s="213"/>
      <c r="I378" s="216"/>
      <c r="J378" s="227">
        <f>BK378</f>
        <v>0</v>
      </c>
      <c r="K378" s="213"/>
      <c r="L378" s="218"/>
      <c r="M378" s="219"/>
      <c r="N378" s="220"/>
      <c r="O378" s="220"/>
      <c r="P378" s="221">
        <f>SUM(P379:P508)</f>
        <v>0</v>
      </c>
      <c r="Q378" s="220"/>
      <c r="R378" s="221">
        <f>SUM(R379:R508)</f>
        <v>303.95767640000003</v>
      </c>
      <c r="S378" s="220"/>
      <c r="T378" s="222">
        <f>SUM(T379:T508)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3" t="s">
        <v>86</v>
      </c>
      <c r="AT378" s="224" t="s">
        <v>78</v>
      </c>
      <c r="AU378" s="224" t="s">
        <v>86</v>
      </c>
      <c r="AY378" s="223" t="s">
        <v>216</v>
      </c>
      <c r="BK378" s="225">
        <f>SUM(BK379:BK508)</f>
        <v>0</v>
      </c>
    </row>
    <row r="379" s="2" customFormat="1" ht="21.75" customHeight="1">
      <c r="A379" s="39"/>
      <c r="B379" s="40"/>
      <c r="C379" s="228" t="s">
        <v>909</v>
      </c>
      <c r="D379" s="228" t="s">
        <v>218</v>
      </c>
      <c r="E379" s="229" t="s">
        <v>910</v>
      </c>
      <c r="F379" s="230" t="s">
        <v>911</v>
      </c>
      <c r="G379" s="231" t="s">
        <v>221</v>
      </c>
      <c r="H379" s="232">
        <v>47</v>
      </c>
      <c r="I379" s="233"/>
      <c r="J379" s="234">
        <f>ROUND(I379*H379,2)</f>
        <v>0</v>
      </c>
      <c r="K379" s="230" t="s">
        <v>222</v>
      </c>
      <c r="L379" s="45"/>
      <c r="M379" s="235" t="s">
        <v>1</v>
      </c>
      <c r="N379" s="236" t="s">
        <v>44</v>
      </c>
      <c r="O379" s="92"/>
      <c r="P379" s="237">
        <f>O379*H379</f>
        <v>0</v>
      </c>
      <c r="Q379" s="237">
        <v>0.29121000000000002</v>
      </c>
      <c r="R379" s="237">
        <f>Q379*H379</f>
        <v>13.686870000000001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121</v>
      </c>
      <c r="AT379" s="239" t="s">
        <v>218</v>
      </c>
      <c r="AU379" s="239" t="s">
        <v>88</v>
      </c>
      <c r="AY379" s="18" t="s">
        <v>216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86</v>
      </c>
      <c r="BK379" s="240">
        <f>ROUND(I379*H379,2)</f>
        <v>0</v>
      </c>
      <c r="BL379" s="18" t="s">
        <v>121</v>
      </c>
      <c r="BM379" s="239" t="s">
        <v>912</v>
      </c>
    </row>
    <row r="380" s="13" customFormat="1">
      <c r="A380" s="13"/>
      <c r="B380" s="241"/>
      <c r="C380" s="242"/>
      <c r="D380" s="243" t="s">
        <v>230</v>
      </c>
      <c r="E380" s="244" t="s">
        <v>1</v>
      </c>
      <c r="F380" s="245" t="s">
        <v>913</v>
      </c>
      <c r="G380" s="242"/>
      <c r="H380" s="246">
        <v>47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230</v>
      </c>
      <c r="AU380" s="252" t="s">
        <v>88</v>
      </c>
      <c r="AV380" s="13" t="s">
        <v>88</v>
      </c>
      <c r="AW380" s="13" t="s">
        <v>34</v>
      </c>
      <c r="AX380" s="13" t="s">
        <v>86</v>
      </c>
      <c r="AY380" s="252" t="s">
        <v>216</v>
      </c>
    </row>
    <row r="381" s="2" customFormat="1" ht="24.15" customHeight="1">
      <c r="A381" s="39"/>
      <c r="B381" s="40"/>
      <c r="C381" s="264" t="s">
        <v>914</v>
      </c>
      <c r="D381" s="264" t="s">
        <v>372</v>
      </c>
      <c r="E381" s="265" t="s">
        <v>915</v>
      </c>
      <c r="F381" s="266" t="s">
        <v>916</v>
      </c>
      <c r="G381" s="267" t="s">
        <v>293</v>
      </c>
      <c r="H381" s="268">
        <v>248.31899999999999</v>
      </c>
      <c r="I381" s="269"/>
      <c r="J381" s="270">
        <f>ROUND(I381*H381,2)</f>
        <v>0</v>
      </c>
      <c r="K381" s="266" t="s">
        <v>222</v>
      </c>
      <c r="L381" s="271"/>
      <c r="M381" s="272" t="s">
        <v>1</v>
      </c>
      <c r="N381" s="273" t="s">
        <v>44</v>
      </c>
      <c r="O381" s="92"/>
      <c r="P381" s="237">
        <f>O381*H381</f>
        <v>0</v>
      </c>
      <c r="Q381" s="237">
        <v>0.46000000000000002</v>
      </c>
      <c r="R381" s="237">
        <f>Q381*H381</f>
        <v>114.22674000000001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250</v>
      </c>
      <c r="AT381" s="239" t="s">
        <v>372</v>
      </c>
      <c r="AU381" s="239" t="s">
        <v>88</v>
      </c>
      <c r="AY381" s="18" t="s">
        <v>216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86</v>
      </c>
      <c r="BK381" s="240">
        <f>ROUND(I381*H381,2)</f>
        <v>0</v>
      </c>
      <c r="BL381" s="18" t="s">
        <v>121</v>
      </c>
      <c r="BM381" s="239" t="s">
        <v>917</v>
      </c>
    </row>
    <row r="382" s="13" customFormat="1">
      <c r="A382" s="13"/>
      <c r="B382" s="241"/>
      <c r="C382" s="242"/>
      <c r="D382" s="243" t="s">
        <v>230</v>
      </c>
      <c r="E382" s="244" t="s">
        <v>1</v>
      </c>
      <c r="F382" s="245" t="s">
        <v>918</v>
      </c>
      <c r="G382" s="242"/>
      <c r="H382" s="246">
        <v>245.86000000000001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230</v>
      </c>
      <c r="AU382" s="252" t="s">
        <v>88</v>
      </c>
      <c r="AV382" s="13" t="s">
        <v>88</v>
      </c>
      <c r="AW382" s="13" t="s">
        <v>34</v>
      </c>
      <c r="AX382" s="13" t="s">
        <v>86</v>
      </c>
      <c r="AY382" s="252" t="s">
        <v>216</v>
      </c>
    </row>
    <row r="383" s="13" customFormat="1">
      <c r="A383" s="13"/>
      <c r="B383" s="241"/>
      <c r="C383" s="242"/>
      <c r="D383" s="243" t="s">
        <v>230</v>
      </c>
      <c r="E383" s="242"/>
      <c r="F383" s="245" t="s">
        <v>919</v>
      </c>
      <c r="G383" s="242"/>
      <c r="H383" s="246">
        <v>248.31899999999999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230</v>
      </c>
      <c r="AU383" s="252" t="s">
        <v>88</v>
      </c>
      <c r="AV383" s="13" t="s">
        <v>88</v>
      </c>
      <c r="AW383" s="13" t="s">
        <v>4</v>
      </c>
      <c r="AX383" s="13" t="s">
        <v>86</v>
      </c>
      <c r="AY383" s="252" t="s">
        <v>216</v>
      </c>
    </row>
    <row r="384" s="2" customFormat="1" ht="37.8" customHeight="1">
      <c r="A384" s="39"/>
      <c r="B384" s="40"/>
      <c r="C384" s="228" t="s">
        <v>920</v>
      </c>
      <c r="D384" s="228" t="s">
        <v>218</v>
      </c>
      <c r="E384" s="229" t="s">
        <v>921</v>
      </c>
      <c r="F384" s="230" t="s">
        <v>922</v>
      </c>
      <c r="G384" s="231" t="s">
        <v>277</v>
      </c>
      <c r="H384" s="232">
        <v>298.06299999999999</v>
      </c>
      <c r="I384" s="233"/>
      <c r="J384" s="234">
        <f>ROUND(I384*H384,2)</f>
        <v>0</v>
      </c>
      <c r="K384" s="230" t="s">
        <v>222</v>
      </c>
      <c r="L384" s="45"/>
      <c r="M384" s="235" t="s">
        <v>1</v>
      </c>
      <c r="N384" s="236" t="s">
        <v>44</v>
      </c>
      <c r="O384" s="92"/>
      <c r="P384" s="237">
        <f>O384*H384</f>
        <v>0</v>
      </c>
      <c r="Q384" s="237">
        <v>0.30515999999999999</v>
      </c>
      <c r="R384" s="237">
        <f>Q384*H384</f>
        <v>90.956905079999999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121</v>
      </c>
      <c r="AT384" s="239" t="s">
        <v>218</v>
      </c>
      <c r="AU384" s="239" t="s">
        <v>88</v>
      </c>
      <c r="AY384" s="18" t="s">
        <v>216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86</v>
      </c>
      <c r="BK384" s="240">
        <f>ROUND(I384*H384,2)</f>
        <v>0</v>
      </c>
      <c r="BL384" s="18" t="s">
        <v>121</v>
      </c>
      <c r="BM384" s="239" t="s">
        <v>923</v>
      </c>
    </row>
    <row r="385" s="13" customFormat="1">
      <c r="A385" s="13"/>
      <c r="B385" s="241"/>
      <c r="C385" s="242"/>
      <c r="D385" s="243" t="s">
        <v>230</v>
      </c>
      <c r="E385" s="244" t="s">
        <v>1</v>
      </c>
      <c r="F385" s="245" t="s">
        <v>924</v>
      </c>
      <c r="G385" s="242"/>
      <c r="H385" s="246">
        <v>298.06299999999999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230</v>
      </c>
      <c r="AU385" s="252" t="s">
        <v>88</v>
      </c>
      <c r="AV385" s="13" t="s">
        <v>88</v>
      </c>
      <c r="AW385" s="13" t="s">
        <v>34</v>
      </c>
      <c r="AX385" s="13" t="s">
        <v>86</v>
      </c>
      <c r="AY385" s="252" t="s">
        <v>216</v>
      </c>
    </row>
    <row r="386" s="2" customFormat="1" ht="16.5" customHeight="1">
      <c r="A386" s="39"/>
      <c r="B386" s="40"/>
      <c r="C386" s="228" t="s">
        <v>925</v>
      </c>
      <c r="D386" s="228" t="s">
        <v>218</v>
      </c>
      <c r="E386" s="229" t="s">
        <v>926</v>
      </c>
      <c r="F386" s="230" t="s">
        <v>927</v>
      </c>
      <c r="G386" s="231" t="s">
        <v>328</v>
      </c>
      <c r="H386" s="232">
        <v>1.522</v>
      </c>
      <c r="I386" s="233"/>
      <c r="J386" s="234">
        <f>ROUND(I386*H386,2)</f>
        <v>0</v>
      </c>
      <c r="K386" s="230" t="s">
        <v>222</v>
      </c>
      <c r="L386" s="45"/>
      <c r="M386" s="235" t="s">
        <v>1</v>
      </c>
      <c r="N386" s="236" t="s">
        <v>44</v>
      </c>
      <c r="O386" s="92"/>
      <c r="P386" s="237">
        <f>O386*H386</f>
        <v>0</v>
      </c>
      <c r="Q386" s="237">
        <v>2.45343</v>
      </c>
      <c r="R386" s="237">
        <f>Q386*H386</f>
        <v>3.7341204600000002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121</v>
      </c>
      <c r="AT386" s="239" t="s">
        <v>218</v>
      </c>
      <c r="AU386" s="239" t="s">
        <v>88</v>
      </c>
      <c r="AY386" s="18" t="s">
        <v>216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86</v>
      </c>
      <c r="BK386" s="240">
        <f>ROUND(I386*H386,2)</f>
        <v>0</v>
      </c>
      <c r="BL386" s="18" t="s">
        <v>121</v>
      </c>
      <c r="BM386" s="239" t="s">
        <v>928</v>
      </c>
    </row>
    <row r="387" s="13" customFormat="1">
      <c r="A387" s="13"/>
      <c r="B387" s="241"/>
      <c r="C387" s="242"/>
      <c r="D387" s="243" t="s">
        <v>230</v>
      </c>
      <c r="E387" s="244" t="s">
        <v>1</v>
      </c>
      <c r="F387" s="245" t="s">
        <v>929</v>
      </c>
      <c r="G387" s="242"/>
      <c r="H387" s="246">
        <v>1.522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230</v>
      </c>
      <c r="AU387" s="252" t="s">
        <v>88</v>
      </c>
      <c r="AV387" s="13" t="s">
        <v>88</v>
      </c>
      <c r="AW387" s="13" t="s">
        <v>34</v>
      </c>
      <c r="AX387" s="13" t="s">
        <v>86</v>
      </c>
      <c r="AY387" s="252" t="s">
        <v>216</v>
      </c>
    </row>
    <row r="388" s="2" customFormat="1" ht="16.5" customHeight="1">
      <c r="A388" s="39"/>
      <c r="B388" s="40"/>
      <c r="C388" s="228" t="s">
        <v>930</v>
      </c>
      <c r="D388" s="228" t="s">
        <v>218</v>
      </c>
      <c r="E388" s="229" t="s">
        <v>931</v>
      </c>
      <c r="F388" s="230" t="s">
        <v>932</v>
      </c>
      <c r="G388" s="231" t="s">
        <v>277</v>
      </c>
      <c r="H388" s="232">
        <v>34.704999999999998</v>
      </c>
      <c r="I388" s="233"/>
      <c r="J388" s="234">
        <f>ROUND(I388*H388,2)</f>
        <v>0</v>
      </c>
      <c r="K388" s="230" t="s">
        <v>222</v>
      </c>
      <c r="L388" s="45"/>
      <c r="M388" s="235" t="s">
        <v>1</v>
      </c>
      <c r="N388" s="236" t="s">
        <v>44</v>
      </c>
      <c r="O388" s="92"/>
      <c r="P388" s="237">
        <f>O388*H388</f>
        <v>0</v>
      </c>
      <c r="Q388" s="237">
        <v>0.0053299999999999997</v>
      </c>
      <c r="R388" s="237">
        <f>Q388*H388</f>
        <v>0.18497764999999997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121</v>
      </c>
      <c r="AT388" s="239" t="s">
        <v>218</v>
      </c>
      <c r="AU388" s="239" t="s">
        <v>88</v>
      </c>
      <c r="AY388" s="18" t="s">
        <v>216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86</v>
      </c>
      <c r="BK388" s="240">
        <f>ROUND(I388*H388,2)</f>
        <v>0</v>
      </c>
      <c r="BL388" s="18" t="s">
        <v>121</v>
      </c>
      <c r="BM388" s="239" t="s">
        <v>933</v>
      </c>
    </row>
    <row r="389" s="13" customFormat="1">
      <c r="A389" s="13"/>
      <c r="B389" s="241"/>
      <c r="C389" s="242"/>
      <c r="D389" s="243" t="s">
        <v>230</v>
      </c>
      <c r="E389" s="244" t="s">
        <v>1</v>
      </c>
      <c r="F389" s="245" t="s">
        <v>934</v>
      </c>
      <c r="G389" s="242"/>
      <c r="H389" s="246">
        <v>2.4140000000000001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230</v>
      </c>
      <c r="AU389" s="252" t="s">
        <v>88</v>
      </c>
      <c r="AV389" s="13" t="s">
        <v>88</v>
      </c>
      <c r="AW389" s="13" t="s">
        <v>34</v>
      </c>
      <c r="AX389" s="13" t="s">
        <v>79</v>
      </c>
      <c r="AY389" s="252" t="s">
        <v>216</v>
      </c>
    </row>
    <row r="390" s="13" customFormat="1">
      <c r="A390" s="13"/>
      <c r="B390" s="241"/>
      <c r="C390" s="242"/>
      <c r="D390" s="243" t="s">
        <v>230</v>
      </c>
      <c r="E390" s="244" t="s">
        <v>1</v>
      </c>
      <c r="F390" s="245" t="s">
        <v>935</v>
      </c>
      <c r="G390" s="242"/>
      <c r="H390" s="246">
        <v>4.0949999999999998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230</v>
      </c>
      <c r="AU390" s="252" t="s">
        <v>88</v>
      </c>
      <c r="AV390" s="13" t="s">
        <v>88</v>
      </c>
      <c r="AW390" s="13" t="s">
        <v>34</v>
      </c>
      <c r="AX390" s="13" t="s">
        <v>79</v>
      </c>
      <c r="AY390" s="252" t="s">
        <v>216</v>
      </c>
    </row>
    <row r="391" s="15" customFormat="1">
      <c r="A391" s="15"/>
      <c r="B391" s="280"/>
      <c r="C391" s="281"/>
      <c r="D391" s="243" t="s">
        <v>230</v>
      </c>
      <c r="E391" s="282" t="s">
        <v>1</v>
      </c>
      <c r="F391" s="283" t="s">
        <v>936</v>
      </c>
      <c r="G391" s="281"/>
      <c r="H391" s="284">
        <v>6.5090000000000003</v>
      </c>
      <c r="I391" s="285"/>
      <c r="J391" s="281"/>
      <c r="K391" s="281"/>
      <c r="L391" s="286"/>
      <c r="M391" s="287"/>
      <c r="N391" s="288"/>
      <c r="O391" s="288"/>
      <c r="P391" s="288"/>
      <c r="Q391" s="288"/>
      <c r="R391" s="288"/>
      <c r="S391" s="288"/>
      <c r="T391" s="289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90" t="s">
        <v>230</v>
      </c>
      <c r="AU391" s="290" t="s">
        <v>88</v>
      </c>
      <c r="AV391" s="15" t="s">
        <v>99</v>
      </c>
      <c r="AW391" s="15" t="s">
        <v>34</v>
      </c>
      <c r="AX391" s="15" t="s">
        <v>79</v>
      </c>
      <c r="AY391" s="290" t="s">
        <v>216</v>
      </c>
    </row>
    <row r="392" s="13" customFormat="1">
      <c r="A392" s="13"/>
      <c r="B392" s="241"/>
      <c r="C392" s="242"/>
      <c r="D392" s="243" t="s">
        <v>230</v>
      </c>
      <c r="E392" s="244" t="s">
        <v>1</v>
      </c>
      <c r="F392" s="245" t="s">
        <v>937</v>
      </c>
      <c r="G392" s="242"/>
      <c r="H392" s="246">
        <v>26.686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230</v>
      </c>
      <c r="AU392" s="252" t="s">
        <v>88</v>
      </c>
      <c r="AV392" s="13" t="s">
        <v>88</v>
      </c>
      <c r="AW392" s="13" t="s">
        <v>34</v>
      </c>
      <c r="AX392" s="13" t="s">
        <v>79</v>
      </c>
      <c r="AY392" s="252" t="s">
        <v>216</v>
      </c>
    </row>
    <row r="393" s="13" customFormat="1">
      <c r="A393" s="13"/>
      <c r="B393" s="241"/>
      <c r="C393" s="242"/>
      <c r="D393" s="243" t="s">
        <v>230</v>
      </c>
      <c r="E393" s="244" t="s">
        <v>1</v>
      </c>
      <c r="F393" s="245" t="s">
        <v>938</v>
      </c>
      <c r="G393" s="242"/>
      <c r="H393" s="246">
        <v>0.76000000000000001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230</v>
      </c>
      <c r="AU393" s="252" t="s">
        <v>88</v>
      </c>
      <c r="AV393" s="13" t="s">
        <v>88</v>
      </c>
      <c r="AW393" s="13" t="s">
        <v>34</v>
      </c>
      <c r="AX393" s="13" t="s">
        <v>79</v>
      </c>
      <c r="AY393" s="252" t="s">
        <v>216</v>
      </c>
    </row>
    <row r="394" s="15" customFormat="1">
      <c r="A394" s="15"/>
      <c r="B394" s="280"/>
      <c r="C394" s="281"/>
      <c r="D394" s="243" t="s">
        <v>230</v>
      </c>
      <c r="E394" s="282" t="s">
        <v>1</v>
      </c>
      <c r="F394" s="283" t="s">
        <v>939</v>
      </c>
      <c r="G394" s="281"/>
      <c r="H394" s="284">
        <v>27.446000000000002</v>
      </c>
      <c r="I394" s="285"/>
      <c r="J394" s="281"/>
      <c r="K394" s="281"/>
      <c r="L394" s="286"/>
      <c r="M394" s="287"/>
      <c r="N394" s="288"/>
      <c r="O394" s="288"/>
      <c r="P394" s="288"/>
      <c r="Q394" s="288"/>
      <c r="R394" s="288"/>
      <c r="S394" s="288"/>
      <c r="T394" s="28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90" t="s">
        <v>230</v>
      </c>
      <c r="AU394" s="290" t="s">
        <v>88</v>
      </c>
      <c r="AV394" s="15" t="s">
        <v>99</v>
      </c>
      <c r="AW394" s="15" t="s">
        <v>34</v>
      </c>
      <c r="AX394" s="15" t="s">
        <v>79</v>
      </c>
      <c r="AY394" s="290" t="s">
        <v>216</v>
      </c>
    </row>
    <row r="395" s="13" customFormat="1">
      <c r="A395" s="13"/>
      <c r="B395" s="241"/>
      <c r="C395" s="242"/>
      <c r="D395" s="243" t="s">
        <v>230</v>
      </c>
      <c r="E395" s="244" t="s">
        <v>1</v>
      </c>
      <c r="F395" s="245" t="s">
        <v>940</v>
      </c>
      <c r="G395" s="242"/>
      <c r="H395" s="246">
        <v>0.75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230</v>
      </c>
      <c r="AU395" s="252" t="s">
        <v>88</v>
      </c>
      <c r="AV395" s="13" t="s">
        <v>88</v>
      </c>
      <c r="AW395" s="13" t="s">
        <v>34</v>
      </c>
      <c r="AX395" s="13" t="s">
        <v>79</v>
      </c>
      <c r="AY395" s="252" t="s">
        <v>216</v>
      </c>
    </row>
    <row r="396" s="14" customFormat="1">
      <c r="A396" s="14"/>
      <c r="B396" s="253"/>
      <c r="C396" s="254"/>
      <c r="D396" s="243" t="s">
        <v>230</v>
      </c>
      <c r="E396" s="255" t="s">
        <v>1</v>
      </c>
      <c r="F396" s="256" t="s">
        <v>285</v>
      </c>
      <c r="G396" s="254"/>
      <c r="H396" s="257">
        <v>34.704999999999998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230</v>
      </c>
      <c r="AU396" s="263" t="s">
        <v>88</v>
      </c>
      <c r="AV396" s="14" t="s">
        <v>121</v>
      </c>
      <c r="AW396" s="14" t="s">
        <v>34</v>
      </c>
      <c r="AX396" s="14" t="s">
        <v>86</v>
      </c>
      <c r="AY396" s="263" t="s">
        <v>216</v>
      </c>
    </row>
    <row r="397" s="2" customFormat="1" ht="16.5" customHeight="1">
      <c r="A397" s="39"/>
      <c r="B397" s="40"/>
      <c r="C397" s="228" t="s">
        <v>941</v>
      </c>
      <c r="D397" s="228" t="s">
        <v>218</v>
      </c>
      <c r="E397" s="229" t="s">
        <v>942</v>
      </c>
      <c r="F397" s="230" t="s">
        <v>943</v>
      </c>
      <c r="G397" s="231" t="s">
        <v>277</v>
      </c>
      <c r="H397" s="232">
        <v>34.704999999999998</v>
      </c>
      <c r="I397" s="233"/>
      <c r="J397" s="234">
        <f>ROUND(I397*H397,2)</f>
        <v>0</v>
      </c>
      <c r="K397" s="230" t="s">
        <v>222</v>
      </c>
      <c r="L397" s="45"/>
      <c r="M397" s="235" t="s">
        <v>1</v>
      </c>
      <c r="N397" s="236" t="s">
        <v>44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121</v>
      </c>
      <c r="AT397" s="239" t="s">
        <v>218</v>
      </c>
      <c r="AU397" s="239" t="s">
        <v>88</v>
      </c>
      <c r="AY397" s="18" t="s">
        <v>216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86</v>
      </c>
      <c r="BK397" s="240">
        <f>ROUND(I397*H397,2)</f>
        <v>0</v>
      </c>
      <c r="BL397" s="18" t="s">
        <v>121</v>
      </c>
      <c r="BM397" s="239" t="s">
        <v>944</v>
      </c>
    </row>
    <row r="398" s="2" customFormat="1" ht="16.5" customHeight="1">
      <c r="A398" s="39"/>
      <c r="B398" s="40"/>
      <c r="C398" s="228" t="s">
        <v>945</v>
      </c>
      <c r="D398" s="228" t="s">
        <v>218</v>
      </c>
      <c r="E398" s="229" t="s">
        <v>946</v>
      </c>
      <c r="F398" s="230" t="s">
        <v>947</v>
      </c>
      <c r="G398" s="231" t="s">
        <v>277</v>
      </c>
      <c r="H398" s="232">
        <v>1.51</v>
      </c>
      <c r="I398" s="233"/>
      <c r="J398" s="234">
        <f>ROUND(I398*H398,2)</f>
        <v>0</v>
      </c>
      <c r="K398" s="230" t="s">
        <v>222</v>
      </c>
      <c r="L398" s="45"/>
      <c r="M398" s="235" t="s">
        <v>1</v>
      </c>
      <c r="N398" s="236" t="s">
        <v>44</v>
      </c>
      <c r="O398" s="92"/>
      <c r="P398" s="237">
        <f>O398*H398</f>
        <v>0</v>
      </c>
      <c r="Q398" s="237">
        <v>0.001</v>
      </c>
      <c r="R398" s="237">
        <f>Q398*H398</f>
        <v>0.0015100000000000001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121</v>
      </c>
      <c r="AT398" s="239" t="s">
        <v>218</v>
      </c>
      <c r="AU398" s="239" t="s">
        <v>88</v>
      </c>
      <c r="AY398" s="18" t="s">
        <v>216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86</v>
      </c>
      <c r="BK398" s="240">
        <f>ROUND(I398*H398,2)</f>
        <v>0</v>
      </c>
      <c r="BL398" s="18" t="s">
        <v>121</v>
      </c>
      <c r="BM398" s="239" t="s">
        <v>948</v>
      </c>
    </row>
    <row r="399" s="13" customFormat="1">
      <c r="A399" s="13"/>
      <c r="B399" s="241"/>
      <c r="C399" s="242"/>
      <c r="D399" s="243" t="s">
        <v>230</v>
      </c>
      <c r="E399" s="244" t="s">
        <v>1</v>
      </c>
      <c r="F399" s="245" t="s">
        <v>938</v>
      </c>
      <c r="G399" s="242"/>
      <c r="H399" s="246">
        <v>0.76000000000000001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230</v>
      </c>
      <c r="AU399" s="252" t="s">
        <v>88</v>
      </c>
      <c r="AV399" s="13" t="s">
        <v>88</v>
      </c>
      <c r="AW399" s="13" t="s">
        <v>34</v>
      </c>
      <c r="AX399" s="13" t="s">
        <v>79</v>
      </c>
      <c r="AY399" s="252" t="s">
        <v>216</v>
      </c>
    </row>
    <row r="400" s="15" customFormat="1">
      <c r="A400" s="15"/>
      <c r="B400" s="280"/>
      <c r="C400" s="281"/>
      <c r="D400" s="243" t="s">
        <v>230</v>
      </c>
      <c r="E400" s="282" t="s">
        <v>1</v>
      </c>
      <c r="F400" s="283" t="s">
        <v>939</v>
      </c>
      <c r="G400" s="281"/>
      <c r="H400" s="284">
        <v>0.76000000000000001</v>
      </c>
      <c r="I400" s="285"/>
      <c r="J400" s="281"/>
      <c r="K400" s="281"/>
      <c r="L400" s="286"/>
      <c r="M400" s="287"/>
      <c r="N400" s="288"/>
      <c r="O400" s="288"/>
      <c r="P400" s="288"/>
      <c r="Q400" s="288"/>
      <c r="R400" s="288"/>
      <c r="S400" s="288"/>
      <c r="T400" s="289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90" t="s">
        <v>230</v>
      </c>
      <c r="AU400" s="290" t="s">
        <v>88</v>
      </c>
      <c r="AV400" s="15" t="s">
        <v>99</v>
      </c>
      <c r="AW400" s="15" t="s">
        <v>34</v>
      </c>
      <c r="AX400" s="15" t="s">
        <v>79</v>
      </c>
      <c r="AY400" s="290" t="s">
        <v>216</v>
      </c>
    </row>
    <row r="401" s="13" customFormat="1">
      <c r="A401" s="13"/>
      <c r="B401" s="241"/>
      <c r="C401" s="242"/>
      <c r="D401" s="243" t="s">
        <v>230</v>
      </c>
      <c r="E401" s="244" t="s">
        <v>1</v>
      </c>
      <c r="F401" s="245" t="s">
        <v>940</v>
      </c>
      <c r="G401" s="242"/>
      <c r="H401" s="246">
        <v>0.75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230</v>
      </c>
      <c r="AU401" s="252" t="s">
        <v>88</v>
      </c>
      <c r="AV401" s="13" t="s">
        <v>88</v>
      </c>
      <c r="AW401" s="13" t="s">
        <v>34</v>
      </c>
      <c r="AX401" s="13" t="s">
        <v>79</v>
      </c>
      <c r="AY401" s="252" t="s">
        <v>216</v>
      </c>
    </row>
    <row r="402" s="14" customFormat="1">
      <c r="A402" s="14"/>
      <c r="B402" s="253"/>
      <c r="C402" s="254"/>
      <c r="D402" s="243" t="s">
        <v>230</v>
      </c>
      <c r="E402" s="255" t="s">
        <v>1</v>
      </c>
      <c r="F402" s="256" t="s">
        <v>285</v>
      </c>
      <c r="G402" s="254"/>
      <c r="H402" s="257">
        <v>1.51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230</v>
      </c>
      <c r="AU402" s="263" t="s">
        <v>88</v>
      </c>
      <c r="AV402" s="14" t="s">
        <v>121</v>
      </c>
      <c r="AW402" s="14" t="s">
        <v>34</v>
      </c>
      <c r="AX402" s="14" t="s">
        <v>86</v>
      </c>
      <c r="AY402" s="263" t="s">
        <v>216</v>
      </c>
    </row>
    <row r="403" s="2" customFormat="1" ht="16.5" customHeight="1">
      <c r="A403" s="39"/>
      <c r="B403" s="40"/>
      <c r="C403" s="228" t="s">
        <v>949</v>
      </c>
      <c r="D403" s="228" t="s">
        <v>218</v>
      </c>
      <c r="E403" s="229" t="s">
        <v>950</v>
      </c>
      <c r="F403" s="230" t="s">
        <v>951</v>
      </c>
      <c r="G403" s="231" t="s">
        <v>277</v>
      </c>
      <c r="H403" s="232">
        <v>1.51</v>
      </c>
      <c r="I403" s="233"/>
      <c r="J403" s="234">
        <f>ROUND(I403*H403,2)</f>
        <v>0</v>
      </c>
      <c r="K403" s="230" t="s">
        <v>222</v>
      </c>
      <c r="L403" s="45"/>
      <c r="M403" s="235" t="s">
        <v>1</v>
      </c>
      <c r="N403" s="236" t="s">
        <v>44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121</v>
      </c>
      <c r="AT403" s="239" t="s">
        <v>218</v>
      </c>
      <c r="AU403" s="239" t="s">
        <v>88</v>
      </c>
      <c r="AY403" s="18" t="s">
        <v>216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86</v>
      </c>
      <c r="BK403" s="240">
        <f>ROUND(I403*H403,2)</f>
        <v>0</v>
      </c>
      <c r="BL403" s="18" t="s">
        <v>121</v>
      </c>
      <c r="BM403" s="239" t="s">
        <v>952</v>
      </c>
    </row>
    <row r="404" s="2" customFormat="1" ht="16.5" customHeight="1">
      <c r="A404" s="39"/>
      <c r="B404" s="40"/>
      <c r="C404" s="228" t="s">
        <v>953</v>
      </c>
      <c r="D404" s="228" t="s">
        <v>218</v>
      </c>
      <c r="E404" s="229" t="s">
        <v>954</v>
      </c>
      <c r="F404" s="230" t="s">
        <v>955</v>
      </c>
      <c r="G404" s="231" t="s">
        <v>277</v>
      </c>
      <c r="H404" s="232">
        <v>301.66300000000001</v>
      </c>
      <c r="I404" s="233"/>
      <c r="J404" s="234">
        <f>ROUND(I404*H404,2)</f>
        <v>0</v>
      </c>
      <c r="K404" s="230" t="s">
        <v>222</v>
      </c>
      <c r="L404" s="45"/>
      <c r="M404" s="235" t="s">
        <v>1</v>
      </c>
      <c r="N404" s="236" t="s">
        <v>44</v>
      </c>
      <c r="O404" s="92"/>
      <c r="P404" s="237">
        <f>O404*H404</f>
        <v>0</v>
      </c>
      <c r="Q404" s="237">
        <v>0.00084000000000000003</v>
      </c>
      <c r="R404" s="237">
        <f>Q404*H404</f>
        <v>0.25339692000000003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121</v>
      </c>
      <c r="AT404" s="239" t="s">
        <v>218</v>
      </c>
      <c r="AU404" s="239" t="s">
        <v>88</v>
      </c>
      <c r="AY404" s="18" t="s">
        <v>216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86</v>
      </c>
      <c r="BK404" s="240">
        <f>ROUND(I404*H404,2)</f>
        <v>0</v>
      </c>
      <c r="BL404" s="18" t="s">
        <v>121</v>
      </c>
      <c r="BM404" s="239" t="s">
        <v>956</v>
      </c>
    </row>
    <row r="405" s="13" customFormat="1">
      <c r="A405" s="13"/>
      <c r="B405" s="241"/>
      <c r="C405" s="242"/>
      <c r="D405" s="243" t="s">
        <v>230</v>
      </c>
      <c r="E405" s="244" t="s">
        <v>1</v>
      </c>
      <c r="F405" s="245" t="s">
        <v>957</v>
      </c>
      <c r="G405" s="242"/>
      <c r="H405" s="246">
        <v>301.66300000000001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230</v>
      </c>
      <c r="AU405" s="252" t="s">
        <v>88</v>
      </c>
      <c r="AV405" s="13" t="s">
        <v>88</v>
      </c>
      <c r="AW405" s="13" t="s">
        <v>34</v>
      </c>
      <c r="AX405" s="13" t="s">
        <v>79</v>
      </c>
      <c r="AY405" s="252" t="s">
        <v>216</v>
      </c>
    </row>
    <row r="406" s="15" customFormat="1">
      <c r="A406" s="15"/>
      <c r="B406" s="280"/>
      <c r="C406" s="281"/>
      <c r="D406" s="243" t="s">
        <v>230</v>
      </c>
      <c r="E406" s="282" t="s">
        <v>1</v>
      </c>
      <c r="F406" s="283" t="s">
        <v>958</v>
      </c>
      <c r="G406" s="281"/>
      <c r="H406" s="284">
        <v>301.66300000000001</v>
      </c>
      <c r="I406" s="285"/>
      <c r="J406" s="281"/>
      <c r="K406" s="281"/>
      <c r="L406" s="286"/>
      <c r="M406" s="287"/>
      <c r="N406" s="288"/>
      <c r="O406" s="288"/>
      <c r="P406" s="288"/>
      <c r="Q406" s="288"/>
      <c r="R406" s="288"/>
      <c r="S406" s="288"/>
      <c r="T406" s="28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90" t="s">
        <v>230</v>
      </c>
      <c r="AU406" s="290" t="s">
        <v>88</v>
      </c>
      <c r="AV406" s="15" t="s">
        <v>99</v>
      </c>
      <c r="AW406" s="15" t="s">
        <v>34</v>
      </c>
      <c r="AX406" s="15" t="s">
        <v>86</v>
      </c>
      <c r="AY406" s="290" t="s">
        <v>216</v>
      </c>
    </row>
    <row r="407" s="2" customFormat="1" ht="16.5" customHeight="1">
      <c r="A407" s="39"/>
      <c r="B407" s="40"/>
      <c r="C407" s="228" t="s">
        <v>959</v>
      </c>
      <c r="D407" s="228" t="s">
        <v>218</v>
      </c>
      <c r="E407" s="229" t="s">
        <v>960</v>
      </c>
      <c r="F407" s="230" t="s">
        <v>961</v>
      </c>
      <c r="G407" s="231" t="s">
        <v>277</v>
      </c>
      <c r="H407" s="232">
        <v>301.66300000000001</v>
      </c>
      <c r="I407" s="233"/>
      <c r="J407" s="234">
        <f>ROUND(I407*H407,2)</f>
        <v>0</v>
      </c>
      <c r="K407" s="230" t="s">
        <v>222</v>
      </c>
      <c r="L407" s="45"/>
      <c r="M407" s="235" t="s">
        <v>1</v>
      </c>
      <c r="N407" s="236" t="s">
        <v>44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121</v>
      </c>
      <c r="AT407" s="239" t="s">
        <v>218</v>
      </c>
      <c r="AU407" s="239" t="s">
        <v>88</v>
      </c>
      <c r="AY407" s="18" t="s">
        <v>216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86</v>
      </c>
      <c r="BK407" s="240">
        <f>ROUND(I407*H407,2)</f>
        <v>0</v>
      </c>
      <c r="BL407" s="18" t="s">
        <v>121</v>
      </c>
      <c r="BM407" s="239" t="s">
        <v>962</v>
      </c>
    </row>
    <row r="408" s="2" customFormat="1" ht="16.5" customHeight="1">
      <c r="A408" s="39"/>
      <c r="B408" s="40"/>
      <c r="C408" s="228" t="s">
        <v>963</v>
      </c>
      <c r="D408" s="228" t="s">
        <v>218</v>
      </c>
      <c r="E408" s="229" t="s">
        <v>964</v>
      </c>
      <c r="F408" s="230" t="s">
        <v>965</v>
      </c>
      <c r="G408" s="231" t="s">
        <v>277</v>
      </c>
      <c r="H408" s="232">
        <v>4.0949999999999998</v>
      </c>
      <c r="I408" s="233"/>
      <c r="J408" s="234">
        <f>ROUND(I408*H408,2)</f>
        <v>0</v>
      </c>
      <c r="K408" s="230" t="s">
        <v>222</v>
      </c>
      <c r="L408" s="45"/>
      <c r="M408" s="235" t="s">
        <v>1</v>
      </c>
      <c r="N408" s="236" t="s">
        <v>44</v>
      </c>
      <c r="O408" s="92"/>
      <c r="P408" s="237">
        <f>O408*H408</f>
        <v>0</v>
      </c>
      <c r="Q408" s="237">
        <v>0.00092000000000000003</v>
      </c>
      <c r="R408" s="237">
        <f>Q408*H408</f>
        <v>0.0037673999999999997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121</v>
      </c>
      <c r="AT408" s="239" t="s">
        <v>218</v>
      </c>
      <c r="AU408" s="239" t="s">
        <v>88</v>
      </c>
      <c r="AY408" s="18" t="s">
        <v>216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86</v>
      </c>
      <c r="BK408" s="240">
        <f>ROUND(I408*H408,2)</f>
        <v>0</v>
      </c>
      <c r="BL408" s="18" t="s">
        <v>121</v>
      </c>
      <c r="BM408" s="239" t="s">
        <v>966</v>
      </c>
    </row>
    <row r="409" s="13" customFormat="1">
      <c r="A409" s="13"/>
      <c r="B409" s="241"/>
      <c r="C409" s="242"/>
      <c r="D409" s="243" t="s">
        <v>230</v>
      </c>
      <c r="E409" s="244" t="s">
        <v>1</v>
      </c>
      <c r="F409" s="245" t="s">
        <v>935</v>
      </c>
      <c r="G409" s="242"/>
      <c r="H409" s="246">
        <v>4.0949999999999998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230</v>
      </c>
      <c r="AU409" s="252" t="s">
        <v>88</v>
      </c>
      <c r="AV409" s="13" t="s">
        <v>88</v>
      </c>
      <c r="AW409" s="13" t="s">
        <v>34</v>
      </c>
      <c r="AX409" s="13" t="s">
        <v>86</v>
      </c>
      <c r="AY409" s="252" t="s">
        <v>216</v>
      </c>
    </row>
    <row r="410" s="2" customFormat="1" ht="16.5" customHeight="1">
      <c r="A410" s="39"/>
      <c r="B410" s="40"/>
      <c r="C410" s="228" t="s">
        <v>967</v>
      </c>
      <c r="D410" s="228" t="s">
        <v>218</v>
      </c>
      <c r="E410" s="229" t="s">
        <v>968</v>
      </c>
      <c r="F410" s="230" t="s">
        <v>969</v>
      </c>
      <c r="G410" s="231" t="s">
        <v>277</v>
      </c>
      <c r="H410" s="232">
        <v>4.0949999999999998</v>
      </c>
      <c r="I410" s="233"/>
      <c r="J410" s="234">
        <f>ROUND(I410*H410,2)</f>
        <v>0</v>
      </c>
      <c r="K410" s="230" t="s">
        <v>222</v>
      </c>
      <c r="L410" s="45"/>
      <c r="M410" s="235" t="s">
        <v>1</v>
      </c>
      <c r="N410" s="236" t="s">
        <v>44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121</v>
      </c>
      <c r="AT410" s="239" t="s">
        <v>218</v>
      </c>
      <c r="AU410" s="239" t="s">
        <v>88</v>
      </c>
      <c r="AY410" s="18" t="s">
        <v>216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86</v>
      </c>
      <c r="BK410" s="240">
        <f>ROUND(I410*H410,2)</f>
        <v>0</v>
      </c>
      <c r="BL410" s="18" t="s">
        <v>121</v>
      </c>
      <c r="BM410" s="239" t="s">
        <v>970</v>
      </c>
    </row>
    <row r="411" s="2" customFormat="1" ht="16.5" customHeight="1">
      <c r="A411" s="39"/>
      <c r="B411" s="40"/>
      <c r="C411" s="228" t="s">
        <v>971</v>
      </c>
      <c r="D411" s="228" t="s">
        <v>218</v>
      </c>
      <c r="E411" s="229" t="s">
        <v>972</v>
      </c>
      <c r="F411" s="230" t="s">
        <v>973</v>
      </c>
      <c r="G411" s="231" t="s">
        <v>359</v>
      </c>
      <c r="H411" s="232">
        <v>0.12</v>
      </c>
      <c r="I411" s="233"/>
      <c r="J411" s="234">
        <f>ROUND(I411*H411,2)</f>
        <v>0</v>
      </c>
      <c r="K411" s="230" t="s">
        <v>222</v>
      </c>
      <c r="L411" s="45"/>
      <c r="M411" s="235" t="s">
        <v>1</v>
      </c>
      <c r="N411" s="236" t="s">
        <v>44</v>
      </c>
      <c r="O411" s="92"/>
      <c r="P411" s="237">
        <f>O411*H411</f>
        <v>0</v>
      </c>
      <c r="Q411" s="237">
        <v>1.05555</v>
      </c>
      <c r="R411" s="237">
        <f>Q411*H411</f>
        <v>0.126666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121</v>
      </c>
      <c r="AT411" s="239" t="s">
        <v>218</v>
      </c>
      <c r="AU411" s="239" t="s">
        <v>88</v>
      </c>
      <c r="AY411" s="18" t="s">
        <v>216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86</v>
      </c>
      <c r="BK411" s="240">
        <f>ROUND(I411*H411,2)</f>
        <v>0</v>
      </c>
      <c r="BL411" s="18" t="s">
        <v>121</v>
      </c>
      <c r="BM411" s="239" t="s">
        <v>974</v>
      </c>
    </row>
    <row r="412" s="13" customFormat="1">
      <c r="A412" s="13"/>
      <c r="B412" s="241"/>
      <c r="C412" s="242"/>
      <c r="D412" s="243" t="s">
        <v>230</v>
      </c>
      <c r="E412" s="244" t="s">
        <v>1</v>
      </c>
      <c r="F412" s="245" t="s">
        <v>975</v>
      </c>
      <c r="G412" s="242"/>
      <c r="H412" s="246">
        <v>0.12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230</v>
      </c>
      <c r="AU412" s="252" t="s">
        <v>88</v>
      </c>
      <c r="AV412" s="13" t="s">
        <v>88</v>
      </c>
      <c r="AW412" s="13" t="s">
        <v>34</v>
      </c>
      <c r="AX412" s="13" t="s">
        <v>86</v>
      </c>
      <c r="AY412" s="252" t="s">
        <v>216</v>
      </c>
    </row>
    <row r="413" s="2" customFormat="1" ht="16.5" customHeight="1">
      <c r="A413" s="39"/>
      <c r="B413" s="40"/>
      <c r="C413" s="228" t="s">
        <v>976</v>
      </c>
      <c r="D413" s="228" t="s">
        <v>218</v>
      </c>
      <c r="E413" s="229" t="s">
        <v>977</v>
      </c>
      <c r="F413" s="230" t="s">
        <v>978</v>
      </c>
      <c r="G413" s="231" t="s">
        <v>277</v>
      </c>
      <c r="H413" s="232">
        <v>48.902000000000001</v>
      </c>
      <c r="I413" s="233"/>
      <c r="J413" s="234">
        <f>ROUND(I413*H413,2)</f>
        <v>0</v>
      </c>
      <c r="K413" s="230" t="s">
        <v>222</v>
      </c>
      <c r="L413" s="45"/>
      <c r="M413" s="235" t="s">
        <v>1</v>
      </c>
      <c r="N413" s="236" t="s">
        <v>44</v>
      </c>
      <c r="O413" s="92"/>
      <c r="P413" s="237">
        <f>O413*H413</f>
        <v>0</v>
      </c>
      <c r="Q413" s="237">
        <v>0.0066299999999999996</v>
      </c>
      <c r="R413" s="237">
        <f>Q413*H413</f>
        <v>0.32422025999999998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121</v>
      </c>
      <c r="AT413" s="239" t="s">
        <v>218</v>
      </c>
      <c r="AU413" s="239" t="s">
        <v>88</v>
      </c>
      <c r="AY413" s="18" t="s">
        <v>216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86</v>
      </c>
      <c r="BK413" s="240">
        <f>ROUND(I413*H413,2)</f>
        <v>0</v>
      </c>
      <c r="BL413" s="18" t="s">
        <v>121</v>
      </c>
      <c r="BM413" s="239" t="s">
        <v>979</v>
      </c>
    </row>
    <row r="414" s="13" customFormat="1">
      <c r="A414" s="13"/>
      <c r="B414" s="241"/>
      <c r="C414" s="242"/>
      <c r="D414" s="243" t="s">
        <v>230</v>
      </c>
      <c r="E414" s="244" t="s">
        <v>1</v>
      </c>
      <c r="F414" s="245" t="s">
        <v>980</v>
      </c>
      <c r="G414" s="242"/>
      <c r="H414" s="246">
        <v>4.8070000000000004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230</v>
      </c>
      <c r="AU414" s="252" t="s">
        <v>88</v>
      </c>
      <c r="AV414" s="13" t="s">
        <v>88</v>
      </c>
      <c r="AW414" s="13" t="s">
        <v>34</v>
      </c>
      <c r="AX414" s="13" t="s">
        <v>79</v>
      </c>
      <c r="AY414" s="252" t="s">
        <v>216</v>
      </c>
    </row>
    <row r="415" s="13" customFormat="1">
      <c r="A415" s="13"/>
      <c r="B415" s="241"/>
      <c r="C415" s="242"/>
      <c r="D415" s="243" t="s">
        <v>230</v>
      </c>
      <c r="E415" s="244" t="s">
        <v>1</v>
      </c>
      <c r="F415" s="245" t="s">
        <v>981</v>
      </c>
      <c r="G415" s="242"/>
      <c r="H415" s="246">
        <v>2.1699999999999999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230</v>
      </c>
      <c r="AU415" s="252" t="s">
        <v>88</v>
      </c>
      <c r="AV415" s="13" t="s">
        <v>88</v>
      </c>
      <c r="AW415" s="13" t="s">
        <v>34</v>
      </c>
      <c r="AX415" s="13" t="s">
        <v>79</v>
      </c>
      <c r="AY415" s="252" t="s">
        <v>216</v>
      </c>
    </row>
    <row r="416" s="13" customFormat="1">
      <c r="A416" s="13"/>
      <c r="B416" s="241"/>
      <c r="C416" s="242"/>
      <c r="D416" s="243" t="s">
        <v>230</v>
      </c>
      <c r="E416" s="244" t="s">
        <v>1</v>
      </c>
      <c r="F416" s="245" t="s">
        <v>982</v>
      </c>
      <c r="G416" s="242"/>
      <c r="H416" s="246">
        <v>11.925000000000001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230</v>
      </c>
      <c r="AU416" s="252" t="s">
        <v>88</v>
      </c>
      <c r="AV416" s="13" t="s">
        <v>88</v>
      </c>
      <c r="AW416" s="13" t="s">
        <v>34</v>
      </c>
      <c r="AX416" s="13" t="s">
        <v>79</v>
      </c>
      <c r="AY416" s="252" t="s">
        <v>216</v>
      </c>
    </row>
    <row r="417" s="13" customFormat="1">
      <c r="A417" s="13"/>
      <c r="B417" s="241"/>
      <c r="C417" s="242"/>
      <c r="D417" s="243" t="s">
        <v>230</v>
      </c>
      <c r="E417" s="244" t="s">
        <v>1</v>
      </c>
      <c r="F417" s="245" t="s">
        <v>983</v>
      </c>
      <c r="G417" s="242"/>
      <c r="H417" s="246">
        <v>7.9630000000000001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230</v>
      </c>
      <c r="AU417" s="252" t="s">
        <v>88</v>
      </c>
      <c r="AV417" s="13" t="s">
        <v>88</v>
      </c>
      <c r="AW417" s="13" t="s">
        <v>34</v>
      </c>
      <c r="AX417" s="13" t="s">
        <v>79</v>
      </c>
      <c r="AY417" s="252" t="s">
        <v>216</v>
      </c>
    </row>
    <row r="418" s="13" customFormat="1">
      <c r="A418" s="13"/>
      <c r="B418" s="241"/>
      <c r="C418" s="242"/>
      <c r="D418" s="243" t="s">
        <v>230</v>
      </c>
      <c r="E418" s="244" t="s">
        <v>1</v>
      </c>
      <c r="F418" s="245" t="s">
        <v>984</v>
      </c>
      <c r="G418" s="242"/>
      <c r="H418" s="246">
        <v>2.3889999999999998</v>
      </c>
      <c r="I418" s="247"/>
      <c r="J418" s="242"/>
      <c r="K418" s="242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230</v>
      </c>
      <c r="AU418" s="252" t="s">
        <v>88</v>
      </c>
      <c r="AV418" s="13" t="s">
        <v>88</v>
      </c>
      <c r="AW418" s="13" t="s">
        <v>34</v>
      </c>
      <c r="AX418" s="13" t="s">
        <v>79</v>
      </c>
      <c r="AY418" s="252" t="s">
        <v>216</v>
      </c>
    </row>
    <row r="419" s="15" customFormat="1">
      <c r="A419" s="15"/>
      <c r="B419" s="280"/>
      <c r="C419" s="281"/>
      <c r="D419" s="243" t="s">
        <v>230</v>
      </c>
      <c r="E419" s="282" t="s">
        <v>1</v>
      </c>
      <c r="F419" s="283" t="s">
        <v>775</v>
      </c>
      <c r="G419" s="281"/>
      <c r="H419" s="284">
        <v>29.254000000000001</v>
      </c>
      <c r="I419" s="285"/>
      <c r="J419" s="281"/>
      <c r="K419" s="281"/>
      <c r="L419" s="286"/>
      <c r="M419" s="287"/>
      <c r="N419" s="288"/>
      <c r="O419" s="288"/>
      <c r="P419" s="288"/>
      <c r="Q419" s="288"/>
      <c r="R419" s="288"/>
      <c r="S419" s="288"/>
      <c r="T419" s="289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90" t="s">
        <v>230</v>
      </c>
      <c r="AU419" s="290" t="s">
        <v>88</v>
      </c>
      <c r="AV419" s="15" t="s">
        <v>99</v>
      </c>
      <c r="AW419" s="15" t="s">
        <v>34</v>
      </c>
      <c r="AX419" s="15" t="s">
        <v>79</v>
      </c>
      <c r="AY419" s="290" t="s">
        <v>216</v>
      </c>
    </row>
    <row r="420" s="13" customFormat="1">
      <c r="A420" s="13"/>
      <c r="B420" s="241"/>
      <c r="C420" s="242"/>
      <c r="D420" s="243" t="s">
        <v>230</v>
      </c>
      <c r="E420" s="244" t="s">
        <v>1</v>
      </c>
      <c r="F420" s="245" t="s">
        <v>985</v>
      </c>
      <c r="G420" s="242"/>
      <c r="H420" s="246">
        <v>5.476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230</v>
      </c>
      <c r="AU420" s="252" t="s">
        <v>88</v>
      </c>
      <c r="AV420" s="13" t="s">
        <v>88</v>
      </c>
      <c r="AW420" s="13" t="s">
        <v>34</v>
      </c>
      <c r="AX420" s="13" t="s">
        <v>79</v>
      </c>
      <c r="AY420" s="252" t="s">
        <v>216</v>
      </c>
    </row>
    <row r="421" s="13" customFormat="1">
      <c r="A421" s="13"/>
      <c r="B421" s="241"/>
      <c r="C421" s="242"/>
      <c r="D421" s="243" t="s">
        <v>230</v>
      </c>
      <c r="E421" s="244" t="s">
        <v>1</v>
      </c>
      <c r="F421" s="245" t="s">
        <v>986</v>
      </c>
      <c r="G421" s="242"/>
      <c r="H421" s="246">
        <v>2.7469999999999999</v>
      </c>
      <c r="I421" s="247"/>
      <c r="J421" s="242"/>
      <c r="K421" s="242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230</v>
      </c>
      <c r="AU421" s="252" t="s">
        <v>88</v>
      </c>
      <c r="AV421" s="13" t="s">
        <v>88</v>
      </c>
      <c r="AW421" s="13" t="s">
        <v>34</v>
      </c>
      <c r="AX421" s="13" t="s">
        <v>79</v>
      </c>
      <c r="AY421" s="252" t="s">
        <v>216</v>
      </c>
    </row>
    <row r="422" s="13" customFormat="1">
      <c r="A422" s="13"/>
      <c r="B422" s="241"/>
      <c r="C422" s="242"/>
      <c r="D422" s="243" t="s">
        <v>230</v>
      </c>
      <c r="E422" s="244" t="s">
        <v>1</v>
      </c>
      <c r="F422" s="245" t="s">
        <v>987</v>
      </c>
      <c r="G422" s="242"/>
      <c r="H422" s="246">
        <v>2.6240000000000001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230</v>
      </c>
      <c r="AU422" s="252" t="s">
        <v>88</v>
      </c>
      <c r="AV422" s="13" t="s">
        <v>88</v>
      </c>
      <c r="AW422" s="13" t="s">
        <v>34</v>
      </c>
      <c r="AX422" s="13" t="s">
        <v>79</v>
      </c>
      <c r="AY422" s="252" t="s">
        <v>216</v>
      </c>
    </row>
    <row r="423" s="13" customFormat="1">
      <c r="A423" s="13"/>
      <c r="B423" s="241"/>
      <c r="C423" s="242"/>
      <c r="D423" s="243" t="s">
        <v>230</v>
      </c>
      <c r="E423" s="244" t="s">
        <v>1</v>
      </c>
      <c r="F423" s="245" t="s">
        <v>988</v>
      </c>
      <c r="G423" s="242"/>
      <c r="H423" s="246">
        <v>5.4059999999999997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230</v>
      </c>
      <c r="AU423" s="252" t="s">
        <v>88</v>
      </c>
      <c r="AV423" s="13" t="s">
        <v>88</v>
      </c>
      <c r="AW423" s="13" t="s">
        <v>34</v>
      </c>
      <c r="AX423" s="13" t="s">
        <v>79</v>
      </c>
      <c r="AY423" s="252" t="s">
        <v>216</v>
      </c>
    </row>
    <row r="424" s="13" customFormat="1">
      <c r="A424" s="13"/>
      <c r="B424" s="241"/>
      <c r="C424" s="242"/>
      <c r="D424" s="243" t="s">
        <v>230</v>
      </c>
      <c r="E424" s="244" t="s">
        <v>1</v>
      </c>
      <c r="F424" s="245" t="s">
        <v>989</v>
      </c>
      <c r="G424" s="242"/>
      <c r="H424" s="246">
        <v>1.1200000000000001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230</v>
      </c>
      <c r="AU424" s="252" t="s">
        <v>88</v>
      </c>
      <c r="AV424" s="13" t="s">
        <v>88</v>
      </c>
      <c r="AW424" s="13" t="s">
        <v>34</v>
      </c>
      <c r="AX424" s="13" t="s">
        <v>79</v>
      </c>
      <c r="AY424" s="252" t="s">
        <v>216</v>
      </c>
    </row>
    <row r="425" s="13" customFormat="1">
      <c r="A425" s="13"/>
      <c r="B425" s="241"/>
      <c r="C425" s="242"/>
      <c r="D425" s="243" t="s">
        <v>230</v>
      </c>
      <c r="E425" s="244" t="s">
        <v>1</v>
      </c>
      <c r="F425" s="245" t="s">
        <v>990</v>
      </c>
      <c r="G425" s="242"/>
      <c r="H425" s="246">
        <v>2.2749999999999999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230</v>
      </c>
      <c r="AU425" s="252" t="s">
        <v>88</v>
      </c>
      <c r="AV425" s="13" t="s">
        <v>88</v>
      </c>
      <c r="AW425" s="13" t="s">
        <v>34</v>
      </c>
      <c r="AX425" s="13" t="s">
        <v>79</v>
      </c>
      <c r="AY425" s="252" t="s">
        <v>216</v>
      </c>
    </row>
    <row r="426" s="15" customFormat="1">
      <c r="A426" s="15"/>
      <c r="B426" s="280"/>
      <c r="C426" s="281"/>
      <c r="D426" s="243" t="s">
        <v>230</v>
      </c>
      <c r="E426" s="282" t="s">
        <v>1</v>
      </c>
      <c r="F426" s="283" t="s">
        <v>778</v>
      </c>
      <c r="G426" s="281"/>
      <c r="H426" s="284">
        <v>19.648</v>
      </c>
      <c r="I426" s="285"/>
      <c r="J426" s="281"/>
      <c r="K426" s="281"/>
      <c r="L426" s="286"/>
      <c r="M426" s="287"/>
      <c r="N426" s="288"/>
      <c r="O426" s="288"/>
      <c r="P426" s="288"/>
      <c r="Q426" s="288"/>
      <c r="R426" s="288"/>
      <c r="S426" s="288"/>
      <c r="T426" s="28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90" t="s">
        <v>230</v>
      </c>
      <c r="AU426" s="290" t="s">
        <v>88</v>
      </c>
      <c r="AV426" s="15" t="s">
        <v>99</v>
      </c>
      <c r="AW426" s="15" t="s">
        <v>34</v>
      </c>
      <c r="AX426" s="15" t="s">
        <v>79</v>
      </c>
      <c r="AY426" s="290" t="s">
        <v>216</v>
      </c>
    </row>
    <row r="427" s="14" customFormat="1">
      <c r="A427" s="14"/>
      <c r="B427" s="253"/>
      <c r="C427" s="254"/>
      <c r="D427" s="243" t="s">
        <v>230</v>
      </c>
      <c r="E427" s="255" t="s">
        <v>1</v>
      </c>
      <c r="F427" s="256" t="s">
        <v>285</v>
      </c>
      <c r="G427" s="254"/>
      <c r="H427" s="257">
        <v>48.902000000000001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230</v>
      </c>
      <c r="AU427" s="263" t="s">
        <v>88</v>
      </c>
      <c r="AV427" s="14" t="s">
        <v>121</v>
      </c>
      <c r="AW427" s="14" t="s">
        <v>34</v>
      </c>
      <c r="AX427" s="14" t="s">
        <v>86</v>
      </c>
      <c r="AY427" s="263" t="s">
        <v>216</v>
      </c>
    </row>
    <row r="428" s="2" customFormat="1" ht="16.5" customHeight="1">
      <c r="A428" s="39"/>
      <c r="B428" s="40"/>
      <c r="C428" s="228" t="s">
        <v>991</v>
      </c>
      <c r="D428" s="228" t="s">
        <v>218</v>
      </c>
      <c r="E428" s="229" t="s">
        <v>992</v>
      </c>
      <c r="F428" s="230" t="s">
        <v>993</v>
      </c>
      <c r="G428" s="231" t="s">
        <v>277</v>
      </c>
      <c r="H428" s="232">
        <v>48.902000000000001</v>
      </c>
      <c r="I428" s="233"/>
      <c r="J428" s="234">
        <f>ROUND(I428*H428,2)</f>
        <v>0</v>
      </c>
      <c r="K428" s="230" t="s">
        <v>222</v>
      </c>
      <c r="L428" s="45"/>
      <c r="M428" s="235" t="s">
        <v>1</v>
      </c>
      <c r="N428" s="236" t="s">
        <v>44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121</v>
      </c>
      <c r="AT428" s="239" t="s">
        <v>218</v>
      </c>
      <c r="AU428" s="239" t="s">
        <v>88</v>
      </c>
      <c r="AY428" s="18" t="s">
        <v>216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86</v>
      </c>
      <c r="BK428" s="240">
        <f>ROUND(I428*H428,2)</f>
        <v>0</v>
      </c>
      <c r="BL428" s="18" t="s">
        <v>121</v>
      </c>
      <c r="BM428" s="239" t="s">
        <v>994</v>
      </c>
    </row>
    <row r="429" s="2" customFormat="1" ht="16.5" customHeight="1">
      <c r="A429" s="39"/>
      <c r="B429" s="40"/>
      <c r="C429" s="228" t="s">
        <v>995</v>
      </c>
      <c r="D429" s="228" t="s">
        <v>218</v>
      </c>
      <c r="E429" s="229" t="s">
        <v>996</v>
      </c>
      <c r="F429" s="230" t="s">
        <v>997</v>
      </c>
      <c r="G429" s="231" t="s">
        <v>277</v>
      </c>
      <c r="H429" s="232">
        <v>11.375999999999999</v>
      </c>
      <c r="I429" s="233"/>
      <c r="J429" s="234">
        <f>ROUND(I429*H429,2)</f>
        <v>0</v>
      </c>
      <c r="K429" s="230" t="s">
        <v>222</v>
      </c>
      <c r="L429" s="45"/>
      <c r="M429" s="235" t="s">
        <v>1</v>
      </c>
      <c r="N429" s="236" t="s">
        <v>44</v>
      </c>
      <c r="O429" s="92"/>
      <c r="P429" s="237">
        <f>O429*H429</f>
        <v>0</v>
      </c>
      <c r="Q429" s="237">
        <v>0.0013400000000000001</v>
      </c>
      <c r="R429" s="237">
        <f>Q429*H429</f>
        <v>0.01524384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121</v>
      </c>
      <c r="AT429" s="239" t="s">
        <v>218</v>
      </c>
      <c r="AU429" s="239" t="s">
        <v>88</v>
      </c>
      <c r="AY429" s="18" t="s">
        <v>216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86</v>
      </c>
      <c r="BK429" s="240">
        <f>ROUND(I429*H429,2)</f>
        <v>0</v>
      </c>
      <c r="BL429" s="18" t="s">
        <v>121</v>
      </c>
      <c r="BM429" s="239" t="s">
        <v>998</v>
      </c>
    </row>
    <row r="430" s="13" customFormat="1">
      <c r="A430" s="13"/>
      <c r="B430" s="241"/>
      <c r="C430" s="242"/>
      <c r="D430" s="243" t="s">
        <v>230</v>
      </c>
      <c r="E430" s="244" t="s">
        <v>1</v>
      </c>
      <c r="F430" s="245" t="s">
        <v>999</v>
      </c>
      <c r="G430" s="242"/>
      <c r="H430" s="246">
        <v>1.149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230</v>
      </c>
      <c r="AU430" s="252" t="s">
        <v>88</v>
      </c>
      <c r="AV430" s="13" t="s">
        <v>88</v>
      </c>
      <c r="AW430" s="13" t="s">
        <v>34</v>
      </c>
      <c r="AX430" s="13" t="s">
        <v>79</v>
      </c>
      <c r="AY430" s="252" t="s">
        <v>216</v>
      </c>
    </row>
    <row r="431" s="13" customFormat="1">
      <c r="A431" s="13"/>
      <c r="B431" s="241"/>
      <c r="C431" s="242"/>
      <c r="D431" s="243" t="s">
        <v>230</v>
      </c>
      <c r="E431" s="244" t="s">
        <v>1</v>
      </c>
      <c r="F431" s="245" t="s">
        <v>1000</v>
      </c>
      <c r="G431" s="242"/>
      <c r="H431" s="246">
        <v>0.33000000000000002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230</v>
      </c>
      <c r="AU431" s="252" t="s">
        <v>88</v>
      </c>
      <c r="AV431" s="13" t="s">
        <v>88</v>
      </c>
      <c r="AW431" s="13" t="s">
        <v>34</v>
      </c>
      <c r="AX431" s="13" t="s">
        <v>79</v>
      </c>
      <c r="AY431" s="252" t="s">
        <v>216</v>
      </c>
    </row>
    <row r="432" s="13" customFormat="1">
      <c r="A432" s="13"/>
      <c r="B432" s="241"/>
      <c r="C432" s="242"/>
      <c r="D432" s="243" t="s">
        <v>230</v>
      </c>
      <c r="E432" s="244" t="s">
        <v>1</v>
      </c>
      <c r="F432" s="245" t="s">
        <v>1001</v>
      </c>
      <c r="G432" s="242"/>
      <c r="H432" s="246">
        <v>3.375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230</v>
      </c>
      <c r="AU432" s="252" t="s">
        <v>88</v>
      </c>
      <c r="AV432" s="13" t="s">
        <v>88</v>
      </c>
      <c r="AW432" s="13" t="s">
        <v>34</v>
      </c>
      <c r="AX432" s="13" t="s">
        <v>79</v>
      </c>
      <c r="AY432" s="252" t="s">
        <v>216</v>
      </c>
    </row>
    <row r="433" s="13" customFormat="1">
      <c r="A433" s="13"/>
      <c r="B433" s="241"/>
      <c r="C433" s="242"/>
      <c r="D433" s="243" t="s">
        <v>230</v>
      </c>
      <c r="E433" s="244" t="s">
        <v>1</v>
      </c>
      <c r="F433" s="245" t="s">
        <v>1002</v>
      </c>
      <c r="G433" s="242"/>
      <c r="H433" s="246">
        <v>1.8380000000000001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230</v>
      </c>
      <c r="AU433" s="252" t="s">
        <v>88</v>
      </c>
      <c r="AV433" s="13" t="s">
        <v>88</v>
      </c>
      <c r="AW433" s="13" t="s">
        <v>34</v>
      </c>
      <c r="AX433" s="13" t="s">
        <v>79</v>
      </c>
      <c r="AY433" s="252" t="s">
        <v>216</v>
      </c>
    </row>
    <row r="434" s="13" customFormat="1">
      <c r="A434" s="13"/>
      <c r="B434" s="241"/>
      <c r="C434" s="242"/>
      <c r="D434" s="243" t="s">
        <v>230</v>
      </c>
      <c r="E434" s="244" t="s">
        <v>1</v>
      </c>
      <c r="F434" s="245" t="s">
        <v>1003</v>
      </c>
      <c r="G434" s="242"/>
      <c r="H434" s="246">
        <v>0.51500000000000001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230</v>
      </c>
      <c r="AU434" s="252" t="s">
        <v>88</v>
      </c>
      <c r="AV434" s="13" t="s">
        <v>88</v>
      </c>
      <c r="AW434" s="13" t="s">
        <v>34</v>
      </c>
      <c r="AX434" s="13" t="s">
        <v>79</v>
      </c>
      <c r="AY434" s="252" t="s">
        <v>216</v>
      </c>
    </row>
    <row r="435" s="15" customFormat="1">
      <c r="A435" s="15"/>
      <c r="B435" s="280"/>
      <c r="C435" s="281"/>
      <c r="D435" s="243" t="s">
        <v>230</v>
      </c>
      <c r="E435" s="282" t="s">
        <v>1</v>
      </c>
      <c r="F435" s="283" t="s">
        <v>775</v>
      </c>
      <c r="G435" s="281"/>
      <c r="H435" s="284">
        <v>7.2069999999999999</v>
      </c>
      <c r="I435" s="285"/>
      <c r="J435" s="281"/>
      <c r="K435" s="281"/>
      <c r="L435" s="286"/>
      <c r="M435" s="287"/>
      <c r="N435" s="288"/>
      <c r="O435" s="288"/>
      <c r="P435" s="288"/>
      <c r="Q435" s="288"/>
      <c r="R435" s="288"/>
      <c r="S435" s="288"/>
      <c r="T435" s="289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90" t="s">
        <v>230</v>
      </c>
      <c r="AU435" s="290" t="s">
        <v>88</v>
      </c>
      <c r="AV435" s="15" t="s">
        <v>99</v>
      </c>
      <c r="AW435" s="15" t="s">
        <v>34</v>
      </c>
      <c r="AX435" s="15" t="s">
        <v>79</v>
      </c>
      <c r="AY435" s="290" t="s">
        <v>216</v>
      </c>
    </row>
    <row r="436" s="13" customFormat="1">
      <c r="A436" s="13"/>
      <c r="B436" s="241"/>
      <c r="C436" s="242"/>
      <c r="D436" s="243" t="s">
        <v>230</v>
      </c>
      <c r="E436" s="244" t="s">
        <v>1</v>
      </c>
      <c r="F436" s="245" t="s">
        <v>1004</v>
      </c>
      <c r="G436" s="242"/>
      <c r="H436" s="246">
        <v>0.93600000000000005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230</v>
      </c>
      <c r="AU436" s="252" t="s">
        <v>88</v>
      </c>
      <c r="AV436" s="13" t="s">
        <v>88</v>
      </c>
      <c r="AW436" s="13" t="s">
        <v>34</v>
      </c>
      <c r="AX436" s="13" t="s">
        <v>79</v>
      </c>
      <c r="AY436" s="252" t="s">
        <v>216</v>
      </c>
    </row>
    <row r="437" s="13" customFormat="1">
      <c r="A437" s="13"/>
      <c r="B437" s="241"/>
      <c r="C437" s="242"/>
      <c r="D437" s="243" t="s">
        <v>230</v>
      </c>
      <c r="E437" s="244" t="s">
        <v>1</v>
      </c>
      <c r="F437" s="245" t="s">
        <v>1005</v>
      </c>
      <c r="G437" s="242"/>
      <c r="H437" s="246">
        <v>0.66600000000000004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230</v>
      </c>
      <c r="AU437" s="252" t="s">
        <v>88</v>
      </c>
      <c r="AV437" s="13" t="s">
        <v>88</v>
      </c>
      <c r="AW437" s="13" t="s">
        <v>34</v>
      </c>
      <c r="AX437" s="13" t="s">
        <v>79</v>
      </c>
      <c r="AY437" s="252" t="s">
        <v>216</v>
      </c>
    </row>
    <row r="438" s="13" customFormat="1">
      <c r="A438" s="13"/>
      <c r="B438" s="241"/>
      <c r="C438" s="242"/>
      <c r="D438" s="243" t="s">
        <v>230</v>
      </c>
      <c r="E438" s="244" t="s">
        <v>1</v>
      </c>
      <c r="F438" s="245" t="s">
        <v>1006</v>
      </c>
      <c r="G438" s="242"/>
      <c r="H438" s="246">
        <v>0.63600000000000001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230</v>
      </c>
      <c r="AU438" s="252" t="s">
        <v>88</v>
      </c>
      <c r="AV438" s="13" t="s">
        <v>88</v>
      </c>
      <c r="AW438" s="13" t="s">
        <v>34</v>
      </c>
      <c r="AX438" s="13" t="s">
        <v>79</v>
      </c>
      <c r="AY438" s="252" t="s">
        <v>216</v>
      </c>
    </row>
    <row r="439" s="13" customFormat="1">
      <c r="A439" s="13"/>
      <c r="B439" s="241"/>
      <c r="C439" s="242"/>
      <c r="D439" s="243" t="s">
        <v>230</v>
      </c>
      <c r="E439" s="244" t="s">
        <v>1</v>
      </c>
      <c r="F439" s="245" t="s">
        <v>1007</v>
      </c>
      <c r="G439" s="242"/>
      <c r="H439" s="246">
        <v>0.63600000000000001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230</v>
      </c>
      <c r="AU439" s="252" t="s">
        <v>88</v>
      </c>
      <c r="AV439" s="13" t="s">
        <v>88</v>
      </c>
      <c r="AW439" s="13" t="s">
        <v>34</v>
      </c>
      <c r="AX439" s="13" t="s">
        <v>79</v>
      </c>
      <c r="AY439" s="252" t="s">
        <v>216</v>
      </c>
    </row>
    <row r="440" s="13" customFormat="1">
      <c r="A440" s="13"/>
      <c r="B440" s="241"/>
      <c r="C440" s="242"/>
      <c r="D440" s="243" t="s">
        <v>230</v>
      </c>
      <c r="E440" s="244" t="s">
        <v>1</v>
      </c>
      <c r="F440" s="245" t="s">
        <v>1008</v>
      </c>
      <c r="G440" s="242"/>
      <c r="H440" s="246">
        <v>0.41999999999999998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230</v>
      </c>
      <c r="AU440" s="252" t="s">
        <v>88</v>
      </c>
      <c r="AV440" s="13" t="s">
        <v>88</v>
      </c>
      <c r="AW440" s="13" t="s">
        <v>34</v>
      </c>
      <c r="AX440" s="13" t="s">
        <v>79</v>
      </c>
      <c r="AY440" s="252" t="s">
        <v>216</v>
      </c>
    </row>
    <row r="441" s="13" customFormat="1">
      <c r="A441" s="13"/>
      <c r="B441" s="241"/>
      <c r="C441" s="242"/>
      <c r="D441" s="243" t="s">
        <v>230</v>
      </c>
      <c r="E441" s="244" t="s">
        <v>1</v>
      </c>
      <c r="F441" s="245" t="s">
        <v>1009</v>
      </c>
      <c r="G441" s="242"/>
      <c r="H441" s="246">
        <v>0.875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230</v>
      </c>
      <c r="AU441" s="252" t="s">
        <v>88</v>
      </c>
      <c r="AV441" s="13" t="s">
        <v>88</v>
      </c>
      <c r="AW441" s="13" t="s">
        <v>34</v>
      </c>
      <c r="AX441" s="13" t="s">
        <v>79</v>
      </c>
      <c r="AY441" s="252" t="s">
        <v>216</v>
      </c>
    </row>
    <row r="442" s="15" customFormat="1">
      <c r="A442" s="15"/>
      <c r="B442" s="280"/>
      <c r="C442" s="281"/>
      <c r="D442" s="243" t="s">
        <v>230</v>
      </c>
      <c r="E442" s="282" t="s">
        <v>1</v>
      </c>
      <c r="F442" s="283" t="s">
        <v>778</v>
      </c>
      <c r="G442" s="281"/>
      <c r="H442" s="284">
        <v>4.1689999999999996</v>
      </c>
      <c r="I442" s="285"/>
      <c r="J442" s="281"/>
      <c r="K442" s="281"/>
      <c r="L442" s="286"/>
      <c r="M442" s="287"/>
      <c r="N442" s="288"/>
      <c r="O442" s="288"/>
      <c r="P442" s="288"/>
      <c r="Q442" s="288"/>
      <c r="R442" s="288"/>
      <c r="S442" s="288"/>
      <c r="T442" s="28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90" t="s">
        <v>230</v>
      </c>
      <c r="AU442" s="290" t="s">
        <v>88</v>
      </c>
      <c r="AV442" s="15" t="s">
        <v>99</v>
      </c>
      <c r="AW442" s="15" t="s">
        <v>34</v>
      </c>
      <c r="AX442" s="15" t="s">
        <v>79</v>
      </c>
      <c r="AY442" s="290" t="s">
        <v>216</v>
      </c>
    </row>
    <row r="443" s="14" customFormat="1">
      <c r="A443" s="14"/>
      <c r="B443" s="253"/>
      <c r="C443" s="254"/>
      <c r="D443" s="243" t="s">
        <v>230</v>
      </c>
      <c r="E443" s="255" t="s">
        <v>1</v>
      </c>
      <c r="F443" s="256" t="s">
        <v>285</v>
      </c>
      <c r="G443" s="254"/>
      <c r="H443" s="257">
        <v>11.375999999999999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230</v>
      </c>
      <c r="AU443" s="263" t="s">
        <v>88</v>
      </c>
      <c r="AV443" s="14" t="s">
        <v>121</v>
      </c>
      <c r="AW443" s="14" t="s">
        <v>34</v>
      </c>
      <c r="AX443" s="14" t="s">
        <v>86</v>
      </c>
      <c r="AY443" s="263" t="s">
        <v>216</v>
      </c>
    </row>
    <row r="444" s="2" customFormat="1" ht="16.5" customHeight="1">
      <c r="A444" s="39"/>
      <c r="B444" s="40"/>
      <c r="C444" s="228" t="s">
        <v>1010</v>
      </c>
      <c r="D444" s="228" t="s">
        <v>218</v>
      </c>
      <c r="E444" s="229" t="s">
        <v>1011</v>
      </c>
      <c r="F444" s="230" t="s">
        <v>1012</v>
      </c>
      <c r="G444" s="231" t="s">
        <v>277</v>
      </c>
      <c r="H444" s="232">
        <v>11.375999999999999</v>
      </c>
      <c r="I444" s="233"/>
      <c r="J444" s="234">
        <f>ROUND(I444*H444,2)</f>
        <v>0</v>
      </c>
      <c r="K444" s="230" t="s">
        <v>222</v>
      </c>
      <c r="L444" s="45"/>
      <c r="M444" s="235" t="s">
        <v>1</v>
      </c>
      <c r="N444" s="236" t="s">
        <v>44</v>
      </c>
      <c r="O444" s="92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121</v>
      </c>
      <c r="AT444" s="239" t="s">
        <v>218</v>
      </c>
      <c r="AU444" s="239" t="s">
        <v>88</v>
      </c>
      <c r="AY444" s="18" t="s">
        <v>216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86</v>
      </c>
      <c r="BK444" s="240">
        <f>ROUND(I444*H444,2)</f>
        <v>0</v>
      </c>
      <c r="BL444" s="18" t="s">
        <v>121</v>
      </c>
      <c r="BM444" s="239" t="s">
        <v>1013</v>
      </c>
    </row>
    <row r="445" s="2" customFormat="1" ht="16.5" customHeight="1">
      <c r="A445" s="39"/>
      <c r="B445" s="40"/>
      <c r="C445" s="228" t="s">
        <v>1014</v>
      </c>
      <c r="D445" s="228" t="s">
        <v>218</v>
      </c>
      <c r="E445" s="229" t="s">
        <v>1015</v>
      </c>
      <c r="F445" s="230" t="s">
        <v>1016</v>
      </c>
      <c r="G445" s="231" t="s">
        <v>359</v>
      </c>
      <c r="H445" s="232">
        <v>4.173</v>
      </c>
      <c r="I445" s="233"/>
      <c r="J445" s="234">
        <f>ROUND(I445*H445,2)</f>
        <v>0</v>
      </c>
      <c r="K445" s="230" t="s">
        <v>222</v>
      </c>
      <c r="L445" s="45"/>
      <c r="M445" s="235" t="s">
        <v>1</v>
      </c>
      <c r="N445" s="236" t="s">
        <v>44</v>
      </c>
      <c r="O445" s="92"/>
      <c r="P445" s="237">
        <f>O445*H445</f>
        <v>0</v>
      </c>
      <c r="Q445" s="237">
        <v>0.01221</v>
      </c>
      <c r="R445" s="237">
        <f>Q445*H445</f>
        <v>0.050952330000000004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121</v>
      </c>
      <c r="AT445" s="239" t="s">
        <v>218</v>
      </c>
      <c r="AU445" s="239" t="s">
        <v>88</v>
      </c>
      <c r="AY445" s="18" t="s">
        <v>216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86</v>
      </c>
      <c r="BK445" s="240">
        <f>ROUND(I445*H445,2)</f>
        <v>0</v>
      </c>
      <c r="BL445" s="18" t="s">
        <v>121</v>
      </c>
      <c r="BM445" s="239" t="s">
        <v>1017</v>
      </c>
    </row>
    <row r="446" s="13" customFormat="1">
      <c r="A446" s="13"/>
      <c r="B446" s="241"/>
      <c r="C446" s="242"/>
      <c r="D446" s="243" t="s">
        <v>230</v>
      </c>
      <c r="E446" s="244" t="s">
        <v>1</v>
      </c>
      <c r="F446" s="245" t="s">
        <v>1018</v>
      </c>
      <c r="G446" s="242"/>
      <c r="H446" s="246">
        <v>2.2749999999999999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230</v>
      </c>
      <c r="AU446" s="252" t="s">
        <v>88</v>
      </c>
      <c r="AV446" s="13" t="s">
        <v>88</v>
      </c>
      <c r="AW446" s="13" t="s">
        <v>34</v>
      </c>
      <c r="AX446" s="13" t="s">
        <v>79</v>
      </c>
      <c r="AY446" s="252" t="s">
        <v>216</v>
      </c>
    </row>
    <row r="447" s="13" customFormat="1">
      <c r="A447" s="13"/>
      <c r="B447" s="241"/>
      <c r="C447" s="242"/>
      <c r="D447" s="243" t="s">
        <v>230</v>
      </c>
      <c r="E447" s="244" t="s">
        <v>1</v>
      </c>
      <c r="F447" s="245" t="s">
        <v>1019</v>
      </c>
      <c r="G447" s="242"/>
      <c r="H447" s="246">
        <v>1.8979999999999999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230</v>
      </c>
      <c r="AU447" s="252" t="s">
        <v>88</v>
      </c>
      <c r="AV447" s="13" t="s">
        <v>88</v>
      </c>
      <c r="AW447" s="13" t="s">
        <v>34</v>
      </c>
      <c r="AX447" s="13" t="s">
        <v>79</v>
      </c>
      <c r="AY447" s="252" t="s">
        <v>216</v>
      </c>
    </row>
    <row r="448" s="14" customFormat="1">
      <c r="A448" s="14"/>
      <c r="B448" s="253"/>
      <c r="C448" s="254"/>
      <c r="D448" s="243" t="s">
        <v>230</v>
      </c>
      <c r="E448" s="255" t="s">
        <v>1</v>
      </c>
      <c r="F448" s="256" t="s">
        <v>285</v>
      </c>
      <c r="G448" s="254"/>
      <c r="H448" s="257">
        <v>4.173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230</v>
      </c>
      <c r="AU448" s="263" t="s">
        <v>88</v>
      </c>
      <c r="AV448" s="14" t="s">
        <v>121</v>
      </c>
      <c r="AW448" s="14" t="s">
        <v>34</v>
      </c>
      <c r="AX448" s="14" t="s">
        <v>86</v>
      </c>
      <c r="AY448" s="263" t="s">
        <v>216</v>
      </c>
    </row>
    <row r="449" s="2" customFormat="1" ht="16.5" customHeight="1">
      <c r="A449" s="39"/>
      <c r="B449" s="40"/>
      <c r="C449" s="264" t="s">
        <v>1020</v>
      </c>
      <c r="D449" s="264" t="s">
        <v>372</v>
      </c>
      <c r="E449" s="265" t="s">
        <v>1021</v>
      </c>
      <c r="F449" s="266" t="s">
        <v>1022</v>
      </c>
      <c r="G449" s="267" t="s">
        <v>359</v>
      </c>
      <c r="H449" s="268">
        <v>1.9550000000000001</v>
      </c>
      <c r="I449" s="269"/>
      <c r="J449" s="270">
        <f>ROUND(I449*H449,2)</f>
        <v>0</v>
      </c>
      <c r="K449" s="266" t="s">
        <v>222</v>
      </c>
      <c r="L449" s="271"/>
      <c r="M449" s="272" t="s">
        <v>1</v>
      </c>
      <c r="N449" s="273" t="s">
        <v>44</v>
      </c>
      <c r="O449" s="92"/>
      <c r="P449" s="237">
        <f>O449*H449</f>
        <v>0</v>
      </c>
      <c r="Q449" s="237">
        <v>1</v>
      </c>
      <c r="R449" s="237">
        <f>Q449*H449</f>
        <v>1.9550000000000001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250</v>
      </c>
      <c r="AT449" s="239" t="s">
        <v>372</v>
      </c>
      <c r="AU449" s="239" t="s">
        <v>88</v>
      </c>
      <c r="AY449" s="18" t="s">
        <v>216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86</v>
      </c>
      <c r="BK449" s="240">
        <f>ROUND(I449*H449,2)</f>
        <v>0</v>
      </c>
      <c r="BL449" s="18" t="s">
        <v>121</v>
      </c>
      <c r="BM449" s="239" t="s">
        <v>1023</v>
      </c>
    </row>
    <row r="450" s="13" customFormat="1">
      <c r="A450" s="13"/>
      <c r="B450" s="241"/>
      <c r="C450" s="242"/>
      <c r="D450" s="243" t="s">
        <v>230</v>
      </c>
      <c r="E450" s="244" t="s">
        <v>1</v>
      </c>
      <c r="F450" s="245" t="s">
        <v>1019</v>
      </c>
      <c r="G450" s="242"/>
      <c r="H450" s="246">
        <v>1.8979999999999999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230</v>
      </c>
      <c r="AU450" s="252" t="s">
        <v>88</v>
      </c>
      <c r="AV450" s="13" t="s">
        <v>88</v>
      </c>
      <c r="AW450" s="13" t="s">
        <v>34</v>
      </c>
      <c r="AX450" s="13" t="s">
        <v>86</v>
      </c>
      <c r="AY450" s="252" t="s">
        <v>216</v>
      </c>
    </row>
    <row r="451" s="13" customFormat="1">
      <c r="A451" s="13"/>
      <c r="B451" s="241"/>
      <c r="C451" s="242"/>
      <c r="D451" s="243" t="s">
        <v>230</v>
      </c>
      <c r="E451" s="242"/>
      <c r="F451" s="245" t="s">
        <v>1024</v>
      </c>
      <c r="G451" s="242"/>
      <c r="H451" s="246">
        <v>1.9550000000000001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230</v>
      </c>
      <c r="AU451" s="252" t="s">
        <v>88</v>
      </c>
      <c r="AV451" s="13" t="s">
        <v>88</v>
      </c>
      <c r="AW451" s="13" t="s">
        <v>4</v>
      </c>
      <c r="AX451" s="13" t="s">
        <v>86</v>
      </c>
      <c r="AY451" s="252" t="s">
        <v>216</v>
      </c>
    </row>
    <row r="452" s="2" customFormat="1" ht="16.5" customHeight="1">
      <c r="A452" s="39"/>
      <c r="B452" s="40"/>
      <c r="C452" s="264" t="s">
        <v>1025</v>
      </c>
      <c r="D452" s="264" t="s">
        <v>372</v>
      </c>
      <c r="E452" s="265" t="s">
        <v>1026</v>
      </c>
      <c r="F452" s="266" t="s">
        <v>1027</v>
      </c>
      <c r="G452" s="267" t="s">
        <v>359</v>
      </c>
      <c r="H452" s="268">
        <v>2.343</v>
      </c>
      <c r="I452" s="269"/>
      <c r="J452" s="270">
        <f>ROUND(I452*H452,2)</f>
        <v>0</v>
      </c>
      <c r="K452" s="266" t="s">
        <v>222</v>
      </c>
      <c r="L452" s="271"/>
      <c r="M452" s="272" t="s">
        <v>1</v>
      </c>
      <c r="N452" s="273" t="s">
        <v>44</v>
      </c>
      <c r="O452" s="92"/>
      <c r="P452" s="237">
        <f>O452*H452</f>
        <v>0</v>
      </c>
      <c r="Q452" s="237">
        <v>1</v>
      </c>
      <c r="R452" s="237">
        <f>Q452*H452</f>
        <v>2.343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250</v>
      </c>
      <c r="AT452" s="239" t="s">
        <v>372</v>
      </c>
      <c r="AU452" s="239" t="s">
        <v>88</v>
      </c>
      <c r="AY452" s="18" t="s">
        <v>216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86</v>
      </c>
      <c r="BK452" s="240">
        <f>ROUND(I452*H452,2)</f>
        <v>0</v>
      </c>
      <c r="BL452" s="18" t="s">
        <v>121</v>
      </c>
      <c r="BM452" s="239" t="s">
        <v>1028</v>
      </c>
    </row>
    <row r="453" s="13" customFormat="1">
      <c r="A453" s="13"/>
      <c r="B453" s="241"/>
      <c r="C453" s="242"/>
      <c r="D453" s="243" t="s">
        <v>230</v>
      </c>
      <c r="E453" s="244" t="s">
        <v>1</v>
      </c>
      <c r="F453" s="245" t="s">
        <v>1018</v>
      </c>
      <c r="G453" s="242"/>
      <c r="H453" s="246">
        <v>2.2749999999999999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230</v>
      </c>
      <c r="AU453" s="252" t="s">
        <v>88</v>
      </c>
      <c r="AV453" s="13" t="s">
        <v>88</v>
      </c>
      <c r="AW453" s="13" t="s">
        <v>34</v>
      </c>
      <c r="AX453" s="13" t="s">
        <v>86</v>
      </c>
      <c r="AY453" s="252" t="s">
        <v>216</v>
      </c>
    </row>
    <row r="454" s="13" customFormat="1">
      <c r="A454" s="13"/>
      <c r="B454" s="241"/>
      <c r="C454" s="242"/>
      <c r="D454" s="243" t="s">
        <v>230</v>
      </c>
      <c r="E454" s="242"/>
      <c r="F454" s="245" t="s">
        <v>1029</v>
      </c>
      <c r="G454" s="242"/>
      <c r="H454" s="246">
        <v>2.343</v>
      </c>
      <c r="I454" s="247"/>
      <c r="J454" s="242"/>
      <c r="K454" s="242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230</v>
      </c>
      <c r="AU454" s="252" t="s">
        <v>88</v>
      </c>
      <c r="AV454" s="13" t="s">
        <v>88</v>
      </c>
      <c r="AW454" s="13" t="s">
        <v>4</v>
      </c>
      <c r="AX454" s="13" t="s">
        <v>86</v>
      </c>
      <c r="AY454" s="252" t="s">
        <v>216</v>
      </c>
    </row>
    <row r="455" s="2" customFormat="1" ht="16.5" customHeight="1">
      <c r="A455" s="39"/>
      <c r="B455" s="40"/>
      <c r="C455" s="228" t="s">
        <v>1030</v>
      </c>
      <c r="D455" s="228" t="s">
        <v>218</v>
      </c>
      <c r="E455" s="229" t="s">
        <v>1031</v>
      </c>
      <c r="F455" s="230" t="s">
        <v>1032</v>
      </c>
      <c r="G455" s="231" t="s">
        <v>328</v>
      </c>
      <c r="H455" s="232">
        <v>29.385000000000002</v>
      </c>
      <c r="I455" s="233"/>
      <c r="J455" s="234">
        <f>ROUND(I455*H455,2)</f>
        <v>0</v>
      </c>
      <c r="K455" s="230" t="s">
        <v>222</v>
      </c>
      <c r="L455" s="45"/>
      <c r="M455" s="235" t="s">
        <v>1</v>
      </c>
      <c r="N455" s="236" t="s">
        <v>44</v>
      </c>
      <c r="O455" s="92"/>
      <c r="P455" s="237">
        <f>O455*H455</f>
        <v>0</v>
      </c>
      <c r="Q455" s="237">
        <v>2.4533999999999998</v>
      </c>
      <c r="R455" s="237">
        <f>Q455*H455</f>
        <v>72.093159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121</v>
      </c>
      <c r="AT455" s="239" t="s">
        <v>218</v>
      </c>
      <c r="AU455" s="239" t="s">
        <v>88</v>
      </c>
      <c r="AY455" s="18" t="s">
        <v>216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86</v>
      </c>
      <c r="BK455" s="240">
        <f>ROUND(I455*H455,2)</f>
        <v>0</v>
      </c>
      <c r="BL455" s="18" t="s">
        <v>121</v>
      </c>
      <c r="BM455" s="239" t="s">
        <v>1033</v>
      </c>
    </row>
    <row r="456" s="13" customFormat="1">
      <c r="A456" s="13"/>
      <c r="B456" s="241"/>
      <c r="C456" s="242"/>
      <c r="D456" s="243" t="s">
        <v>230</v>
      </c>
      <c r="E456" s="244" t="s">
        <v>1</v>
      </c>
      <c r="F456" s="245" t="s">
        <v>1034</v>
      </c>
      <c r="G456" s="242"/>
      <c r="H456" s="246">
        <v>4.1440000000000001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230</v>
      </c>
      <c r="AU456" s="252" t="s">
        <v>88</v>
      </c>
      <c r="AV456" s="13" t="s">
        <v>88</v>
      </c>
      <c r="AW456" s="13" t="s">
        <v>34</v>
      </c>
      <c r="AX456" s="13" t="s">
        <v>79</v>
      </c>
      <c r="AY456" s="252" t="s">
        <v>216</v>
      </c>
    </row>
    <row r="457" s="13" customFormat="1">
      <c r="A457" s="13"/>
      <c r="B457" s="241"/>
      <c r="C457" s="242"/>
      <c r="D457" s="243" t="s">
        <v>230</v>
      </c>
      <c r="E457" s="244" t="s">
        <v>1</v>
      </c>
      <c r="F457" s="245" t="s">
        <v>1035</v>
      </c>
      <c r="G457" s="242"/>
      <c r="H457" s="246">
        <v>0.36899999999999999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230</v>
      </c>
      <c r="AU457" s="252" t="s">
        <v>88</v>
      </c>
      <c r="AV457" s="13" t="s">
        <v>88</v>
      </c>
      <c r="AW457" s="13" t="s">
        <v>34</v>
      </c>
      <c r="AX457" s="13" t="s">
        <v>79</v>
      </c>
      <c r="AY457" s="252" t="s">
        <v>216</v>
      </c>
    </row>
    <row r="458" s="13" customFormat="1">
      <c r="A458" s="13"/>
      <c r="B458" s="241"/>
      <c r="C458" s="242"/>
      <c r="D458" s="243" t="s">
        <v>230</v>
      </c>
      <c r="E458" s="244" t="s">
        <v>1</v>
      </c>
      <c r="F458" s="245" t="s">
        <v>1036</v>
      </c>
      <c r="G458" s="242"/>
      <c r="H458" s="246">
        <v>1.5920000000000001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230</v>
      </c>
      <c r="AU458" s="252" t="s">
        <v>88</v>
      </c>
      <c r="AV458" s="13" t="s">
        <v>88</v>
      </c>
      <c r="AW458" s="13" t="s">
        <v>34</v>
      </c>
      <c r="AX458" s="13" t="s">
        <v>79</v>
      </c>
      <c r="AY458" s="252" t="s">
        <v>216</v>
      </c>
    </row>
    <row r="459" s="13" customFormat="1">
      <c r="A459" s="13"/>
      <c r="B459" s="241"/>
      <c r="C459" s="242"/>
      <c r="D459" s="243" t="s">
        <v>230</v>
      </c>
      <c r="E459" s="244" t="s">
        <v>1</v>
      </c>
      <c r="F459" s="245" t="s">
        <v>1037</v>
      </c>
      <c r="G459" s="242"/>
      <c r="H459" s="246">
        <v>1.0229999999999999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230</v>
      </c>
      <c r="AU459" s="252" t="s">
        <v>88</v>
      </c>
      <c r="AV459" s="13" t="s">
        <v>88</v>
      </c>
      <c r="AW459" s="13" t="s">
        <v>34</v>
      </c>
      <c r="AX459" s="13" t="s">
        <v>79</v>
      </c>
      <c r="AY459" s="252" t="s">
        <v>216</v>
      </c>
    </row>
    <row r="460" s="15" customFormat="1">
      <c r="A460" s="15"/>
      <c r="B460" s="280"/>
      <c r="C460" s="281"/>
      <c r="D460" s="243" t="s">
        <v>230</v>
      </c>
      <c r="E460" s="282" t="s">
        <v>1</v>
      </c>
      <c r="F460" s="283" t="s">
        <v>1038</v>
      </c>
      <c r="G460" s="281"/>
      <c r="H460" s="284">
        <v>7.1280000000000001</v>
      </c>
      <c r="I460" s="285"/>
      <c r="J460" s="281"/>
      <c r="K460" s="281"/>
      <c r="L460" s="286"/>
      <c r="M460" s="287"/>
      <c r="N460" s="288"/>
      <c r="O460" s="288"/>
      <c r="P460" s="288"/>
      <c r="Q460" s="288"/>
      <c r="R460" s="288"/>
      <c r="S460" s="288"/>
      <c r="T460" s="289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90" t="s">
        <v>230</v>
      </c>
      <c r="AU460" s="290" t="s">
        <v>88</v>
      </c>
      <c r="AV460" s="15" t="s">
        <v>99</v>
      </c>
      <c r="AW460" s="15" t="s">
        <v>34</v>
      </c>
      <c r="AX460" s="15" t="s">
        <v>79</v>
      </c>
      <c r="AY460" s="290" t="s">
        <v>216</v>
      </c>
    </row>
    <row r="461" s="13" customFormat="1">
      <c r="A461" s="13"/>
      <c r="B461" s="241"/>
      <c r="C461" s="242"/>
      <c r="D461" s="243" t="s">
        <v>230</v>
      </c>
      <c r="E461" s="244" t="s">
        <v>1</v>
      </c>
      <c r="F461" s="245" t="s">
        <v>1039</v>
      </c>
      <c r="G461" s="242"/>
      <c r="H461" s="246">
        <v>0.52400000000000002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230</v>
      </c>
      <c r="AU461" s="252" t="s">
        <v>88</v>
      </c>
      <c r="AV461" s="13" t="s">
        <v>88</v>
      </c>
      <c r="AW461" s="13" t="s">
        <v>34</v>
      </c>
      <c r="AX461" s="13" t="s">
        <v>79</v>
      </c>
      <c r="AY461" s="252" t="s">
        <v>216</v>
      </c>
    </row>
    <row r="462" s="13" customFormat="1">
      <c r="A462" s="13"/>
      <c r="B462" s="241"/>
      <c r="C462" s="242"/>
      <c r="D462" s="243" t="s">
        <v>230</v>
      </c>
      <c r="E462" s="244" t="s">
        <v>1</v>
      </c>
      <c r="F462" s="245" t="s">
        <v>1040</v>
      </c>
      <c r="G462" s="242"/>
      <c r="H462" s="246">
        <v>0.26300000000000001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230</v>
      </c>
      <c r="AU462" s="252" t="s">
        <v>88</v>
      </c>
      <c r="AV462" s="13" t="s">
        <v>88</v>
      </c>
      <c r="AW462" s="13" t="s">
        <v>34</v>
      </c>
      <c r="AX462" s="13" t="s">
        <v>79</v>
      </c>
      <c r="AY462" s="252" t="s">
        <v>216</v>
      </c>
    </row>
    <row r="463" s="13" customFormat="1">
      <c r="A463" s="13"/>
      <c r="B463" s="241"/>
      <c r="C463" s="242"/>
      <c r="D463" s="243" t="s">
        <v>230</v>
      </c>
      <c r="E463" s="244" t="s">
        <v>1</v>
      </c>
      <c r="F463" s="245" t="s">
        <v>1041</v>
      </c>
      <c r="G463" s="242"/>
      <c r="H463" s="246">
        <v>1.1930000000000001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230</v>
      </c>
      <c r="AU463" s="252" t="s">
        <v>88</v>
      </c>
      <c r="AV463" s="13" t="s">
        <v>88</v>
      </c>
      <c r="AW463" s="13" t="s">
        <v>34</v>
      </c>
      <c r="AX463" s="13" t="s">
        <v>79</v>
      </c>
      <c r="AY463" s="252" t="s">
        <v>216</v>
      </c>
    </row>
    <row r="464" s="13" customFormat="1">
      <c r="A464" s="13"/>
      <c r="B464" s="241"/>
      <c r="C464" s="242"/>
      <c r="D464" s="243" t="s">
        <v>230</v>
      </c>
      <c r="E464" s="244" t="s">
        <v>1</v>
      </c>
      <c r="F464" s="245" t="s">
        <v>1042</v>
      </c>
      <c r="G464" s="242"/>
      <c r="H464" s="246">
        <v>0.91900000000000004</v>
      </c>
      <c r="I464" s="247"/>
      <c r="J464" s="242"/>
      <c r="K464" s="242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230</v>
      </c>
      <c r="AU464" s="252" t="s">
        <v>88</v>
      </c>
      <c r="AV464" s="13" t="s">
        <v>88</v>
      </c>
      <c r="AW464" s="13" t="s">
        <v>34</v>
      </c>
      <c r="AX464" s="13" t="s">
        <v>79</v>
      </c>
      <c r="AY464" s="252" t="s">
        <v>216</v>
      </c>
    </row>
    <row r="465" s="13" customFormat="1">
      <c r="A465" s="13"/>
      <c r="B465" s="241"/>
      <c r="C465" s="242"/>
      <c r="D465" s="243" t="s">
        <v>230</v>
      </c>
      <c r="E465" s="244" t="s">
        <v>1</v>
      </c>
      <c r="F465" s="245" t="s">
        <v>1043</v>
      </c>
      <c r="G465" s="242"/>
      <c r="H465" s="246">
        <v>0.129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230</v>
      </c>
      <c r="AU465" s="252" t="s">
        <v>88</v>
      </c>
      <c r="AV465" s="13" t="s">
        <v>88</v>
      </c>
      <c r="AW465" s="13" t="s">
        <v>34</v>
      </c>
      <c r="AX465" s="13" t="s">
        <v>79</v>
      </c>
      <c r="AY465" s="252" t="s">
        <v>216</v>
      </c>
    </row>
    <row r="466" s="15" customFormat="1">
      <c r="A466" s="15"/>
      <c r="B466" s="280"/>
      <c r="C466" s="281"/>
      <c r="D466" s="243" t="s">
        <v>230</v>
      </c>
      <c r="E466" s="282" t="s">
        <v>1</v>
      </c>
      <c r="F466" s="283" t="s">
        <v>1044</v>
      </c>
      <c r="G466" s="281"/>
      <c r="H466" s="284">
        <v>3.028</v>
      </c>
      <c r="I466" s="285"/>
      <c r="J466" s="281"/>
      <c r="K466" s="281"/>
      <c r="L466" s="286"/>
      <c r="M466" s="287"/>
      <c r="N466" s="288"/>
      <c r="O466" s="288"/>
      <c r="P466" s="288"/>
      <c r="Q466" s="288"/>
      <c r="R466" s="288"/>
      <c r="S466" s="288"/>
      <c r="T466" s="28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90" t="s">
        <v>230</v>
      </c>
      <c r="AU466" s="290" t="s">
        <v>88</v>
      </c>
      <c r="AV466" s="15" t="s">
        <v>99</v>
      </c>
      <c r="AW466" s="15" t="s">
        <v>34</v>
      </c>
      <c r="AX466" s="15" t="s">
        <v>79</v>
      </c>
      <c r="AY466" s="290" t="s">
        <v>216</v>
      </c>
    </row>
    <row r="467" s="13" customFormat="1">
      <c r="A467" s="13"/>
      <c r="B467" s="241"/>
      <c r="C467" s="242"/>
      <c r="D467" s="243" t="s">
        <v>230</v>
      </c>
      <c r="E467" s="244" t="s">
        <v>1</v>
      </c>
      <c r="F467" s="245" t="s">
        <v>1045</v>
      </c>
      <c r="G467" s="242"/>
      <c r="H467" s="246">
        <v>1.671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230</v>
      </c>
      <c r="AU467" s="252" t="s">
        <v>88</v>
      </c>
      <c r="AV467" s="13" t="s">
        <v>88</v>
      </c>
      <c r="AW467" s="13" t="s">
        <v>34</v>
      </c>
      <c r="AX467" s="13" t="s">
        <v>79</v>
      </c>
      <c r="AY467" s="252" t="s">
        <v>216</v>
      </c>
    </row>
    <row r="468" s="13" customFormat="1">
      <c r="A468" s="13"/>
      <c r="B468" s="241"/>
      <c r="C468" s="242"/>
      <c r="D468" s="243" t="s">
        <v>230</v>
      </c>
      <c r="E468" s="244" t="s">
        <v>1</v>
      </c>
      <c r="F468" s="245" t="s">
        <v>1046</v>
      </c>
      <c r="G468" s="242"/>
      <c r="H468" s="246">
        <v>1.9430000000000001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230</v>
      </c>
      <c r="AU468" s="252" t="s">
        <v>88</v>
      </c>
      <c r="AV468" s="13" t="s">
        <v>88</v>
      </c>
      <c r="AW468" s="13" t="s">
        <v>34</v>
      </c>
      <c r="AX468" s="13" t="s">
        <v>79</v>
      </c>
      <c r="AY468" s="252" t="s">
        <v>216</v>
      </c>
    </row>
    <row r="469" s="13" customFormat="1">
      <c r="A469" s="13"/>
      <c r="B469" s="241"/>
      <c r="C469" s="242"/>
      <c r="D469" s="243" t="s">
        <v>230</v>
      </c>
      <c r="E469" s="244" t="s">
        <v>1</v>
      </c>
      <c r="F469" s="245" t="s">
        <v>1047</v>
      </c>
      <c r="G469" s="242"/>
      <c r="H469" s="246">
        <v>1.9430000000000001</v>
      </c>
      <c r="I469" s="247"/>
      <c r="J469" s="242"/>
      <c r="K469" s="242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230</v>
      </c>
      <c r="AU469" s="252" t="s">
        <v>88</v>
      </c>
      <c r="AV469" s="13" t="s">
        <v>88</v>
      </c>
      <c r="AW469" s="13" t="s">
        <v>34</v>
      </c>
      <c r="AX469" s="13" t="s">
        <v>79</v>
      </c>
      <c r="AY469" s="252" t="s">
        <v>216</v>
      </c>
    </row>
    <row r="470" s="13" customFormat="1">
      <c r="A470" s="13"/>
      <c r="B470" s="241"/>
      <c r="C470" s="242"/>
      <c r="D470" s="243" t="s">
        <v>230</v>
      </c>
      <c r="E470" s="244" t="s">
        <v>1</v>
      </c>
      <c r="F470" s="245" t="s">
        <v>1048</v>
      </c>
      <c r="G470" s="242"/>
      <c r="H470" s="246">
        <v>1.6499999999999999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230</v>
      </c>
      <c r="AU470" s="252" t="s">
        <v>88</v>
      </c>
      <c r="AV470" s="13" t="s">
        <v>88</v>
      </c>
      <c r="AW470" s="13" t="s">
        <v>34</v>
      </c>
      <c r="AX470" s="13" t="s">
        <v>79</v>
      </c>
      <c r="AY470" s="252" t="s">
        <v>216</v>
      </c>
    </row>
    <row r="471" s="13" customFormat="1">
      <c r="A471" s="13"/>
      <c r="B471" s="241"/>
      <c r="C471" s="242"/>
      <c r="D471" s="243" t="s">
        <v>230</v>
      </c>
      <c r="E471" s="244" t="s">
        <v>1</v>
      </c>
      <c r="F471" s="245" t="s">
        <v>1049</v>
      </c>
      <c r="G471" s="242"/>
      <c r="H471" s="246">
        <v>1.9319999999999999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230</v>
      </c>
      <c r="AU471" s="252" t="s">
        <v>88</v>
      </c>
      <c r="AV471" s="13" t="s">
        <v>88</v>
      </c>
      <c r="AW471" s="13" t="s">
        <v>34</v>
      </c>
      <c r="AX471" s="13" t="s">
        <v>79</v>
      </c>
      <c r="AY471" s="252" t="s">
        <v>216</v>
      </c>
    </row>
    <row r="472" s="13" customFormat="1">
      <c r="A472" s="13"/>
      <c r="B472" s="241"/>
      <c r="C472" s="242"/>
      <c r="D472" s="243" t="s">
        <v>230</v>
      </c>
      <c r="E472" s="244" t="s">
        <v>1</v>
      </c>
      <c r="F472" s="245" t="s">
        <v>1050</v>
      </c>
      <c r="G472" s="242"/>
      <c r="H472" s="246">
        <v>4.7969999999999997</v>
      </c>
      <c r="I472" s="247"/>
      <c r="J472" s="242"/>
      <c r="K472" s="242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230</v>
      </c>
      <c r="AU472" s="252" t="s">
        <v>88</v>
      </c>
      <c r="AV472" s="13" t="s">
        <v>88</v>
      </c>
      <c r="AW472" s="13" t="s">
        <v>34</v>
      </c>
      <c r="AX472" s="13" t="s">
        <v>79</v>
      </c>
      <c r="AY472" s="252" t="s">
        <v>216</v>
      </c>
    </row>
    <row r="473" s="13" customFormat="1">
      <c r="A473" s="13"/>
      <c r="B473" s="241"/>
      <c r="C473" s="242"/>
      <c r="D473" s="243" t="s">
        <v>230</v>
      </c>
      <c r="E473" s="244" t="s">
        <v>1</v>
      </c>
      <c r="F473" s="245" t="s">
        <v>1051</v>
      </c>
      <c r="G473" s="242"/>
      <c r="H473" s="246">
        <v>0.59999999999999998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230</v>
      </c>
      <c r="AU473" s="252" t="s">
        <v>88</v>
      </c>
      <c r="AV473" s="13" t="s">
        <v>88</v>
      </c>
      <c r="AW473" s="13" t="s">
        <v>34</v>
      </c>
      <c r="AX473" s="13" t="s">
        <v>79</v>
      </c>
      <c r="AY473" s="252" t="s">
        <v>216</v>
      </c>
    </row>
    <row r="474" s="13" customFormat="1">
      <c r="A474" s="13"/>
      <c r="B474" s="241"/>
      <c r="C474" s="242"/>
      <c r="D474" s="243" t="s">
        <v>230</v>
      </c>
      <c r="E474" s="244" t="s">
        <v>1</v>
      </c>
      <c r="F474" s="245" t="s">
        <v>1052</v>
      </c>
      <c r="G474" s="242"/>
      <c r="H474" s="246">
        <v>0.089999999999999997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230</v>
      </c>
      <c r="AU474" s="252" t="s">
        <v>88</v>
      </c>
      <c r="AV474" s="13" t="s">
        <v>88</v>
      </c>
      <c r="AW474" s="13" t="s">
        <v>34</v>
      </c>
      <c r="AX474" s="13" t="s">
        <v>79</v>
      </c>
      <c r="AY474" s="252" t="s">
        <v>216</v>
      </c>
    </row>
    <row r="475" s="13" customFormat="1">
      <c r="A475" s="13"/>
      <c r="B475" s="241"/>
      <c r="C475" s="242"/>
      <c r="D475" s="243" t="s">
        <v>230</v>
      </c>
      <c r="E475" s="244" t="s">
        <v>1</v>
      </c>
      <c r="F475" s="245" t="s">
        <v>1053</v>
      </c>
      <c r="G475" s="242"/>
      <c r="H475" s="246">
        <v>3.7149999999999999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230</v>
      </c>
      <c r="AU475" s="252" t="s">
        <v>88</v>
      </c>
      <c r="AV475" s="13" t="s">
        <v>88</v>
      </c>
      <c r="AW475" s="13" t="s">
        <v>34</v>
      </c>
      <c r="AX475" s="13" t="s">
        <v>79</v>
      </c>
      <c r="AY475" s="252" t="s">
        <v>216</v>
      </c>
    </row>
    <row r="476" s="13" customFormat="1">
      <c r="A476" s="13"/>
      <c r="B476" s="241"/>
      <c r="C476" s="242"/>
      <c r="D476" s="243" t="s">
        <v>230</v>
      </c>
      <c r="E476" s="244" t="s">
        <v>1</v>
      </c>
      <c r="F476" s="245" t="s">
        <v>1054</v>
      </c>
      <c r="G476" s="242"/>
      <c r="H476" s="246">
        <v>0.25</v>
      </c>
      <c r="I476" s="247"/>
      <c r="J476" s="242"/>
      <c r="K476" s="242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230</v>
      </c>
      <c r="AU476" s="252" t="s">
        <v>88</v>
      </c>
      <c r="AV476" s="13" t="s">
        <v>88</v>
      </c>
      <c r="AW476" s="13" t="s">
        <v>34</v>
      </c>
      <c r="AX476" s="13" t="s">
        <v>79</v>
      </c>
      <c r="AY476" s="252" t="s">
        <v>216</v>
      </c>
    </row>
    <row r="477" s="13" customFormat="1">
      <c r="A477" s="13"/>
      <c r="B477" s="241"/>
      <c r="C477" s="242"/>
      <c r="D477" s="243" t="s">
        <v>230</v>
      </c>
      <c r="E477" s="244" t="s">
        <v>1</v>
      </c>
      <c r="F477" s="245" t="s">
        <v>1055</v>
      </c>
      <c r="G477" s="242"/>
      <c r="H477" s="246">
        <v>0.23899999999999999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230</v>
      </c>
      <c r="AU477" s="252" t="s">
        <v>88</v>
      </c>
      <c r="AV477" s="13" t="s">
        <v>88</v>
      </c>
      <c r="AW477" s="13" t="s">
        <v>34</v>
      </c>
      <c r="AX477" s="13" t="s">
        <v>79</v>
      </c>
      <c r="AY477" s="252" t="s">
        <v>216</v>
      </c>
    </row>
    <row r="478" s="13" customFormat="1">
      <c r="A478" s="13"/>
      <c r="B478" s="241"/>
      <c r="C478" s="242"/>
      <c r="D478" s="243" t="s">
        <v>230</v>
      </c>
      <c r="E478" s="244" t="s">
        <v>1</v>
      </c>
      <c r="F478" s="245" t="s">
        <v>1056</v>
      </c>
      <c r="G478" s="242"/>
      <c r="H478" s="246">
        <v>0.105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230</v>
      </c>
      <c r="AU478" s="252" t="s">
        <v>88</v>
      </c>
      <c r="AV478" s="13" t="s">
        <v>88</v>
      </c>
      <c r="AW478" s="13" t="s">
        <v>34</v>
      </c>
      <c r="AX478" s="13" t="s">
        <v>79</v>
      </c>
      <c r="AY478" s="252" t="s">
        <v>216</v>
      </c>
    </row>
    <row r="479" s="13" customFormat="1">
      <c r="A479" s="13"/>
      <c r="B479" s="241"/>
      <c r="C479" s="242"/>
      <c r="D479" s="243" t="s">
        <v>230</v>
      </c>
      <c r="E479" s="244" t="s">
        <v>1</v>
      </c>
      <c r="F479" s="245" t="s">
        <v>1057</v>
      </c>
      <c r="G479" s="242"/>
      <c r="H479" s="246">
        <v>0.10199999999999999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230</v>
      </c>
      <c r="AU479" s="252" t="s">
        <v>88</v>
      </c>
      <c r="AV479" s="13" t="s">
        <v>88</v>
      </c>
      <c r="AW479" s="13" t="s">
        <v>34</v>
      </c>
      <c r="AX479" s="13" t="s">
        <v>79</v>
      </c>
      <c r="AY479" s="252" t="s">
        <v>216</v>
      </c>
    </row>
    <row r="480" s="15" customFormat="1">
      <c r="A480" s="15"/>
      <c r="B480" s="280"/>
      <c r="C480" s="281"/>
      <c r="D480" s="243" t="s">
        <v>230</v>
      </c>
      <c r="E480" s="282" t="s">
        <v>1</v>
      </c>
      <c r="F480" s="283" t="s">
        <v>1058</v>
      </c>
      <c r="G480" s="281"/>
      <c r="H480" s="284">
        <v>19.036999999999999</v>
      </c>
      <c r="I480" s="285"/>
      <c r="J480" s="281"/>
      <c r="K480" s="281"/>
      <c r="L480" s="286"/>
      <c r="M480" s="287"/>
      <c r="N480" s="288"/>
      <c r="O480" s="288"/>
      <c r="P480" s="288"/>
      <c r="Q480" s="288"/>
      <c r="R480" s="288"/>
      <c r="S480" s="288"/>
      <c r="T480" s="289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90" t="s">
        <v>230</v>
      </c>
      <c r="AU480" s="290" t="s">
        <v>88</v>
      </c>
      <c r="AV480" s="15" t="s">
        <v>99</v>
      </c>
      <c r="AW480" s="15" t="s">
        <v>34</v>
      </c>
      <c r="AX480" s="15" t="s">
        <v>79</v>
      </c>
      <c r="AY480" s="290" t="s">
        <v>216</v>
      </c>
    </row>
    <row r="481" s="13" customFormat="1">
      <c r="A481" s="13"/>
      <c r="B481" s="241"/>
      <c r="C481" s="242"/>
      <c r="D481" s="243" t="s">
        <v>230</v>
      </c>
      <c r="E481" s="244" t="s">
        <v>1</v>
      </c>
      <c r="F481" s="245" t="s">
        <v>1059</v>
      </c>
      <c r="G481" s="242"/>
      <c r="H481" s="246">
        <v>0.192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230</v>
      </c>
      <c r="AU481" s="252" t="s">
        <v>88</v>
      </c>
      <c r="AV481" s="13" t="s">
        <v>88</v>
      </c>
      <c r="AW481" s="13" t="s">
        <v>34</v>
      </c>
      <c r="AX481" s="13" t="s">
        <v>79</v>
      </c>
      <c r="AY481" s="252" t="s">
        <v>216</v>
      </c>
    </row>
    <row r="482" s="15" customFormat="1">
      <c r="A482" s="15"/>
      <c r="B482" s="280"/>
      <c r="C482" s="281"/>
      <c r="D482" s="243" t="s">
        <v>230</v>
      </c>
      <c r="E482" s="282" t="s">
        <v>1</v>
      </c>
      <c r="F482" s="283" t="s">
        <v>1060</v>
      </c>
      <c r="G482" s="281"/>
      <c r="H482" s="284">
        <v>0.192</v>
      </c>
      <c r="I482" s="285"/>
      <c r="J482" s="281"/>
      <c r="K482" s="281"/>
      <c r="L482" s="286"/>
      <c r="M482" s="287"/>
      <c r="N482" s="288"/>
      <c r="O482" s="288"/>
      <c r="P482" s="288"/>
      <c r="Q482" s="288"/>
      <c r="R482" s="288"/>
      <c r="S482" s="288"/>
      <c r="T482" s="28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90" t="s">
        <v>230</v>
      </c>
      <c r="AU482" s="290" t="s">
        <v>88</v>
      </c>
      <c r="AV482" s="15" t="s">
        <v>99</v>
      </c>
      <c r="AW482" s="15" t="s">
        <v>34</v>
      </c>
      <c r="AX482" s="15" t="s">
        <v>79</v>
      </c>
      <c r="AY482" s="290" t="s">
        <v>216</v>
      </c>
    </row>
    <row r="483" s="14" customFormat="1">
      <c r="A483" s="14"/>
      <c r="B483" s="253"/>
      <c r="C483" s="254"/>
      <c r="D483" s="243" t="s">
        <v>230</v>
      </c>
      <c r="E483" s="255" t="s">
        <v>1</v>
      </c>
      <c r="F483" s="256" t="s">
        <v>285</v>
      </c>
      <c r="G483" s="254"/>
      <c r="H483" s="257">
        <v>29.385000000000002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230</v>
      </c>
      <c r="AU483" s="263" t="s">
        <v>88</v>
      </c>
      <c r="AV483" s="14" t="s">
        <v>121</v>
      </c>
      <c r="AW483" s="14" t="s">
        <v>34</v>
      </c>
      <c r="AX483" s="14" t="s">
        <v>86</v>
      </c>
      <c r="AY483" s="263" t="s">
        <v>216</v>
      </c>
    </row>
    <row r="484" s="2" customFormat="1" ht="16.5" customHeight="1">
      <c r="A484" s="39"/>
      <c r="B484" s="40"/>
      <c r="C484" s="228" t="s">
        <v>1061</v>
      </c>
      <c r="D484" s="228" t="s">
        <v>218</v>
      </c>
      <c r="E484" s="229" t="s">
        <v>1062</v>
      </c>
      <c r="F484" s="230" t="s">
        <v>1063</v>
      </c>
      <c r="G484" s="231" t="s">
        <v>277</v>
      </c>
      <c r="H484" s="232">
        <v>124.68300000000001</v>
      </c>
      <c r="I484" s="233"/>
      <c r="J484" s="234">
        <f>ROUND(I484*H484,2)</f>
        <v>0</v>
      </c>
      <c r="K484" s="230" t="s">
        <v>222</v>
      </c>
      <c r="L484" s="45"/>
      <c r="M484" s="235" t="s">
        <v>1</v>
      </c>
      <c r="N484" s="236" t="s">
        <v>44</v>
      </c>
      <c r="O484" s="92"/>
      <c r="P484" s="237">
        <f>O484*H484</f>
        <v>0</v>
      </c>
      <c r="Q484" s="237">
        <v>0.0057600000000000004</v>
      </c>
      <c r="R484" s="237">
        <f>Q484*H484</f>
        <v>0.71817408000000005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121</v>
      </c>
      <c r="AT484" s="239" t="s">
        <v>218</v>
      </c>
      <c r="AU484" s="239" t="s">
        <v>88</v>
      </c>
      <c r="AY484" s="18" t="s">
        <v>216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86</v>
      </c>
      <c r="BK484" s="240">
        <f>ROUND(I484*H484,2)</f>
        <v>0</v>
      </c>
      <c r="BL484" s="18" t="s">
        <v>121</v>
      </c>
      <c r="BM484" s="239" t="s">
        <v>1064</v>
      </c>
    </row>
    <row r="485" s="13" customFormat="1">
      <c r="A485" s="13"/>
      <c r="B485" s="241"/>
      <c r="C485" s="242"/>
      <c r="D485" s="243" t="s">
        <v>230</v>
      </c>
      <c r="E485" s="244" t="s">
        <v>1</v>
      </c>
      <c r="F485" s="245" t="s">
        <v>1065</v>
      </c>
      <c r="G485" s="242"/>
      <c r="H485" s="246">
        <v>32.887999999999998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230</v>
      </c>
      <c r="AU485" s="252" t="s">
        <v>88</v>
      </c>
      <c r="AV485" s="13" t="s">
        <v>88</v>
      </c>
      <c r="AW485" s="13" t="s">
        <v>34</v>
      </c>
      <c r="AX485" s="13" t="s">
        <v>79</v>
      </c>
      <c r="AY485" s="252" t="s">
        <v>216</v>
      </c>
    </row>
    <row r="486" s="13" customFormat="1">
      <c r="A486" s="13"/>
      <c r="B486" s="241"/>
      <c r="C486" s="242"/>
      <c r="D486" s="243" t="s">
        <v>230</v>
      </c>
      <c r="E486" s="244" t="s">
        <v>1</v>
      </c>
      <c r="F486" s="245" t="s">
        <v>1066</v>
      </c>
      <c r="G486" s="242"/>
      <c r="H486" s="246">
        <v>3.4750000000000001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230</v>
      </c>
      <c r="AU486" s="252" t="s">
        <v>88</v>
      </c>
      <c r="AV486" s="13" t="s">
        <v>88</v>
      </c>
      <c r="AW486" s="13" t="s">
        <v>34</v>
      </c>
      <c r="AX486" s="13" t="s">
        <v>79</v>
      </c>
      <c r="AY486" s="252" t="s">
        <v>216</v>
      </c>
    </row>
    <row r="487" s="13" customFormat="1">
      <c r="A487" s="13"/>
      <c r="B487" s="241"/>
      <c r="C487" s="242"/>
      <c r="D487" s="243" t="s">
        <v>230</v>
      </c>
      <c r="E487" s="244" t="s">
        <v>1</v>
      </c>
      <c r="F487" s="245" t="s">
        <v>1067</v>
      </c>
      <c r="G487" s="242"/>
      <c r="H487" s="246">
        <v>10.609999999999999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230</v>
      </c>
      <c r="AU487" s="252" t="s">
        <v>88</v>
      </c>
      <c r="AV487" s="13" t="s">
        <v>88</v>
      </c>
      <c r="AW487" s="13" t="s">
        <v>34</v>
      </c>
      <c r="AX487" s="13" t="s">
        <v>79</v>
      </c>
      <c r="AY487" s="252" t="s">
        <v>216</v>
      </c>
    </row>
    <row r="488" s="13" customFormat="1">
      <c r="A488" s="13"/>
      <c r="B488" s="241"/>
      <c r="C488" s="242"/>
      <c r="D488" s="243" t="s">
        <v>230</v>
      </c>
      <c r="E488" s="244" t="s">
        <v>1</v>
      </c>
      <c r="F488" s="245" t="s">
        <v>1068</v>
      </c>
      <c r="G488" s="242"/>
      <c r="H488" s="246">
        <v>10.225</v>
      </c>
      <c r="I488" s="247"/>
      <c r="J488" s="242"/>
      <c r="K488" s="242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230</v>
      </c>
      <c r="AU488" s="252" t="s">
        <v>88</v>
      </c>
      <c r="AV488" s="13" t="s">
        <v>88</v>
      </c>
      <c r="AW488" s="13" t="s">
        <v>34</v>
      </c>
      <c r="AX488" s="13" t="s">
        <v>79</v>
      </c>
      <c r="AY488" s="252" t="s">
        <v>216</v>
      </c>
    </row>
    <row r="489" s="15" customFormat="1">
      <c r="A489" s="15"/>
      <c r="B489" s="280"/>
      <c r="C489" s="281"/>
      <c r="D489" s="243" t="s">
        <v>230</v>
      </c>
      <c r="E489" s="282" t="s">
        <v>1</v>
      </c>
      <c r="F489" s="283" t="s">
        <v>775</v>
      </c>
      <c r="G489" s="281"/>
      <c r="H489" s="284">
        <v>57.198</v>
      </c>
      <c r="I489" s="285"/>
      <c r="J489" s="281"/>
      <c r="K489" s="281"/>
      <c r="L489" s="286"/>
      <c r="M489" s="287"/>
      <c r="N489" s="288"/>
      <c r="O489" s="288"/>
      <c r="P489" s="288"/>
      <c r="Q489" s="288"/>
      <c r="R489" s="288"/>
      <c r="S489" s="288"/>
      <c r="T489" s="28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90" t="s">
        <v>230</v>
      </c>
      <c r="AU489" s="290" t="s">
        <v>88</v>
      </c>
      <c r="AV489" s="15" t="s">
        <v>99</v>
      </c>
      <c r="AW489" s="15" t="s">
        <v>34</v>
      </c>
      <c r="AX489" s="15" t="s">
        <v>79</v>
      </c>
      <c r="AY489" s="290" t="s">
        <v>216</v>
      </c>
    </row>
    <row r="490" s="13" customFormat="1">
      <c r="A490" s="13"/>
      <c r="B490" s="241"/>
      <c r="C490" s="242"/>
      <c r="D490" s="243" t="s">
        <v>230</v>
      </c>
      <c r="E490" s="244" t="s">
        <v>1</v>
      </c>
      <c r="F490" s="245" t="s">
        <v>1069</v>
      </c>
      <c r="G490" s="242"/>
      <c r="H490" s="246">
        <v>6.694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230</v>
      </c>
      <c r="AU490" s="252" t="s">
        <v>88</v>
      </c>
      <c r="AV490" s="13" t="s">
        <v>88</v>
      </c>
      <c r="AW490" s="13" t="s">
        <v>34</v>
      </c>
      <c r="AX490" s="13" t="s">
        <v>79</v>
      </c>
      <c r="AY490" s="252" t="s">
        <v>216</v>
      </c>
    </row>
    <row r="491" s="13" customFormat="1">
      <c r="A491" s="13"/>
      <c r="B491" s="241"/>
      <c r="C491" s="242"/>
      <c r="D491" s="243" t="s">
        <v>230</v>
      </c>
      <c r="E491" s="244" t="s">
        <v>1</v>
      </c>
      <c r="F491" s="245" t="s">
        <v>1070</v>
      </c>
      <c r="G491" s="242"/>
      <c r="H491" s="246">
        <v>6.984</v>
      </c>
      <c r="I491" s="247"/>
      <c r="J491" s="242"/>
      <c r="K491" s="242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230</v>
      </c>
      <c r="AU491" s="252" t="s">
        <v>88</v>
      </c>
      <c r="AV491" s="13" t="s">
        <v>88</v>
      </c>
      <c r="AW491" s="13" t="s">
        <v>34</v>
      </c>
      <c r="AX491" s="13" t="s">
        <v>79</v>
      </c>
      <c r="AY491" s="252" t="s">
        <v>216</v>
      </c>
    </row>
    <row r="492" s="13" customFormat="1">
      <c r="A492" s="13"/>
      <c r="B492" s="241"/>
      <c r="C492" s="242"/>
      <c r="D492" s="243" t="s">
        <v>230</v>
      </c>
      <c r="E492" s="244" t="s">
        <v>1</v>
      </c>
      <c r="F492" s="245" t="s">
        <v>1071</v>
      </c>
      <c r="G492" s="242"/>
      <c r="H492" s="246">
        <v>6.6319999999999997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230</v>
      </c>
      <c r="AU492" s="252" t="s">
        <v>88</v>
      </c>
      <c r="AV492" s="13" t="s">
        <v>88</v>
      </c>
      <c r="AW492" s="13" t="s">
        <v>34</v>
      </c>
      <c r="AX492" s="13" t="s">
        <v>79</v>
      </c>
      <c r="AY492" s="252" t="s">
        <v>216</v>
      </c>
    </row>
    <row r="493" s="13" customFormat="1">
      <c r="A493" s="13"/>
      <c r="B493" s="241"/>
      <c r="C493" s="242"/>
      <c r="D493" s="243" t="s">
        <v>230</v>
      </c>
      <c r="E493" s="244" t="s">
        <v>1</v>
      </c>
      <c r="F493" s="245" t="s">
        <v>1072</v>
      </c>
      <c r="G493" s="242"/>
      <c r="H493" s="246">
        <v>6.4269999999999996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230</v>
      </c>
      <c r="AU493" s="252" t="s">
        <v>88</v>
      </c>
      <c r="AV493" s="13" t="s">
        <v>88</v>
      </c>
      <c r="AW493" s="13" t="s">
        <v>34</v>
      </c>
      <c r="AX493" s="13" t="s">
        <v>79</v>
      </c>
      <c r="AY493" s="252" t="s">
        <v>216</v>
      </c>
    </row>
    <row r="494" s="13" customFormat="1">
      <c r="A494" s="13"/>
      <c r="B494" s="241"/>
      <c r="C494" s="242"/>
      <c r="D494" s="243" t="s">
        <v>230</v>
      </c>
      <c r="E494" s="244" t="s">
        <v>1</v>
      </c>
      <c r="F494" s="245" t="s">
        <v>1073</v>
      </c>
      <c r="G494" s="242"/>
      <c r="H494" s="246">
        <v>16.097999999999999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230</v>
      </c>
      <c r="AU494" s="252" t="s">
        <v>88</v>
      </c>
      <c r="AV494" s="13" t="s">
        <v>88</v>
      </c>
      <c r="AW494" s="13" t="s">
        <v>34</v>
      </c>
      <c r="AX494" s="13" t="s">
        <v>79</v>
      </c>
      <c r="AY494" s="252" t="s">
        <v>216</v>
      </c>
    </row>
    <row r="495" s="13" customFormat="1">
      <c r="A495" s="13"/>
      <c r="B495" s="241"/>
      <c r="C495" s="242"/>
      <c r="D495" s="243" t="s">
        <v>230</v>
      </c>
      <c r="E495" s="244" t="s">
        <v>1</v>
      </c>
      <c r="F495" s="245" t="s">
        <v>1074</v>
      </c>
      <c r="G495" s="242"/>
      <c r="H495" s="246">
        <v>19.988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230</v>
      </c>
      <c r="AU495" s="252" t="s">
        <v>88</v>
      </c>
      <c r="AV495" s="13" t="s">
        <v>88</v>
      </c>
      <c r="AW495" s="13" t="s">
        <v>34</v>
      </c>
      <c r="AX495" s="13" t="s">
        <v>79</v>
      </c>
      <c r="AY495" s="252" t="s">
        <v>216</v>
      </c>
    </row>
    <row r="496" s="13" customFormat="1">
      <c r="A496" s="13"/>
      <c r="B496" s="241"/>
      <c r="C496" s="242"/>
      <c r="D496" s="243" t="s">
        <v>230</v>
      </c>
      <c r="E496" s="244" t="s">
        <v>1</v>
      </c>
      <c r="F496" s="245" t="s">
        <v>1075</v>
      </c>
      <c r="G496" s="242"/>
      <c r="H496" s="246">
        <v>1.8899999999999999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230</v>
      </c>
      <c r="AU496" s="252" t="s">
        <v>88</v>
      </c>
      <c r="AV496" s="13" t="s">
        <v>88</v>
      </c>
      <c r="AW496" s="13" t="s">
        <v>34</v>
      </c>
      <c r="AX496" s="13" t="s">
        <v>79</v>
      </c>
      <c r="AY496" s="252" t="s">
        <v>216</v>
      </c>
    </row>
    <row r="497" s="13" customFormat="1">
      <c r="A497" s="13"/>
      <c r="B497" s="241"/>
      <c r="C497" s="242"/>
      <c r="D497" s="243" t="s">
        <v>230</v>
      </c>
      <c r="E497" s="244" t="s">
        <v>1</v>
      </c>
      <c r="F497" s="245" t="s">
        <v>1076</v>
      </c>
      <c r="G497" s="242"/>
      <c r="H497" s="246">
        <v>0.85199999999999998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230</v>
      </c>
      <c r="AU497" s="252" t="s">
        <v>88</v>
      </c>
      <c r="AV497" s="13" t="s">
        <v>88</v>
      </c>
      <c r="AW497" s="13" t="s">
        <v>34</v>
      </c>
      <c r="AX497" s="13" t="s">
        <v>79</v>
      </c>
      <c r="AY497" s="252" t="s">
        <v>216</v>
      </c>
    </row>
    <row r="498" s="15" customFormat="1">
      <c r="A498" s="15"/>
      <c r="B498" s="280"/>
      <c r="C498" s="281"/>
      <c r="D498" s="243" t="s">
        <v>230</v>
      </c>
      <c r="E498" s="282" t="s">
        <v>1</v>
      </c>
      <c r="F498" s="283" t="s">
        <v>778</v>
      </c>
      <c r="G498" s="281"/>
      <c r="H498" s="284">
        <v>65.564999999999998</v>
      </c>
      <c r="I498" s="285"/>
      <c r="J498" s="281"/>
      <c r="K498" s="281"/>
      <c r="L498" s="286"/>
      <c r="M498" s="287"/>
      <c r="N498" s="288"/>
      <c r="O498" s="288"/>
      <c r="P498" s="288"/>
      <c r="Q498" s="288"/>
      <c r="R498" s="288"/>
      <c r="S498" s="288"/>
      <c r="T498" s="289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90" t="s">
        <v>230</v>
      </c>
      <c r="AU498" s="290" t="s">
        <v>88</v>
      </c>
      <c r="AV498" s="15" t="s">
        <v>99</v>
      </c>
      <c r="AW498" s="15" t="s">
        <v>34</v>
      </c>
      <c r="AX498" s="15" t="s">
        <v>79</v>
      </c>
      <c r="AY498" s="290" t="s">
        <v>216</v>
      </c>
    </row>
    <row r="499" s="13" customFormat="1">
      <c r="A499" s="13"/>
      <c r="B499" s="241"/>
      <c r="C499" s="242"/>
      <c r="D499" s="243" t="s">
        <v>230</v>
      </c>
      <c r="E499" s="244" t="s">
        <v>1</v>
      </c>
      <c r="F499" s="245" t="s">
        <v>1077</v>
      </c>
      <c r="G499" s="242"/>
      <c r="H499" s="246">
        <v>1.9199999999999999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230</v>
      </c>
      <c r="AU499" s="252" t="s">
        <v>88</v>
      </c>
      <c r="AV499" s="13" t="s">
        <v>88</v>
      </c>
      <c r="AW499" s="13" t="s">
        <v>34</v>
      </c>
      <c r="AX499" s="13" t="s">
        <v>79</v>
      </c>
      <c r="AY499" s="252" t="s">
        <v>216</v>
      </c>
    </row>
    <row r="500" s="15" customFormat="1">
      <c r="A500" s="15"/>
      <c r="B500" s="280"/>
      <c r="C500" s="281"/>
      <c r="D500" s="243" t="s">
        <v>230</v>
      </c>
      <c r="E500" s="282" t="s">
        <v>1</v>
      </c>
      <c r="F500" s="283" t="s">
        <v>1060</v>
      </c>
      <c r="G500" s="281"/>
      <c r="H500" s="284">
        <v>1.9199999999999999</v>
      </c>
      <c r="I500" s="285"/>
      <c r="J500" s="281"/>
      <c r="K500" s="281"/>
      <c r="L500" s="286"/>
      <c r="M500" s="287"/>
      <c r="N500" s="288"/>
      <c r="O500" s="288"/>
      <c r="P500" s="288"/>
      <c r="Q500" s="288"/>
      <c r="R500" s="288"/>
      <c r="S500" s="288"/>
      <c r="T500" s="28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90" t="s">
        <v>230</v>
      </c>
      <c r="AU500" s="290" t="s">
        <v>88</v>
      </c>
      <c r="AV500" s="15" t="s">
        <v>99</v>
      </c>
      <c r="AW500" s="15" t="s">
        <v>34</v>
      </c>
      <c r="AX500" s="15" t="s">
        <v>79</v>
      </c>
      <c r="AY500" s="290" t="s">
        <v>216</v>
      </c>
    </row>
    <row r="501" s="14" customFormat="1">
      <c r="A501" s="14"/>
      <c r="B501" s="253"/>
      <c r="C501" s="254"/>
      <c r="D501" s="243" t="s">
        <v>230</v>
      </c>
      <c r="E501" s="255" t="s">
        <v>1</v>
      </c>
      <c r="F501" s="256" t="s">
        <v>285</v>
      </c>
      <c r="G501" s="254"/>
      <c r="H501" s="257">
        <v>124.68300000000001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230</v>
      </c>
      <c r="AU501" s="263" t="s">
        <v>88</v>
      </c>
      <c r="AV501" s="14" t="s">
        <v>121</v>
      </c>
      <c r="AW501" s="14" t="s">
        <v>34</v>
      </c>
      <c r="AX501" s="14" t="s">
        <v>86</v>
      </c>
      <c r="AY501" s="263" t="s">
        <v>216</v>
      </c>
    </row>
    <row r="502" s="2" customFormat="1" ht="16.5" customHeight="1">
      <c r="A502" s="39"/>
      <c r="B502" s="40"/>
      <c r="C502" s="228" t="s">
        <v>1078</v>
      </c>
      <c r="D502" s="228" t="s">
        <v>218</v>
      </c>
      <c r="E502" s="229" t="s">
        <v>1079</v>
      </c>
      <c r="F502" s="230" t="s">
        <v>1080</v>
      </c>
      <c r="G502" s="231" t="s">
        <v>277</v>
      </c>
      <c r="H502" s="232">
        <v>124.68300000000001</v>
      </c>
      <c r="I502" s="233"/>
      <c r="J502" s="234">
        <f>ROUND(I502*H502,2)</f>
        <v>0</v>
      </c>
      <c r="K502" s="230" t="s">
        <v>222</v>
      </c>
      <c r="L502" s="45"/>
      <c r="M502" s="235" t="s">
        <v>1</v>
      </c>
      <c r="N502" s="236" t="s">
        <v>44</v>
      </c>
      <c r="O502" s="92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121</v>
      </c>
      <c r="AT502" s="239" t="s">
        <v>218</v>
      </c>
      <c r="AU502" s="239" t="s">
        <v>88</v>
      </c>
      <c r="AY502" s="18" t="s">
        <v>216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86</v>
      </c>
      <c r="BK502" s="240">
        <f>ROUND(I502*H502,2)</f>
        <v>0</v>
      </c>
      <c r="BL502" s="18" t="s">
        <v>121</v>
      </c>
      <c r="BM502" s="239" t="s">
        <v>1081</v>
      </c>
    </row>
    <row r="503" s="2" customFormat="1" ht="16.5" customHeight="1">
      <c r="A503" s="39"/>
      <c r="B503" s="40"/>
      <c r="C503" s="228" t="s">
        <v>1082</v>
      </c>
      <c r="D503" s="228" t="s">
        <v>218</v>
      </c>
      <c r="E503" s="229" t="s">
        <v>1083</v>
      </c>
      <c r="F503" s="230" t="s">
        <v>1084</v>
      </c>
      <c r="G503" s="231" t="s">
        <v>359</v>
      </c>
      <c r="H503" s="232">
        <v>3.1179999999999999</v>
      </c>
      <c r="I503" s="233"/>
      <c r="J503" s="234">
        <f>ROUND(I503*H503,2)</f>
        <v>0</v>
      </c>
      <c r="K503" s="230" t="s">
        <v>222</v>
      </c>
      <c r="L503" s="45"/>
      <c r="M503" s="235" t="s">
        <v>1</v>
      </c>
      <c r="N503" s="236" t="s">
        <v>44</v>
      </c>
      <c r="O503" s="92"/>
      <c r="P503" s="237">
        <f>O503*H503</f>
        <v>0</v>
      </c>
      <c r="Q503" s="237">
        <v>1.05291</v>
      </c>
      <c r="R503" s="237">
        <f>Q503*H503</f>
        <v>3.2829733800000001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121</v>
      </c>
      <c r="AT503" s="239" t="s">
        <v>218</v>
      </c>
      <c r="AU503" s="239" t="s">
        <v>88</v>
      </c>
      <c r="AY503" s="18" t="s">
        <v>216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86</v>
      </c>
      <c r="BK503" s="240">
        <f>ROUND(I503*H503,2)</f>
        <v>0</v>
      </c>
      <c r="BL503" s="18" t="s">
        <v>121</v>
      </c>
      <c r="BM503" s="239" t="s">
        <v>1085</v>
      </c>
    </row>
    <row r="504" s="13" customFormat="1">
      <c r="A504" s="13"/>
      <c r="B504" s="241"/>
      <c r="C504" s="242"/>
      <c r="D504" s="243" t="s">
        <v>230</v>
      </c>
      <c r="E504" s="244" t="s">
        <v>1</v>
      </c>
      <c r="F504" s="245" t="s">
        <v>1086</v>
      </c>
      <c r="G504" s="242"/>
      <c r="H504" s="246">
        <v>1.1000000000000001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230</v>
      </c>
      <c r="AU504" s="252" t="s">
        <v>88</v>
      </c>
      <c r="AV504" s="13" t="s">
        <v>88</v>
      </c>
      <c r="AW504" s="13" t="s">
        <v>34</v>
      </c>
      <c r="AX504" s="13" t="s">
        <v>79</v>
      </c>
      <c r="AY504" s="252" t="s">
        <v>216</v>
      </c>
    </row>
    <row r="505" s="13" customFormat="1">
      <c r="A505" s="13"/>
      <c r="B505" s="241"/>
      <c r="C505" s="242"/>
      <c r="D505" s="243" t="s">
        <v>230</v>
      </c>
      <c r="E505" s="244" t="s">
        <v>1</v>
      </c>
      <c r="F505" s="245" t="s">
        <v>1087</v>
      </c>
      <c r="G505" s="242"/>
      <c r="H505" s="246">
        <v>0.20000000000000001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230</v>
      </c>
      <c r="AU505" s="252" t="s">
        <v>88</v>
      </c>
      <c r="AV505" s="13" t="s">
        <v>88</v>
      </c>
      <c r="AW505" s="13" t="s">
        <v>34</v>
      </c>
      <c r="AX505" s="13" t="s">
        <v>79</v>
      </c>
      <c r="AY505" s="252" t="s">
        <v>216</v>
      </c>
    </row>
    <row r="506" s="13" customFormat="1">
      <c r="A506" s="13"/>
      <c r="B506" s="241"/>
      <c r="C506" s="242"/>
      <c r="D506" s="243" t="s">
        <v>230</v>
      </c>
      <c r="E506" s="244" t="s">
        <v>1</v>
      </c>
      <c r="F506" s="245" t="s">
        <v>1088</v>
      </c>
      <c r="G506" s="242"/>
      <c r="H506" s="246">
        <v>1.8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230</v>
      </c>
      <c r="AU506" s="252" t="s">
        <v>88</v>
      </c>
      <c r="AV506" s="13" t="s">
        <v>88</v>
      </c>
      <c r="AW506" s="13" t="s">
        <v>34</v>
      </c>
      <c r="AX506" s="13" t="s">
        <v>79</v>
      </c>
      <c r="AY506" s="252" t="s">
        <v>216</v>
      </c>
    </row>
    <row r="507" s="13" customFormat="1">
      <c r="A507" s="13"/>
      <c r="B507" s="241"/>
      <c r="C507" s="242"/>
      <c r="D507" s="243" t="s">
        <v>230</v>
      </c>
      <c r="E507" s="244" t="s">
        <v>1</v>
      </c>
      <c r="F507" s="245" t="s">
        <v>1089</v>
      </c>
      <c r="G507" s="242"/>
      <c r="H507" s="246">
        <v>0.017999999999999999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230</v>
      </c>
      <c r="AU507" s="252" t="s">
        <v>88</v>
      </c>
      <c r="AV507" s="13" t="s">
        <v>88</v>
      </c>
      <c r="AW507" s="13" t="s">
        <v>34</v>
      </c>
      <c r="AX507" s="13" t="s">
        <v>79</v>
      </c>
      <c r="AY507" s="252" t="s">
        <v>216</v>
      </c>
    </row>
    <row r="508" s="14" customFormat="1">
      <c r="A508" s="14"/>
      <c r="B508" s="253"/>
      <c r="C508" s="254"/>
      <c r="D508" s="243" t="s">
        <v>230</v>
      </c>
      <c r="E508" s="255" t="s">
        <v>1</v>
      </c>
      <c r="F508" s="256" t="s">
        <v>285</v>
      </c>
      <c r="G508" s="254"/>
      <c r="H508" s="257">
        <v>3.1179999999999999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230</v>
      </c>
      <c r="AU508" s="263" t="s">
        <v>88</v>
      </c>
      <c r="AV508" s="14" t="s">
        <v>121</v>
      </c>
      <c r="AW508" s="14" t="s">
        <v>34</v>
      </c>
      <c r="AX508" s="14" t="s">
        <v>86</v>
      </c>
      <c r="AY508" s="263" t="s">
        <v>216</v>
      </c>
    </row>
    <row r="509" s="12" customFormat="1" ht="22.8" customHeight="1">
      <c r="A509" s="12"/>
      <c r="B509" s="212"/>
      <c r="C509" s="213"/>
      <c r="D509" s="214" t="s">
        <v>78</v>
      </c>
      <c r="E509" s="226" t="s">
        <v>236</v>
      </c>
      <c r="F509" s="226" t="s">
        <v>1090</v>
      </c>
      <c r="G509" s="213"/>
      <c r="H509" s="213"/>
      <c r="I509" s="216"/>
      <c r="J509" s="227">
        <f>BK509</f>
        <v>0</v>
      </c>
      <c r="K509" s="213"/>
      <c r="L509" s="218"/>
      <c r="M509" s="219"/>
      <c r="N509" s="220"/>
      <c r="O509" s="220"/>
      <c r="P509" s="221">
        <f>SUM(P510:P525)</f>
        <v>0</v>
      </c>
      <c r="Q509" s="220"/>
      <c r="R509" s="221">
        <f>SUM(R510:R525)</f>
        <v>23.101531350000002</v>
      </c>
      <c r="S509" s="220"/>
      <c r="T509" s="222">
        <f>SUM(T510:T525)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3" t="s">
        <v>86</v>
      </c>
      <c r="AT509" s="224" t="s">
        <v>78</v>
      </c>
      <c r="AU509" s="224" t="s">
        <v>86</v>
      </c>
      <c r="AY509" s="223" t="s">
        <v>216</v>
      </c>
      <c r="BK509" s="225">
        <f>SUM(BK510:BK525)</f>
        <v>0</v>
      </c>
    </row>
    <row r="510" s="2" customFormat="1" ht="33" customHeight="1">
      <c r="A510" s="39"/>
      <c r="B510" s="40"/>
      <c r="C510" s="228" t="s">
        <v>1091</v>
      </c>
      <c r="D510" s="228" t="s">
        <v>218</v>
      </c>
      <c r="E510" s="229" t="s">
        <v>1092</v>
      </c>
      <c r="F510" s="230" t="s">
        <v>1093</v>
      </c>
      <c r="G510" s="231" t="s">
        <v>277</v>
      </c>
      <c r="H510" s="232">
        <v>49.585000000000001</v>
      </c>
      <c r="I510" s="233"/>
      <c r="J510" s="234">
        <f>ROUND(I510*H510,2)</f>
        <v>0</v>
      </c>
      <c r="K510" s="230" t="s">
        <v>1</v>
      </c>
      <c r="L510" s="45"/>
      <c r="M510" s="235" t="s">
        <v>1</v>
      </c>
      <c r="N510" s="236" t="s">
        <v>44</v>
      </c>
      <c r="O510" s="92"/>
      <c r="P510" s="237">
        <f>O510*H510</f>
        <v>0</v>
      </c>
      <c r="Q510" s="237">
        <v>0.05151</v>
      </c>
      <c r="R510" s="237">
        <f>Q510*H510</f>
        <v>2.5541233500000002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121</v>
      </c>
      <c r="AT510" s="239" t="s">
        <v>218</v>
      </c>
      <c r="AU510" s="239" t="s">
        <v>88</v>
      </c>
      <c r="AY510" s="18" t="s">
        <v>216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86</v>
      </c>
      <c r="BK510" s="240">
        <f>ROUND(I510*H510,2)</f>
        <v>0</v>
      </c>
      <c r="BL510" s="18" t="s">
        <v>121</v>
      </c>
      <c r="BM510" s="239" t="s">
        <v>1094</v>
      </c>
    </row>
    <row r="511" s="13" customFormat="1">
      <c r="A511" s="13"/>
      <c r="B511" s="241"/>
      <c r="C511" s="242"/>
      <c r="D511" s="243" t="s">
        <v>230</v>
      </c>
      <c r="E511" s="244" t="s">
        <v>1</v>
      </c>
      <c r="F511" s="245" t="s">
        <v>1095</v>
      </c>
      <c r="G511" s="242"/>
      <c r="H511" s="246">
        <v>42.520000000000003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230</v>
      </c>
      <c r="AU511" s="252" t="s">
        <v>88</v>
      </c>
      <c r="AV511" s="13" t="s">
        <v>88</v>
      </c>
      <c r="AW511" s="13" t="s">
        <v>34</v>
      </c>
      <c r="AX511" s="13" t="s">
        <v>79</v>
      </c>
      <c r="AY511" s="252" t="s">
        <v>216</v>
      </c>
    </row>
    <row r="512" s="13" customFormat="1">
      <c r="A512" s="13"/>
      <c r="B512" s="241"/>
      <c r="C512" s="242"/>
      <c r="D512" s="243" t="s">
        <v>230</v>
      </c>
      <c r="E512" s="244" t="s">
        <v>1</v>
      </c>
      <c r="F512" s="245" t="s">
        <v>1096</v>
      </c>
      <c r="G512" s="242"/>
      <c r="H512" s="246">
        <v>7.0650000000000004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230</v>
      </c>
      <c r="AU512" s="252" t="s">
        <v>88</v>
      </c>
      <c r="AV512" s="13" t="s">
        <v>88</v>
      </c>
      <c r="AW512" s="13" t="s">
        <v>34</v>
      </c>
      <c r="AX512" s="13" t="s">
        <v>79</v>
      </c>
      <c r="AY512" s="252" t="s">
        <v>216</v>
      </c>
    </row>
    <row r="513" s="14" customFormat="1">
      <c r="A513" s="14"/>
      <c r="B513" s="253"/>
      <c r="C513" s="254"/>
      <c r="D513" s="243" t="s">
        <v>230</v>
      </c>
      <c r="E513" s="255" t="s">
        <v>1</v>
      </c>
      <c r="F513" s="256" t="s">
        <v>285</v>
      </c>
      <c r="G513" s="254"/>
      <c r="H513" s="257">
        <v>49.585000000000001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230</v>
      </c>
      <c r="AU513" s="263" t="s">
        <v>88</v>
      </c>
      <c r="AV513" s="14" t="s">
        <v>121</v>
      </c>
      <c r="AW513" s="14" t="s">
        <v>34</v>
      </c>
      <c r="AX513" s="14" t="s">
        <v>86</v>
      </c>
      <c r="AY513" s="263" t="s">
        <v>216</v>
      </c>
    </row>
    <row r="514" s="2" customFormat="1" ht="24.15" customHeight="1">
      <c r="A514" s="39"/>
      <c r="B514" s="40"/>
      <c r="C514" s="228" t="s">
        <v>1097</v>
      </c>
      <c r="D514" s="228" t="s">
        <v>218</v>
      </c>
      <c r="E514" s="229" t="s">
        <v>1098</v>
      </c>
      <c r="F514" s="230" t="s">
        <v>1099</v>
      </c>
      <c r="G514" s="231" t="s">
        <v>277</v>
      </c>
      <c r="H514" s="232">
        <v>50.343000000000004</v>
      </c>
      <c r="I514" s="233"/>
      <c r="J514" s="234">
        <f>ROUND(I514*H514,2)</f>
        <v>0</v>
      </c>
      <c r="K514" s="230" t="s">
        <v>222</v>
      </c>
      <c r="L514" s="45"/>
      <c r="M514" s="235" t="s">
        <v>1</v>
      </c>
      <c r="N514" s="236" t="s">
        <v>44</v>
      </c>
      <c r="O514" s="92"/>
      <c r="P514" s="237">
        <f>O514*H514</f>
        <v>0</v>
      </c>
      <c r="Q514" s="237">
        <v>0.10100000000000001</v>
      </c>
      <c r="R514" s="237">
        <f>Q514*H514</f>
        <v>5.0846430000000007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121</v>
      </c>
      <c r="AT514" s="239" t="s">
        <v>218</v>
      </c>
      <c r="AU514" s="239" t="s">
        <v>88</v>
      </c>
      <c r="AY514" s="18" t="s">
        <v>216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86</v>
      </c>
      <c r="BK514" s="240">
        <f>ROUND(I514*H514,2)</f>
        <v>0</v>
      </c>
      <c r="BL514" s="18" t="s">
        <v>121</v>
      </c>
      <c r="BM514" s="239" t="s">
        <v>1100</v>
      </c>
    </row>
    <row r="515" s="13" customFormat="1">
      <c r="A515" s="13"/>
      <c r="B515" s="241"/>
      <c r="C515" s="242"/>
      <c r="D515" s="243" t="s">
        <v>230</v>
      </c>
      <c r="E515" s="244" t="s">
        <v>1</v>
      </c>
      <c r="F515" s="245" t="s">
        <v>1101</v>
      </c>
      <c r="G515" s="242"/>
      <c r="H515" s="246">
        <v>50.343000000000004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230</v>
      </c>
      <c r="AU515" s="252" t="s">
        <v>88</v>
      </c>
      <c r="AV515" s="13" t="s">
        <v>88</v>
      </c>
      <c r="AW515" s="13" t="s">
        <v>34</v>
      </c>
      <c r="AX515" s="13" t="s">
        <v>79</v>
      </c>
      <c r="AY515" s="252" t="s">
        <v>216</v>
      </c>
    </row>
    <row r="516" s="14" customFormat="1">
      <c r="A516" s="14"/>
      <c r="B516" s="253"/>
      <c r="C516" s="254"/>
      <c r="D516" s="243" t="s">
        <v>230</v>
      </c>
      <c r="E516" s="255" t="s">
        <v>1</v>
      </c>
      <c r="F516" s="256" t="s">
        <v>1102</v>
      </c>
      <c r="G516" s="254"/>
      <c r="H516" s="257">
        <v>50.343000000000004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230</v>
      </c>
      <c r="AU516" s="263" t="s">
        <v>88</v>
      </c>
      <c r="AV516" s="14" t="s">
        <v>121</v>
      </c>
      <c r="AW516" s="14" t="s">
        <v>34</v>
      </c>
      <c r="AX516" s="14" t="s">
        <v>86</v>
      </c>
      <c r="AY516" s="263" t="s">
        <v>216</v>
      </c>
    </row>
    <row r="517" s="2" customFormat="1" ht="16.5" customHeight="1">
      <c r="A517" s="39"/>
      <c r="B517" s="40"/>
      <c r="C517" s="264" t="s">
        <v>1103</v>
      </c>
      <c r="D517" s="264" t="s">
        <v>372</v>
      </c>
      <c r="E517" s="265" t="s">
        <v>1104</v>
      </c>
      <c r="F517" s="266" t="s">
        <v>1105</v>
      </c>
      <c r="G517" s="267" t="s">
        <v>277</v>
      </c>
      <c r="H517" s="268">
        <v>15.103</v>
      </c>
      <c r="I517" s="269"/>
      <c r="J517" s="270">
        <f>ROUND(I517*H517,2)</f>
        <v>0</v>
      </c>
      <c r="K517" s="266" t="s">
        <v>222</v>
      </c>
      <c r="L517" s="271"/>
      <c r="M517" s="272" t="s">
        <v>1</v>
      </c>
      <c r="N517" s="273" t="s">
        <v>44</v>
      </c>
      <c r="O517" s="92"/>
      <c r="P517" s="237">
        <f>O517*H517</f>
        <v>0</v>
      </c>
      <c r="Q517" s="237">
        <v>0.13100000000000001</v>
      </c>
      <c r="R517" s="237">
        <f>Q517*H517</f>
        <v>1.9784930000000001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250</v>
      </c>
      <c r="AT517" s="239" t="s">
        <v>372</v>
      </c>
      <c r="AU517" s="239" t="s">
        <v>88</v>
      </c>
      <c r="AY517" s="18" t="s">
        <v>216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86</v>
      </c>
      <c r="BK517" s="240">
        <f>ROUND(I517*H517,2)</f>
        <v>0</v>
      </c>
      <c r="BL517" s="18" t="s">
        <v>121</v>
      </c>
      <c r="BM517" s="239" t="s">
        <v>1106</v>
      </c>
    </row>
    <row r="518" s="13" customFormat="1">
      <c r="A518" s="13"/>
      <c r="B518" s="241"/>
      <c r="C518" s="242"/>
      <c r="D518" s="243" t="s">
        <v>230</v>
      </c>
      <c r="E518" s="244" t="s">
        <v>1</v>
      </c>
      <c r="F518" s="245" t="s">
        <v>1107</v>
      </c>
      <c r="G518" s="242"/>
      <c r="H518" s="246">
        <v>15.103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230</v>
      </c>
      <c r="AU518" s="252" t="s">
        <v>88</v>
      </c>
      <c r="AV518" s="13" t="s">
        <v>88</v>
      </c>
      <c r="AW518" s="13" t="s">
        <v>34</v>
      </c>
      <c r="AX518" s="13" t="s">
        <v>79</v>
      </c>
      <c r="AY518" s="252" t="s">
        <v>216</v>
      </c>
    </row>
    <row r="519" s="14" customFormat="1">
      <c r="A519" s="14"/>
      <c r="B519" s="253"/>
      <c r="C519" s="254"/>
      <c r="D519" s="243" t="s">
        <v>230</v>
      </c>
      <c r="E519" s="255" t="s">
        <v>1</v>
      </c>
      <c r="F519" s="256" t="s">
        <v>1108</v>
      </c>
      <c r="G519" s="254"/>
      <c r="H519" s="257">
        <v>15.103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230</v>
      </c>
      <c r="AU519" s="263" t="s">
        <v>88</v>
      </c>
      <c r="AV519" s="14" t="s">
        <v>121</v>
      </c>
      <c r="AW519" s="14" t="s">
        <v>34</v>
      </c>
      <c r="AX519" s="14" t="s">
        <v>86</v>
      </c>
      <c r="AY519" s="263" t="s">
        <v>216</v>
      </c>
    </row>
    <row r="520" s="2" customFormat="1" ht="24.15" customHeight="1">
      <c r="A520" s="39"/>
      <c r="B520" s="40"/>
      <c r="C520" s="228" t="s">
        <v>1109</v>
      </c>
      <c r="D520" s="228" t="s">
        <v>218</v>
      </c>
      <c r="E520" s="229" t="s">
        <v>1110</v>
      </c>
      <c r="F520" s="230" t="s">
        <v>1111</v>
      </c>
      <c r="G520" s="231" t="s">
        <v>277</v>
      </c>
      <c r="H520" s="232">
        <v>13.140000000000001</v>
      </c>
      <c r="I520" s="233"/>
      <c r="J520" s="234">
        <f>ROUND(I520*H520,2)</f>
        <v>0</v>
      </c>
      <c r="K520" s="230" t="s">
        <v>222</v>
      </c>
      <c r="L520" s="45"/>
      <c r="M520" s="235" t="s">
        <v>1</v>
      </c>
      <c r="N520" s="236" t="s">
        <v>44</v>
      </c>
      <c r="O520" s="92"/>
      <c r="P520" s="237">
        <f>O520*H520</f>
        <v>0</v>
      </c>
      <c r="Q520" s="237">
        <v>0.10100000000000001</v>
      </c>
      <c r="R520" s="237">
        <f>Q520*H520</f>
        <v>1.3271400000000002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121</v>
      </c>
      <c r="AT520" s="239" t="s">
        <v>218</v>
      </c>
      <c r="AU520" s="239" t="s">
        <v>88</v>
      </c>
      <c r="AY520" s="18" t="s">
        <v>216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86</v>
      </c>
      <c r="BK520" s="240">
        <f>ROUND(I520*H520,2)</f>
        <v>0</v>
      </c>
      <c r="BL520" s="18" t="s">
        <v>121</v>
      </c>
      <c r="BM520" s="239" t="s">
        <v>1112</v>
      </c>
    </row>
    <row r="521" s="13" customFormat="1">
      <c r="A521" s="13"/>
      <c r="B521" s="241"/>
      <c r="C521" s="242"/>
      <c r="D521" s="243" t="s">
        <v>230</v>
      </c>
      <c r="E521" s="244" t="s">
        <v>1</v>
      </c>
      <c r="F521" s="245" t="s">
        <v>614</v>
      </c>
      <c r="G521" s="242"/>
      <c r="H521" s="246">
        <v>13.140000000000001</v>
      </c>
      <c r="I521" s="247"/>
      <c r="J521" s="242"/>
      <c r="K521" s="242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230</v>
      </c>
      <c r="AU521" s="252" t="s">
        <v>88</v>
      </c>
      <c r="AV521" s="13" t="s">
        <v>88</v>
      </c>
      <c r="AW521" s="13" t="s">
        <v>34</v>
      </c>
      <c r="AX521" s="13" t="s">
        <v>86</v>
      </c>
      <c r="AY521" s="252" t="s">
        <v>216</v>
      </c>
    </row>
    <row r="522" s="2" customFormat="1" ht="16.5" customHeight="1">
      <c r="A522" s="39"/>
      <c r="B522" s="40"/>
      <c r="C522" s="228" t="s">
        <v>1113</v>
      </c>
      <c r="D522" s="228" t="s">
        <v>218</v>
      </c>
      <c r="E522" s="229" t="s">
        <v>1114</v>
      </c>
      <c r="F522" s="230" t="s">
        <v>1115</v>
      </c>
      <c r="G522" s="231" t="s">
        <v>277</v>
      </c>
      <c r="H522" s="232">
        <v>29.305</v>
      </c>
      <c r="I522" s="233"/>
      <c r="J522" s="234">
        <f>ROUND(I522*H522,2)</f>
        <v>0</v>
      </c>
      <c r="K522" s="230" t="s">
        <v>222</v>
      </c>
      <c r="L522" s="45"/>
      <c r="M522" s="235" t="s">
        <v>1</v>
      </c>
      <c r="N522" s="236" t="s">
        <v>44</v>
      </c>
      <c r="O522" s="92"/>
      <c r="P522" s="237">
        <f>O522*H522</f>
        <v>0</v>
      </c>
      <c r="Q522" s="237">
        <v>0.090399999999999994</v>
      </c>
      <c r="R522" s="237">
        <f>Q522*H522</f>
        <v>2.6491719999999996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121</v>
      </c>
      <c r="AT522" s="239" t="s">
        <v>218</v>
      </c>
      <c r="AU522" s="239" t="s">
        <v>88</v>
      </c>
      <c r="AY522" s="18" t="s">
        <v>216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86</v>
      </c>
      <c r="BK522" s="240">
        <f>ROUND(I522*H522,2)</f>
        <v>0</v>
      </c>
      <c r="BL522" s="18" t="s">
        <v>121</v>
      </c>
      <c r="BM522" s="239" t="s">
        <v>1116</v>
      </c>
    </row>
    <row r="523" s="13" customFormat="1">
      <c r="A523" s="13"/>
      <c r="B523" s="241"/>
      <c r="C523" s="242"/>
      <c r="D523" s="243" t="s">
        <v>230</v>
      </c>
      <c r="E523" s="244" t="s">
        <v>1</v>
      </c>
      <c r="F523" s="245" t="s">
        <v>616</v>
      </c>
      <c r="G523" s="242"/>
      <c r="H523" s="246">
        <v>29.305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230</v>
      </c>
      <c r="AU523" s="252" t="s">
        <v>88</v>
      </c>
      <c r="AV523" s="13" t="s">
        <v>88</v>
      </c>
      <c r="AW523" s="13" t="s">
        <v>34</v>
      </c>
      <c r="AX523" s="13" t="s">
        <v>86</v>
      </c>
      <c r="AY523" s="252" t="s">
        <v>216</v>
      </c>
    </row>
    <row r="524" s="2" customFormat="1" ht="16.5" customHeight="1">
      <c r="A524" s="39"/>
      <c r="B524" s="40"/>
      <c r="C524" s="264" t="s">
        <v>1117</v>
      </c>
      <c r="D524" s="264" t="s">
        <v>372</v>
      </c>
      <c r="E524" s="265" t="s">
        <v>1118</v>
      </c>
      <c r="F524" s="266" t="s">
        <v>1119</v>
      </c>
      <c r="G524" s="267" t="s">
        <v>277</v>
      </c>
      <c r="H524" s="268">
        <v>30.184000000000001</v>
      </c>
      <c r="I524" s="269"/>
      <c r="J524" s="270">
        <f>ROUND(I524*H524,2)</f>
        <v>0</v>
      </c>
      <c r="K524" s="266" t="s">
        <v>222</v>
      </c>
      <c r="L524" s="271"/>
      <c r="M524" s="272" t="s">
        <v>1</v>
      </c>
      <c r="N524" s="273" t="s">
        <v>44</v>
      </c>
      <c r="O524" s="92"/>
      <c r="P524" s="237">
        <f>O524*H524</f>
        <v>0</v>
      </c>
      <c r="Q524" s="237">
        <v>0.315</v>
      </c>
      <c r="R524" s="237">
        <f>Q524*H524</f>
        <v>9.5079600000000006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250</v>
      </c>
      <c r="AT524" s="239" t="s">
        <v>372</v>
      </c>
      <c r="AU524" s="239" t="s">
        <v>88</v>
      </c>
      <c r="AY524" s="18" t="s">
        <v>216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86</v>
      </c>
      <c r="BK524" s="240">
        <f>ROUND(I524*H524,2)</f>
        <v>0</v>
      </c>
      <c r="BL524" s="18" t="s">
        <v>121</v>
      </c>
      <c r="BM524" s="239" t="s">
        <v>1120</v>
      </c>
    </row>
    <row r="525" s="13" customFormat="1">
      <c r="A525" s="13"/>
      <c r="B525" s="241"/>
      <c r="C525" s="242"/>
      <c r="D525" s="243" t="s">
        <v>230</v>
      </c>
      <c r="E525" s="242"/>
      <c r="F525" s="245" t="s">
        <v>1121</v>
      </c>
      <c r="G525" s="242"/>
      <c r="H525" s="246">
        <v>30.184000000000001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230</v>
      </c>
      <c r="AU525" s="252" t="s">
        <v>88</v>
      </c>
      <c r="AV525" s="13" t="s">
        <v>88</v>
      </c>
      <c r="AW525" s="13" t="s">
        <v>4</v>
      </c>
      <c r="AX525" s="13" t="s">
        <v>86</v>
      </c>
      <c r="AY525" s="252" t="s">
        <v>216</v>
      </c>
    </row>
    <row r="526" s="12" customFormat="1" ht="22.8" customHeight="1">
      <c r="A526" s="12"/>
      <c r="B526" s="212"/>
      <c r="C526" s="213"/>
      <c r="D526" s="214" t="s">
        <v>78</v>
      </c>
      <c r="E526" s="226" t="s">
        <v>241</v>
      </c>
      <c r="F526" s="226" t="s">
        <v>1122</v>
      </c>
      <c r="G526" s="213"/>
      <c r="H526" s="213"/>
      <c r="I526" s="216"/>
      <c r="J526" s="227">
        <f>BK526</f>
        <v>0</v>
      </c>
      <c r="K526" s="213"/>
      <c r="L526" s="218"/>
      <c r="M526" s="219"/>
      <c r="N526" s="220"/>
      <c r="O526" s="220"/>
      <c r="P526" s="221">
        <f>SUM(P527:P1018)</f>
        <v>0</v>
      </c>
      <c r="Q526" s="220"/>
      <c r="R526" s="221">
        <f>SUM(R527:R1018)</f>
        <v>1173.1614734049999</v>
      </c>
      <c r="S526" s="220"/>
      <c r="T526" s="222">
        <f>SUM(T527:T1018)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3" t="s">
        <v>86</v>
      </c>
      <c r="AT526" s="224" t="s">
        <v>78</v>
      </c>
      <c r="AU526" s="224" t="s">
        <v>86</v>
      </c>
      <c r="AY526" s="223" t="s">
        <v>216</v>
      </c>
      <c r="BK526" s="225">
        <f>SUM(BK527:BK1018)</f>
        <v>0</v>
      </c>
    </row>
    <row r="527" s="2" customFormat="1" ht="16.5" customHeight="1">
      <c r="A527" s="39"/>
      <c r="B527" s="40"/>
      <c r="C527" s="228" t="s">
        <v>1123</v>
      </c>
      <c r="D527" s="228" t="s">
        <v>218</v>
      </c>
      <c r="E527" s="229" t="s">
        <v>1124</v>
      </c>
      <c r="F527" s="230" t="s">
        <v>1125</v>
      </c>
      <c r="G527" s="231" t="s">
        <v>277</v>
      </c>
      <c r="H527" s="232">
        <v>298.06299999999999</v>
      </c>
      <c r="I527" s="233"/>
      <c r="J527" s="234">
        <f>ROUND(I527*H527,2)</f>
        <v>0</v>
      </c>
      <c r="K527" s="230" t="s">
        <v>222</v>
      </c>
      <c r="L527" s="45"/>
      <c r="M527" s="235" t="s">
        <v>1</v>
      </c>
      <c r="N527" s="236" t="s">
        <v>44</v>
      </c>
      <c r="O527" s="92"/>
      <c r="P527" s="237">
        <f>O527*H527</f>
        <v>0</v>
      </c>
      <c r="Q527" s="237">
        <v>0.00025999999999999998</v>
      </c>
      <c r="R527" s="237">
        <f>Q527*H527</f>
        <v>0.07749637999999999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121</v>
      </c>
      <c r="AT527" s="239" t="s">
        <v>218</v>
      </c>
      <c r="AU527" s="239" t="s">
        <v>88</v>
      </c>
      <c r="AY527" s="18" t="s">
        <v>216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86</v>
      </c>
      <c r="BK527" s="240">
        <f>ROUND(I527*H527,2)</f>
        <v>0</v>
      </c>
      <c r="BL527" s="18" t="s">
        <v>121</v>
      </c>
      <c r="BM527" s="239" t="s">
        <v>1126</v>
      </c>
    </row>
    <row r="528" s="13" customFormat="1">
      <c r="A528" s="13"/>
      <c r="B528" s="241"/>
      <c r="C528" s="242"/>
      <c r="D528" s="243" t="s">
        <v>230</v>
      </c>
      <c r="E528" s="244" t="s">
        <v>1</v>
      </c>
      <c r="F528" s="245" t="s">
        <v>1127</v>
      </c>
      <c r="G528" s="242"/>
      <c r="H528" s="246">
        <v>298.06299999999999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230</v>
      </c>
      <c r="AU528" s="252" t="s">
        <v>88</v>
      </c>
      <c r="AV528" s="13" t="s">
        <v>88</v>
      </c>
      <c r="AW528" s="13" t="s">
        <v>34</v>
      </c>
      <c r="AX528" s="13" t="s">
        <v>86</v>
      </c>
      <c r="AY528" s="252" t="s">
        <v>216</v>
      </c>
    </row>
    <row r="529" s="2" customFormat="1" ht="24.15" customHeight="1">
      <c r="A529" s="39"/>
      <c r="B529" s="40"/>
      <c r="C529" s="228" t="s">
        <v>1128</v>
      </c>
      <c r="D529" s="228" t="s">
        <v>218</v>
      </c>
      <c r="E529" s="229" t="s">
        <v>1129</v>
      </c>
      <c r="F529" s="230" t="s">
        <v>1130</v>
      </c>
      <c r="G529" s="231" t="s">
        <v>277</v>
      </c>
      <c r="H529" s="232">
        <v>298.06299999999999</v>
      </c>
      <c r="I529" s="233"/>
      <c r="J529" s="234">
        <f>ROUND(I529*H529,2)</f>
        <v>0</v>
      </c>
      <c r="K529" s="230" t="s">
        <v>222</v>
      </c>
      <c r="L529" s="45"/>
      <c r="M529" s="235" t="s">
        <v>1</v>
      </c>
      <c r="N529" s="236" t="s">
        <v>44</v>
      </c>
      <c r="O529" s="92"/>
      <c r="P529" s="237">
        <f>O529*H529</f>
        <v>0</v>
      </c>
      <c r="Q529" s="237">
        <v>0.01103</v>
      </c>
      <c r="R529" s="237">
        <f>Q529*H529</f>
        <v>3.2876348899999996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121</v>
      </c>
      <c r="AT529" s="239" t="s">
        <v>218</v>
      </c>
      <c r="AU529" s="239" t="s">
        <v>88</v>
      </c>
      <c r="AY529" s="18" t="s">
        <v>216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86</v>
      </c>
      <c r="BK529" s="240">
        <f>ROUND(I529*H529,2)</f>
        <v>0</v>
      </c>
      <c r="BL529" s="18" t="s">
        <v>121</v>
      </c>
      <c r="BM529" s="239" t="s">
        <v>1131</v>
      </c>
    </row>
    <row r="530" s="13" customFormat="1">
      <c r="A530" s="13"/>
      <c r="B530" s="241"/>
      <c r="C530" s="242"/>
      <c r="D530" s="243" t="s">
        <v>230</v>
      </c>
      <c r="E530" s="244" t="s">
        <v>1</v>
      </c>
      <c r="F530" s="245" t="s">
        <v>924</v>
      </c>
      <c r="G530" s="242"/>
      <c r="H530" s="246">
        <v>298.06299999999999</v>
      </c>
      <c r="I530" s="247"/>
      <c r="J530" s="242"/>
      <c r="K530" s="242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230</v>
      </c>
      <c r="AU530" s="252" t="s">
        <v>88</v>
      </c>
      <c r="AV530" s="13" t="s">
        <v>88</v>
      </c>
      <c r="AW530" s="13" t="s">
        <v>34</v>
      </c>
      <c r="AX530" s="13" t="s">
        <v>86</v>
      </c>
      <c r="AY530" s="252" t="s">
        <v>216</v>
      </c>
    </row>
    <row r="531" s="2" customFormat="1" ht="16.5" customHeight="1">
      <c r="A531" s="39"/>
      <c r="B531" s="40"/>
      <c r="C531" s="228" t="s">
        <v>1132</v>
      </c>
      <c r="D531" s="228" t="s">
        <v>218</v>
      </c>
      <c r="E531" s="229" t="s">
        <v>1133</v>
      </c>
      <c r="F531" s="230" t="s">
        <v>1134</v>
      </c>
      <c r="G531" s="231" t="s">
        <v>277</v>
      </c>
      <c r="H531" s="232">
        <v>298.06299999999999</v>
      </c>
      <c r="I531" s="233"/>
      <c r="J531" s="234">
        <f>ROUND(I531*H531,2)</f>
        <v>0</v>
      </c>
      <c r="K531" s="230" t="s">
        <v>222</v>
      </c>
      <c r="L531" s="45"/>
      <c r="M531" s="235" t="s">
        <v>1</v>
      </c>
      <c r="N531" s="236" t="s">
        <v>44</v>
      </c>
      <c r="O531" s="92"/>
      <c r="P531" s="237">
        <f>O531*H531</f>
        <v>0</v>
      </c>
      <c r="Q531" s="237">
        <v>0.0055199999999999997</v>
      </c>
      <c r="R531" s="237">
        <f>Q531*H531</f>
        <v>1.6453077599999999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121</v>
      </c>
      <c r="AT531" s="239" t="s">
        <v>218</v>
      </c>
      <c r="AU531" s="239" t="s">
        <v>88</v>
      </c>
      <c r="AY531" s="18" t="s">
        <v>216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86</v>
      </c>
      <c r="BK531" s="240">
        <f>ROUND(I531*H531,2)</f>
        <v>0</v>
      </c>
      <c r="BL531" s="18" t="s">
        <v>121</v>
      </c>
      <c r="BM531" s="239" t="s">
        <v>1135</v>
      </c>
    </row>
    <row r="532" s="2" customFormat="1" ht="16.5" customHeight="1">
      <c r="A532" s="39"/>
      <c r="B532" s="40"/>
      <c r="C532" s="228" t="s">
        <v>1136</v>
      </c>
      <c r="D532" s="228" t="s">
        <v>218</v>
      </c>
      <c r="E532" s="229" t="s">
        <v>1137</v>
      </c>
      <c r="F532" s="230" t="s">
        <v>1138</v>
      </c>
      <c r="G532" s="231" t="s">
        <v>277</v>
      </c>
      <c r="H532" s="232">
        <v>73.155000000000001</v>
      </c>
      <c r="I532" s="233"/>
      <c r="J532" s="234">
        <f>ROUND(I532*H532,2)</f>
        <v>0</v>
      </c>
      <c r="K532" s="230" t="s">
        <v>222</v>
      </c>
      <c r="L532" s="45"/>
      <c r="M532" s="235" t="s">
        <v>1</v>
      </c>
      <c r="N532" s="236" t="s">
        <v>44</v>
      </c>
      <c r="O532" s="92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121</v>
      </c>
      <c r="AT532" s="239" t="s">
        <v>218</v>
      </c>
      <c r="AU532" s="239" t="s">
        <v>88</v>
      </c>
      <c r="AY532" s="18" t="s">
        <v>216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86</v>
      </c>
      <c r="BK532" s="240">
        <f>ROUND(I532*H532,2)</f>
        <v>0</v>
      </c>
      <c r="BL532" s="18" t="s">
        <v>121</v>
      </c>
      <c r="BM532" s="239" t="s">
        <v>1139</v>
      </c>
    </row>
    <row r="533" s="13" customFormat="1">
      <c r="A533" s="13"/>
      <c r="B533" s="241"/>
      <c r="C533" s="242"/>
      <c r="D533" s="243" t="s">
        <v>230</v>
      </c>
      <c r="E533" s="244" t="s">
        <v>1</v>
      </c>
      <c r="F533" s="245" t="s">
        <v>793</v>
      </c>
      <c r="G533" s="242"/>
      <c r="H533" s="246">
        <v>73.155000000000001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230</v>
      </c>
      <c r="AU533" s="252" t="s">
        <v>88</v>
      </c>
      <c r="AV533" s="13" t="s">
        <v>88</v>
      </c>
      <c r="AW533" s="13" t="s">
        <v>34</v>
      </c>
      <c r="AX533" s="13" t="s">
        <v>86</v>
      </c>
      <c r="AY533" s="252" t="s">
        <v>216</v>
      </c>
    </row>
    <row r="534" s="2" customFormat="1" ht="16.5" customHeight="1">
      <c r="A534" s="39"/>
      <c r="B534" s="40"/>
      <c r="C534" s="228" t="s">
        <v>1140</v>
      </c>
      <c r="D534" s="228" t="s">
        <v>218</v>
      </c>
      <c r="E534" s="229" t="s">
        <v>1141</v>
      </c>
      <c r="F534" s="230" t="s">
        <v>1142</v>
      </c>
      <c r="G534" s="231" t="s">
        <v>277</v>
      </c>
      <c r="H534" s="232">
        <v>1131.098</v>
      </c>
      <c r="I534" s="233"/>
      <c r="J534" s="234">
        <f>ROUND(I534*H534,2)</f>
        <v>0</v>
      </c>
      <c r="K534" s="230" t="s">
        <v>222</v>
      </c>
      <c r="L534" s="45"/>
      <c r="M534" s="235" t="s">
        <v>1</v>
      </c>
      <c r="N534" s="236" t="s">
        <v>44</v>
      </c>
      <c r="O534" s="92"/>
      <c r="P534" s="237">
        <f>O534*H534</f>
        <v>0</v>
      </c>
      <c r="Q534" s="237">
        <v>0.00025999999999999998</v>
      </c>
      <c r="R534" s="237">
        <f>Q534*H534</f>
        <v>0.29408547999999995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121</v>
      </c>
      <c r="AT534" s="239" t="s">
        <v>218</v>
      </c>
      <c r="AU534" s="239" t="s">
        <v>88</v>
      </c>
      <c r="AY534" s="18" t="s">
        <v>216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86</v>
      </c>
      <c r="BK534" s="240">
        <f>ROUND(I534*H534,2)</f>
        <v>0</v>
      </c>
      <c r="BL534" s="18" t="s">
        <v>121</v>
      </c>
      <c r="BM534" s="239" t="s">
        <v>1143</v>
      </c>
    </row>
    <row r="535" s="2" customFormat="1" ht="16.5" customHeight="1">
      <c r="A535" s="39"/>
      <c r="B535" s="40"/>
      <c r="C535" s="228" t="s">
        <v>1144</v>
      </c>
      <c r="D535" s="228" t="s">
        <v>218</v>
      </c>
      <c r="E535" s="229" t="s">
        <v>1145</v>
      </c>
      <c r="F535" s="230" t="s">
        <v>1146</v>
      </c>
      <c r="G535" s="231" t="s">
        <v>277</v>
      </c>
      <c r="H535" s="232">
        <v>24</v>
      </c>
      <c r="I535" s="233"/>
      <c r="J535" s="234">
        <f>ROUND(I535*H535,2)</f>
        <v>0</v>
      </c>
      <c r="K535" s="230" t="s">
        <v>222</v>
      </c>
      <c r="L535" s="45"/>
      <c r="M535" s="235" t="s">
        <v>1</v>
      </c>
      <c r="N535" s="236" t="s">
        <v>44</v>
      </c>
      <c r="O535" s="92"/>
      <c r="P535" s="237">
        <f>O535*H535</f>
        <v>0</v>
      </c>
      <c r="Q535" s="237">
        <v>0.0043800000000000002</v>
      </c>
      <c r="R535" s="237">
        <f>Q535*H535</f>
        <v>0.10512000000000001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121</v>
      </c>
      <c r="AT535" s="239" t="s">
        <v>218</v>
      </c>
      <c r="AU535" s="239" t="s">
        <v>88</v>
      </c>
      <c r="AY535" s="18" t="s">
        <v>216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86</v>
      </c>
      <c r="BK535" s="240">
        <f>ROUND(I535*H535,2)</f>
        <v>0</v>
      </c>
      <c r="BL535" s="18" t="s">
        <v>121</v>
      </c>
      <c r="BM535" s="239" t="s">
        <v>1147</v>
      </c>
    </row>
    <row r="536" s="13" customFormat="1">
      <c r="A536" s="13"/>
      <c r="B536" s="241"/>
      <c r="C536" s="242"/>
      <c r="D536" s="243" t="s">
        <v>230</v>
      </c>
      <c r="E536" s="244" t="s">
        <v>1</v>
      </c>
      <c r="F536" s="245" t="s">
        <v>1148</v>
      </c>
      <c r="G536" s="242"/>
      <c r="H536" s="246">
        <v>24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230</v>
      </c>
      <c r="AU536" s="252" t="s">
        <v>88</v>
      </c>
      <c r="AV536" s="13" t="s">
        <v>88</v>
      </c>
      <c r="AW536" s="13" t="s">
        <v>34</v>
      </c>
      <c r="AX536" s="13" t="s">
        <v>86</v>
      </c>
      <c r="AY536" s="252" t="s">
        <v>216</v>
      </c>
    </row>
    <row r="537" s="2" customFormat="1" ht="24.15" customHeight="1">
      <c r="A537" s="39"/>
      <c r="B537" s="40"/>
      <c r="C537" s="228" t="s">
        <v>1149</v>
      </c>
      <c r="D537" s="228" t="s">
        <v>218</v>
      </c>
      <c r="E537" s="229" t="s">
        <v>1150</v>
      </c>
      <c r="F537" s="230" t="s">
        <v>1151</v>
      </c>
      <c r="G537" s="231" t="s">
        <v>277</v>
      </c>
      <c r="H537" s="232">
        <v>1131.098</v>
      </c>
      <c r="I537" s="233"/>
      <c r="J537" s="234">
        <f>ROUND(I537*H537,2)</f>
        <v>0</v>
      </c>
      <c r="K537" s="230" t="s">
        <v>222</v>
      </c>
      <c r="L537" s="45"/>
      <c r="M537" s="235" t="s">
        <v>1</v>
      </c>
      <c r="N537" s="236" t="s">
        <v>44</v>
      </c>
      <c r="O537" s="92"/>
      <c r="P537" s="237">
        <f>O537*H537</f>
        <v>0</v>
      </c>
      <c r="Q537" s="237">
        <v>0.01103</v>
      </c>
      <c r="R537" s="237">
        <f>Q537*H537</f>
        <v>12.47601094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121</v>
      </c>
      <c r="AT537" s="239" t="s">
        <v>218</v>
      </c>
      <c r="AU537" s="239" t="s">
        <v>88</v>
      </c>
      <c r="AY537" s="18" t="s">
        <v>216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86</v>
      </c>
      <c r="BK537" s="240">
        <f>ROUND(I537*H537,2)</f>
        <v>0</v>
      </c>
      <c r="BL537" s="18" t="s">
        <v>121</v>
      </c>
      <c r="BM537" s="239" t="s">
        <v>1152</v>
      </c>
    </row>
    <row r="538" s="13" customFormat="1">
      <c r="A538" s="13"/>
      <c r="B538" s="241"/>
      <c r="C538" s="242"/>
      <c r="D538" s="243" t="s">
        <v>230</v>
      </c>
      <c r="E538" s="244" t="s">
        <v>1</v>
      </c>
      <c r="F538" s="245" t="s">
        <v>1153</v>
      </c>
      <c r="G538" s="242"/>
      <c r="H538" s="246">
        <v>118.36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230</v>
      </c>
      <c r="AU538" s="252" t="s">
        <v>88</v>
      </c>
      <c r="AV538" s="13" t="s">
        <v>88</v>
      </c>
      <c r="AW538" s="13" t="s">
        <v>34</v>
      </c>
      <c r="AX538" s="13" t="s">
        <v>79</v>
      </c>
      <c r="AY538" s="252" t="s">
        <v>216</v>
      </c>
    </row>
    <row r="539" s="13" customFormat="1">
      <c r="A539" s="13"/>
      <c r="B539" s="241"/>
      <c r="C539" s="242"/>
      <c r="D539" s="243" t="s">
        <v>230</v>
      </c>
      <c r="E539" s="244" t="s">
        <v>1</v>
      </c>
      <c r="F539" s="245" t="s">
        <v>1154</v>
      </c>
      <c r="G539" s="242"/>
      <c r="H539" s="246">
        <v>-23.073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230</v>
      </c>
      <c r="AU539" s="252" t="s">
        <v>88</v>
      </c>
      <c r="AV539" s="13" t="s">
        <v>88</v>
      </c>
      <c r="AW539" s="13" t="s">
        <v>34</v>
      </c>
      <c r="AX539" s="13" t="s">
        <v>79</v>
      </c>
      <c r="AY539" s="252" t="s">
        <v>216</v>
      </c>
    </row>
    <row r="540" s="13" customFormat="1">
      <c r="A540" s="13"/>
      <c r="B540" s="241"/>
      <c r="C540" s="242"/>
      <c r="D540" s="243" t="s">
        <v>230</v>
      </c>
      <c r="E540" s="244" t="s">
        <v>1</v>
      </c>
      <c r="F540" s="245" t="s">
        <v>1155</v>
      </c>
      <c r="G540" s="242"/>
      <c r="H540" s="246">
        <v>8.375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230</v>
      </c>
      <c r="AU540" s="252" t="s">
        <v>88</v>
      </c>
      <c r="AV540" s="13" t="s">
        <v>88</v>
      </c>
      <c r="AW540" s="13" t="s">
        <v>34</v>
      </c>
      <c r="AX540" s="13" t="s">
        <v>79</v>
      </c>
      <c r="AY540" s="252" t="s">
        <v>216</v>
      </c>
    </row>
    <row r="541" s="15" customFormat="1">
      <c r="A541" s="15"/>
      <c r="B541" s="280"/>
      <c r="C541" s="281"/>
      <c r="D541" s="243" t="s">
        <v>230</v>
      </c>
      <c r="E541" s="282" t="s">
        <v>1</v>
      </c>
      <c r="F541" s="283" t="s">
        <v>1156</v>
      </c>
      <c r="G541" s="281"/>
      <c r="H541" s="284">
        <v>103.66200000000001</v>
      </c>
      <c r="I541" s="285"/>
      <c r="J541" s="281"/>
      <c r="K541" s="281"/>
      <c r="L541" s="286"/>
      <c r="M541" s="287"/>
      <c r="N541" s="288"/>
      <c r="O541" s="288"/>
      <c r="P541" s="288"/>
      <c r="Q541" s="288"/>
      <c r="R541" s="288"/>
      <c r="S541" s="288"/>
      <c r="T541" s="28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90" t="s">
        <v>230</v>
      </c>
      <c r="AU541" s="290" t="s">
        <v>88</v>
      </c>
      <c r="AV541" s="15" t="s">
        <v>99</v>
      </c>
      <c r="AW541" s="15" t="s">
        <v>34</v>
      </c>
      <c r="AX541" s="15" t="s">
        <v>79</v>
      </c>
      <c r="AY541" s="290" t="s">
        <v>216</v>
      </c>
    </row>
    <row r="542" s="13" customFormat="1">
      <c r="A542" s="13"/>
      <c r="B542" s="241"/>
      <c r="C542" s="242"/>
      <c r="D542" s="243" t="s">
        <v>230</v>
      </c>
      <c r="E542" s="244" t="s">
        <v>1</v>
      </c>
      <c r="F542" s="245" t="s">
        <v>1157</v>
      </c>
      <c r="G542" s="242"/>
      <c r="H542" s="246">
        <v>78.790000000000006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230</v>
      </c>
      <c r="AU542" s="252" t="s">
        <v>88</v>
      </c>
      <c r="AV542" s="13" t="s">
        <v>88</v>
      </c>
      <c r="AW542" s="13" t="s">
        <v>34</v>
      </c>
      <c r="AX542" s="13" t="s">
        <v>79</v>
      </c>
      <c r="AY542" s="252" t="s">
        <v>216</v>
      </c>
    </row>
    <row r="543" s="13" customFormat="1">
      <c r="A543" s="13"/>
      <c r="B543" s="241"/>
      <c r="C543" s="242"/>
      <c r="D543" s="243" t="s">
        <v>230</v>
      </c>
      <c r="E543" s="244" t="s">
        <v>1</v>
      </c>
      <c r="F543" s="245" t="s">
        <v>1158</v>
      </c>
      <c r="G543" s="242"/>
      <c r="H543" s="246">
        <v>-6.2770000000000001</v>
      </c>
      <c r="I543" s="247"/>
      <c r="J543" s="242"/>
      <c r="K543" s="242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230</v>
      </c>
      <c r="AU543" s="252" t="s">
        <v>88</v>
      </c>
      <c r="AV543" s="13" t="s">
        <v>88</v>
      </c>
      <c r="AW543" s="13" t="s">
        <v>34</v>
      </c>
      <c r="AX543" s="13" t="s">
        <v>79</v>
      </c>
      <c r="AY543" s="252" t="s">
        <v>216</v>
      </c>
    </row>
    <row r="544" s="13" customFormat="1">
      <c r="A544" s="13"/>
      <c r="B544" s="241"/>
      <c r="C544" s="242"/>
      <c r="D544" s="243" t="s">
        <v>230</v>
      </c>
      <c r="E544" s="244" t="s">
        <v>1</v>
      </c>
      <c r="F544" s="245" t="s">
        <v>1159</v>
      </c>
      <c r="G544" s="242"/>
      <c r="H544" s="246">
        <v>4.069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230</v>
      </c>
      <c r="AU544" s="252" t="s">
        <v>88</v>
      </c>
      <c r="AV544" s="13" t="s">
        <v>88</v>
      </c>
      <c r="AW544" s="13" t="s">
        <v>34</v>
      </c>
      <c r="AX544" s="13" t="s">
        <v>79</v>
      </c>
      <c r="AY544" s="252" t="s">
        <v>216</v>
      </c>
    </row>
    <row r="545" s="15" customFormat="1">
      <c r="A545" s="15"/>
      <c r="B545" s="280"/>
      <c r="C545" s="281"/>
      <c r="D545" s="243" t="s">
        <v>230</v>
      </c>
      <c r="E545" s="282" t="s">
        <v>1</v>
      </c>
      <c r="F545" s="283" t="s">
        <v>1160</v>
      </c>
      <c r="G545" s="281"/>
      <c r="H545" s="284">
        <v>76.582000000000008</v>
      </c>
      <c r="I545" s="285"/>
      <c r="J545" s="281"/>
      <c r="K545" s="281"/>
      <c r="L545" s="286"/>
      <c r="M545" s="287"/>
      <c r="N545" s="288"/>
      <c r="O545" s="288"/>
      <c r="P545" s="288"/>
      <c r="Q545" s="288"/>
      <c r="R545" s="288"/>
      <c r="S545" s="288"/>
      <c r="T545" s="28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90" t="s">
        <v>230</v>
      </c>
      <c r="AU545" s="290" t="s">
        <v>88</v>
      </c>
      <c r="AV545" s="15" t="s">
        <v>99</v>
      </c>
      <c r="AW545" s="15" t="s">
        <v>34</v>
      </c>
      <c r="AX545" s="15" t="s">
        <v>79</v>
      </c>
      <c r="AY545" s="290" t="s">
        <v>216</v>
      </c>
    </row>
    <row r="546" s="13" customFormat="1">
      <c r="A546" s="13"/>
      <c r="B546" s="241"/>
      <c r="C546" s="242"/>
      <c r="D546" s="243" t="s">
        <v>230</v>
      </c>
      <c r="E546" s="244" t="s">
        <v>1</v>
      </c>
      <c r="F546" s="245" t="s">
        <v>1161</v>
      </c>
      <c r="G546" s="242"/>
      <c r="H546" s="246">
        <v>54.460999999999999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230</v>
      </c>
      <c r="AU546" s="252" t="s">
        <v>88</v>
      </c>
      <c r="AV546" s="13" t="s">
        <v>88</v>
      </c>
      <c r="AW546" s="13" t="s">
        <v>34</v>
      </c>
      <c r="AX546" s="13" t="s">
        <v>79</v>
      </c>
      <c r="AY546" s="252" t="s">
        <v>216</v>
      </c>
    </row>
    <row r="547" s="13" customFormat="1">
      <c r="A547" s="13"/>
      <c r="B547" s="241"/>
      <c r="C547" s="242"/>
      <c r="D547" s="243" t="s">
        <v>230</v>
      </c>
      <c r="E547" s="244" t="s">
        <v>1</v>
      </c>
      <c r="F547" s="245" t="s">
        <v>1162</v>
      </c>
      <c r="G547" s="242"/>
      <c r="H547" s="246">
        <v>-7.0919999999999996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230</v>
      </c>
      <c r="AU547" s="252" t="s">
        <v>88</v>
      </c>
      <c r="AV547" s="13" t="s">
        <v>88</v>
      </c>
      <c r="AW547" s="13" t="s">
        <v>34</v>
      </c>
      <c r="AX547" s="13" t="s">
        <v>79</v>
      </c>
      <c r="AY547" s="252" t="s">
        <v>216</v>
      </c>
    </row>
    <row r="548" s="15" customFormat="1">
      <c r="A548" s="15"/>
      <c r="B548" s="280"/>
      <c r="C548" s="281"/>
      <c r="D548" s="243" t="s">
        <v>230</v>
      </c>
      <c r="E548" s="282" t="s">
        <v>1</v>
      </c>
      <c r="F548" s="283" t="s">
        <v>1163</v>
      </c>
      <c r="G548" s="281"/>
      <c r="H548" s="284">
        <v>47.369</v>
      </c>
      <c r="I548" s="285"/>
      <c r="J548" s="281"/>
      <c r="K548" s="281"/>
      <c r="L548" s="286"/>
      <c r="M548" s="287"/>
      <c r="N548" s="288"/>
      <c r="O548" s="288"/>
      <c r="P548" s="288"/>
      <c r="Q548" s="288"/>
      <c r="R548" s="288"/>
      <c r="S548" s="288"/>
      <c r="T548" s="28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90" t="s">
        <v>230</v>
      </c>
      <c r="AU548" s="290" t="s">
        <v>88</v>
      </c>
      <c r="AV548" s="15" t="s">
        <v>99</v>
      </c>
      <c r="AW548" s="15" t="s">
        <v>34</v>
      </c>
      <c r="AX548" s="15" t="s">
        <v>79</v>
      </c>
      <c r="AY548" s="290" t="s">
        <v>216</v>
      </c>
    </row>
    <row r="549" s="13" customFormat="1">
      <c r="A549" s="13"/>
      <c r="B549" s="241"/>
      <c r="C549" s="242"/>
      <c r="D549" s="243" t="s">
        <v>230</v>
      </c>
      <c r="E549" s="244" t="s">
        <v>1</v>
      </c>
      <c r="F549" s="245" t="s">
        <v>1164</v>
      </c>
      <c r="G549" s="242"/>
      <c r="H549" s="246">
        <v>49.68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230</v>
      </c>
      <c r="AU549" s="252" t="s">
        <v>88</v>
      </c>
      <c r="AV549" s="13" t="s">
        <v>88</v>
      </c>
      <c r="AW549" s="13" t="s">
        <v>34</v>
      </c>
      <c r="AX549" s="13" t="s">
        <v>79</v>
      </c>
      <c r="AY549" s="252" t="s">
        <v>216</v>
      </c>
    </row>
    <row r="550" s="13" customFormat="1">
      <c r="A550" s="13"/>
      <c r="B550" s="241"/>
      <c r="C550" s="242"/>
      <c r="D550" s="243" t="s">
        <v>230</v>
      </c>
      <c r="E550" s="244" t="s">
        <v>1</v>
      </c>
      <c r="F550" s="245" t="s">
        <v>1165</v>
      </c>
      <c r="G550" s="242"/>
      <c r="H550" s="246">
        <v>-3.48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230</v>
      </c>
      <c r="AU550" s="252" t="s">
        <v>88</v>
      </c>
      <c r="AV550" s="13" t="s">
        <v>88</v>
      </c>
      <c r="AW550" s="13" t="s">
        <v>34</v>
      </c>
      <c r="AX550" s="13" t="s">
        <v>79</v>
      </c>
      <c r="AY550" s="252" t="s">
        <v>216</v>
      </c>
    </row>
    <row r="551" s="13" customFormat="1">
      <c r="A551" s="13"/>
      <c r="B551" s="241"/>
      <c r="C551" s="242"/>
      <c r="D551" s="243" t="s">
        <v>230</v>
      </c>
      <c r="E551" s="244" t="s">
        <v>1</v>
      </c>
      <c r="F551" s="245" t="s">
        <v>1166</v>
      </c>
      <c r="G551" s="242"/>
      <c r="H551" s="246">
        <v>0.78500000000000003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230</v>
      </c>
      <c r="AU551" s="252" t="s">
        <v>88</v>
      </c>
      <c r="AV551" s="13" t="s">
        <v>88</v>
      </c>
      <c r="AW551" s="13" t="s">
        <v>34</v>
      </c>
      <c r="AX551" s="13" t="s">
        <v>79</v>
      </c>
      <c r="AY551" s="252" t="s">
        <v>216</v>
      </c>
    </row>
    <row r="552" s="15" customFormat="1">
      <c r="A552" s="15"/>
      <c r="B552" s="280"/>
      <c r="C552" s="281"/>
      <c r="D552" s="243" t="s">
        <v>230</v>
      </c>
      <c r="E552" s="282" t="s">
        <v>1</v>
      </c>
      <c r="F552" s="283" t="s">
        <v>1167</v>
      </c>
      <c r="G552" s="281"/>
      <c r="H552" s="284">
        <v>46.984999999999999</v>
      </c>
      <c r="I552" s="285"/>
      <c r="J552" s="281"/>
      <c r="K552" s="281"/>
      <c r="L552" s="286"/>
      <c r="M552" s="287"/>
      <c r="N552" s="288"/>
      <c r="O552" s="288"/>
      <c r="P552" s="288"/>
      <c r="Q552" s="288"/>
      <c r="R552" s="288"/>
      <c r="S552" s="288"/>
      <c r="T552" s="28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90" t="s">
        <v>230</v>
      </c>
      <c r="AU552" s="290" t="s">
        <v>88</v>
      </c>
      <c r="AV552" s="15" t="s">
        <v>99</v>
      </c>
      <c r="AW552" s="15" t="s">
        <v>34</v>
      </c>
      <c r="AX552" s="15" t="s">
        <v>79</v>
      </c>
      <c r="AY552" s="290" t="s">
        <v>216</v>
      </c>
    </row>
    <row r="553" s="13" customFormat="1">
      <c r="A553" s="13"/>
      <c r="B553" s="241"/>
      <c r="C553" s="242"/>
      <c r="D553" s="243" t="s">
        <v>230</v>
      </c>
      <c r="E553" s="244" t="s">
        <v>1</v>
      </c>
      <c r="F553" s="245" t="s">
        <v>1168</v>
      </c>
      <c r="G553" s="242"/>
      <c r="H553" s="246">
        <v>75.405000000000001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230</v>
      </c>
      <c r="AU553" s="252" t="s">
        <v>88</v>
      </c>
      <c r="AV553" s="13" t="s">
        <v>88</v>
      </c>
      <c r="AW553" s="13" t="s">
        <v>34</v>
      </c>
      <c r="AX553" s="13" t="s">
        <v>79</v>
      </c>
      <c r="AY553" s="252" t="s">
        <v>216</v>
      </c>
    </row>
    <row r="554" s="13" customFormat="1">
      <c r="A554" s="13"/>
      <c r="B554" s="241"/>
      <c r="C554" s="242"/>
      <c r="D554" s="243" t="s">
        <v>230</v>
      </c>
      <c r="E554" s="244" t="s">
        <v>1</v>
      </c>
      <c r="F554" s="245" t="s">
        <v>1169</v>
      </c>
      <c r="G554" s="242"/>
      <c r="H554" s="246">
        <v>-17.771999999999998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230</v>
      </c>
      <c r="AU554" s="252" t="s">
        <v>88</v>
      </c>
      <c r="AV554" s="13" t="s">
        <v>88</v>
      </c>
      <c r="AW554" s="13" t="s">
        <v>34</v>
      </c>
      <c r="AX554" s="13" t="s">
        <v>79</v>
      </c>
      <c r="AY554" s="252" t="s">
        <v>216</v>
      </c>
    </row>
    <row r="555" s="13" customFormat="1">
      <c r="A555" s="13"/>
      <c r="B555" s="241"/>
      <c r="C555" s="242"/>
      <c r="D555" s="243" t="s">
        <v>230</v>
      </c>
      <c r="E555" s="244" t="s">
        <v>1</v>
      </c>
      <c r="F555" s="245" t="s">
        <v>1170</v>
      </c>
      <c r="G555" s="242"/>
      <c r="H555" s="246">
        <v>7.9260000000000002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230</v>
      </c>
      <c r="AU555" s="252" t="s">
        <v>88</v>
      </c>
      <c r="AV555" s="13" t="s">
        <v>88</v>
      </c>
      <c r="AW555" s="13" t="s">
        <v>34</v>
      </c>
      <c r="AX555" s="13" t="s">
        <v>79</v>
      </c>
      <c r="AY555" s="252" t="s">
        <v>216</v>
      </c>
    </row>
    <row r="556" s="15" customFormat="1">
      <c r="A556" s="15"/>
      <c r="B556" s="280"/>
      <c r="C556" s="281"/>
      <c r="D556" s="243" t="s">
        <v>230</v>
      </c>
      <c r="E556" s="282" t="s">
        <v>1</v>
      </c>
      <c r="F556" s="283" t="s">
        <v>1171</v>
      </c>
      <c r="G556" s="281"/>
      <c r="H556" s="284">
        <v>65.558999999999998</v>
      </c>
      <c r="I556" s="285"/>
      <c r="J556" s="281"/>
      <c r="K556" s="281"/>
      <c r="L556" s="286"/>
      <c r="M556" s="287"/>
      <c r="N556" s="288"/>
      <c r="O556" s="288"/>
      <c r="P556" s="288"/>
      <c r="Q556" s="288"/>
      <c r="R556" s="288"/>
      <c r="S556" s="288"/>
      <c r="T556" s="28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90" t="s">
        <v>230</v>
      </c>
      <c r="AU556" s="290" t="s">
        <v>88</v>
      </c>
      <c r="AV556" s="15" t="s">
        <v>99</v>
      </c>
      <c r="AW556" s="15" t="s">
        <v>34</v>
      </c>
      <c r="AX556" s="15" t="s">
        <v>79</v>
      </c>
      <c r="AY556" s="290" t="s">
        <v>216</v>
      </c>
    </row>
    <row r="557" s="13" customFormat="1">
      <c r="A557" s="13"/>
      <c r="B557" s="241"/>
      <c r="C557" s="242"/>
      <c r="D557" s="243" t="s">
        <v>230</v>
      </c>
      <c r="E557" s="244" t="s">
        <v>1</v>
      </c>
      <c r="F557" s="245" t="s">
        <v>1172</v>
      </c>
      <c r="G557" s="242"/>
      <c r="H557" s="246">
        <v>153.09999999999999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230</v>
      </c>
      <c r="AU557" s="252" t="s">
        <v>88</v>
      </c>
      <c r="AV557" s="13" t="s">
        <v>88</v>
      </c>
      <c r="AW557" s="13" t="s">
        <v>34</v>
      </c>
      <c r="AX557" s="13" t="s">
        <v>79</v>
      </c>
      <c r="AY557" s="252" t="s">
        <v>216</v>
      </c>
    </row>
    <row r="558" s="13" customFormat="1">
      <c r="A558" s="13"/>
      <c r="B558" s="241"/>
      <c r="C558" s="242"/>
      <c r="D558" s="243" t="s">
        <v>230</v>
      </c>
      <c r="E558" s="244" t="s">
        <v>1</v>
      </c>
      <c r="F558" s="245" t="s">
        <v>1173</v>
      </c>
      <c r="G558" s="242"/>
      <c r="H558" s="246">
        <v>-25.503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230</v>
      </c>
      <c r="AU558" s="252" t="s">
        <v>88</v>
      </c>
      <c r="AV558" s="13" t="s">
        <v>88</v>
      </c>
      <c r="AW558" s="13" t="s">
        <v>34</v>
      </c>
      <c r="AX558" s="13" t="s">
        <v>79</v>
      </c>
      <c r="AY558" s="252" t="s">
        <v>216</v>
      </c>
    </row>
    <row r="559" s="13" customFormat="1">
      <c r="A559" s="13"/>
      <c r="B559" s="241"/>
      <c r="C559" s="242"/>
      <c r="D559" s="243" t="s">
        <v>230</v>
      </c>
      <c r="E559" s="244" t="s">
        <v>1</v>
      </c>
      <c r="F559" s="245" t="s">
        <v>1174</v>
      </c>
      <c r="G559" s="242"/>
      <c r="H559" s="246">
        <v>12.375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230</v>
      </c>
      <c r="AU559" s="252" t="s">
        <v>88</v>
      </c>
      <c r="AV559" s="13" t="s">
        <v>88</v>
      </c>
      <c r="AW559" s="13" t="s">
        <v>34</v>
      </c>
      <c r="AX559" s="13" t="s">
        <v>79</v>
      </c>
      <c r="AY559" s="252" t="s">
        <v>216</v>
      </c>
    </row>
    <row r="560" s="15" customFormat="1">
      <c r="A560" s="15"/>
      <c r="B560" s="280"/>
      <c r="C560" s="281"/>
      <c r="D560" s="243" t="s">
        <v>230</v>
      </c>
      <c r="E560" s="282" t="s">
        <v>1</v>
      </c>
      <c r="F560" s="283" t="s">
        <v>1175</v>
      </c>
      <c r="G560" s="281"/>
      <c r="H560" s="284">
        <v>139.97199999999998</v>
      </c>
      <c r="I560" s="285"/>
      <c r="J560" s="281"/>
      <c r="K560" s="281"/>
      <c r="L560" s="286"/>
      <c r="M560" s="287"/>
      <c r="N560" s="288"/>
      <c r="O560" s="288"/>
      <c r="P560" s="288"/>
      <c r="Q560" s="288"/>
      <c r="R560" s="288"/>
      <c r="S560" s="288"/>
      <c r="T560" s="28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90" t="s">
        <v>230</v>
      </c>
      <c r="AU560" s="290" t="s">
        <v>88</v>
      </c>
      <c r="AV560" s="15" t="s">
        <v>99</v>
      </c>
      <c r="AW560" s="15" t="s">
        <v>34</v>
      </c>
      <c r="AX560" s="15" t="s">
        <v>79</v>
      </c>
      <c r="AY560" s="290" t="s">
        <v>216</v>
      </c>
    </row>
    <row r="561" s="13" customFormat="1">
      <c r="A561" s="13"/>
      <c r="B561" s="241"/>
      <c r="C561" s="242"/>
      <c r="D561" s="243" t="s">
        <v>230</v>
      </c>
      <c r="E561" s="244" t="s">
        <v>1</v>
      </c>
      <c r="F561" s="245" t="s">
        <v>1176</v>
      </c>
      <c r="G561" s="242"/>
      <c r="H561" s="246">
        <v>94.748000000000005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230</v>
      </c>
      <c r="AU561" s="252" t="s">
        <v>88</v>
      </c>
      <c r="AV561" s="13" t="s">
        <v>88</v>
      </c>
      <c r="AW561" s="13" t="s">
        <v>34</v>
      </c>
      <c r="AX561" s="13" t="s">
        <v>79</v>
      </c>
      <c r="AY561" s="252" t="s">
        <v>216</v>
      </c>
    </row>
    <row r="562" s="13" customFormat="1">
      <c r="A562" s="13"/>
      <c r="B562" s="241"/>
      <c r="C562" s="242"/>
      <c r="D562" s="243" t="s">
        <v>230</v>
      </c>
      <c r="E562" s="244" t="s">
        <v>1</v>
      </c>
      <c r="F562" s="245" t="s">
        <v>1177</v>
      </c>
      <c r="G562" s="242"/>
      <c r="H562" s="246">
        <v>-24.875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230</v>
      </c>
      <c r="AU562" s="252" t="s">
        <v>88</v>
      </c>
      <c r="AV562" s="13" t="s">
        <v>88</v>
      </c>
      <c r="AW562" s="13" t="s">
        <v>34</v>
      </c>
      <c r="AX562" s="13" t="s">
        <v>79</v>
      </c>
      <c r="AY562" s="252" t="s">
        <v>216</v>
      </c>
    </row>
    <row r="563" s="13" customFormat="1">
      <c r="A563" s="13"/>
      <c r="B563" s="241"/>
      <c r="C563" s="242"/>
      <c r="D563" s="243" t="s">
        <v>230</v>
      </c>
      <c r="E563" s="244" t="s">
        <v>1</v>
      </c>
      <c r="F563" s="245" t="s">
        <v>1178</v>
      </c>
      <c r="G563" s="242"/>
      <c r="H563" s="246">
        <v>13.125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230</v>
      </c>
      <c r="AU563" s="252" t="s">
        <v>88</v>
      </c>
      <c r="AV563" s="13" t="s">
        <v>88</v>
      </c>
      <c r="AW563" s="13" t="s">
        <v>34</v>
      </c>
      <c r="AX563" s="13" t="s">
        <v>79</v>
      </c>
      <c r="AY563" s="252" t="s">
        <v>216</v>
      </c>
    </row>
    <row r="564" s="15" customFormat="1">
      <c r="A564" s="15"/>
      <c r="B564" s="280"/>
      <c r="C564" s="281"/>
      <c r="D564" s="243" t="s">
        <v>230</v>
      </c>
      <c r="E564" s="282" t="s">
        <v>1</v>
      </c>
      <c r="F564" s="283" t="s">
        <v>1179</v>
      </c>
      <c r="G564" s="281"/>
      <c r="H564" s="284">
        <v>82.998000000000005</v>
      </c>
      <c r="I564" s="285"/>
      <c r="J564" s="281"/>
      <c r="K564" s="281"/>
      <c r="L564" s="286"/>
      <c r="M564" s="287"/>
      <c r="N564" s="288"/>
      <c r="O564" s="288"/>
      <c r="P564" s="288"/>
      <c r="Q564" s="288"/>
      <c r="R564" s="288"/>
      <c r="S564" s="288"/>
      <c r="T564" s="28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90" t="s">
        <v>230</v>
      </c>
      <c r="AU564" s="290" t="s">
        <v>88</v>
      </c>
      <c r="AV564" s="15" t="s">
        <v>99</v>
      </c>
      <c r="AW564" s="15" t="s">
        <v>34</v>
      </c>
      <c r="AX564" s="15" t="s">
        <v>79</v>
      </c>
      <c r="AY564" s="290" t="s">
        <v>216</v>
      </c>
    </row>
    <row r="565" s="13" customFormat="1">
      <c r="A565" s="13"/>
      <c r="B565" s="241"/>
      <c r="C565" s="242"/>
      <c r="D565" s="243" t="s">
        <v>230</v>
      </c>
      <c r="E565" s="244" t="s">
        <v>1</v>
      </c>
      <c r="F565" s="245" t="s">
        <v>1180</v>
      </c>
      <c r="G565" s="242"/>
      <c r="H565" s="246">
        <v>162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230</v>
      </c>
      <c r="AU565" s="252" t="s">
        <v>88</v>
      </c>
      <c r="AV565" s="13" t="s">
        <v>88</v>
      </c>
      <c r="AW565" s="13" t="s">
        <v>34</v>
      </c>
      <c r="AX565" s="13" t="s">
        <v>79</v>
      </c>
      <c r="AY565" s="252" t="s">
        <v>216</v>
      </c>
    </row>
    <row r="566" s="13" customFormat="1">
      <c r="A566" s="13"/>
      <c r="B566" s="241"/>
      <c r="C566" s="242"/>
      <c r="D566" s="243" t="s">
        <v>230</v>
      </c>
      <c r="E566" s="244" t="s">
        <v>1</v>
      </c>
      <c r="F566" s="245" t="s">
        <v>1181</v>
      </c>
      <c r="G566" s="242"/>
      <c r="H566" s="246">
        <v>-9.4160000000000004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230</v>
      </c>
      <c r="AU566" s="252" t="s">
        <v>88</v>
      </c>
      <c r="AV566" s="13" t="s">
        <v>88</v>
      </c>
      <c r="AW566" s="13" t="s">
        <v>34</v>
      </c>
      <c r="AX566" s="13" t="s">
        <v>79</v>
      </c>
      <c r="AY566" s="252" t="s">
        <v>216</v>
      </c>
    </row>
    <row r="567" s="13" customFormat="1">
      <c r="A567" s="13"/>
      <c r="B567" s="241"/>
      <c r="C567" s="242"/>
      <c r="D567" s="243" t="s">
        <v>230</v>
      </c>
      <c r="E567" s="244" t="s">
        <v>1</v>
      </c>
      <c r="F567" s="245" t="s">
        <v>1182</v>
      </c>
      <c r="G567" s="242"/>
      <c r="H567" s="246">
        <v>6.1040000000000001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230</v>
      </c>
      <c r="AU567" s="252" t="s">
        <v>88</v>
      </c>
      <c r="AV567" s="13" t="s">
        <v>88</v>
      </c>
      <c r="AW567" s="13" t="s">
        <v>34</v>
      </c>
      <c r="AX567" s="13" t="s">
        <v>79</v>
      </c>
      <c r="AY567" s="252" t="s">
        <v>216</v>
      </c>
    </row>
    <row r="568" s="15" customFormat="1">
      <c r="A568" s="15"/>
      <c r="B568" s="280"/>
      <c r="C568" s="281"/>
      <c r="D568" s="243" t="s">
        <v>230</v>
      </c>
      <c r="E568" s="282" t="s">
        <v>1</v>
      </c>
      <c r="F568" s="283" t="s">
        <v>1183</v>
      </c>
      <c r="G568" s="281"/>
      <c r="H568" s="284">
        <v>158.68800000000002</v>
      </c>
      <c r="I568" s="285"/>
      <c r="J568" s="281"/>
      <c r="K568" s="281"/>
      <c r="L568" s="286"/>
      <c r="M568" s="287"/>
      <c r="N568" s="288"/>
      <c r="O568" s="288"/>
      <c r="P568" s="288"/>
      <c r="Q568" s="288"/>
      <c r="R568" s="288"/>
      <c r="S568" s="288"/>
      <c r="T568" s="28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90" t="s">
        <v>230</v>
      </c>
      <c r="AU568" s="290" t="s">
        <v>88</v>
      </c>
      <c r="AV568" s="15" t="s">
        <v>99</v>
      </c>
      <c r="AW568" s="15" t="s">
        <v>34</v>
      </c>
      <c r="AX568" s="15" t="s">
        <v>79</v>
      </c>
      <c r="AY568" s="290" t="s">
        <v>216</v>
      </c>
    </row>
    <row r="569" s="13" customFormat="1">
      <c r="A569" s="13"/>
      <c r="B569" s="241"/>
      <c r="C569" s="242"/>
      <c r="D569" s="243" t="s">
        <v>230</v>
      </c>
      <c r="E569" s="244" t="s">
        <v>1</v>
      </c>
      <c r="F569" s="245" t="s">
        <v>1184</v>
      </c>
      <c r="G569" s="242"/>
      <c r="H569" s="246">
        <v>120.3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230</v>
      </c>
      <c r="AU569" s="252" t="s">
        <v>88</v>
      </c>
      <c r="AV569" s="13" t="s">
        <v>88</v>
      </c>
      <c r="AW569" s="13" t="s">
        <v>34</v>
      </c>
      <c r="AX569" s="13" t="s">
        <v>79</v>
      </c>
      <c r="AY569" s="252" t="s">
        <v>216</v>
      </c>
    </row>
    <row r="570" s="13" customFormat="1">
      <c r="A570" s="13"/>
      <c r="B570" s="241"/>
      <c r="C570" s="242"/>
      <c r="D570" s="243" t="s">
        <v>230</v>
      </c>
      <c r="E570" s="244" t="s">
        <v>1</v>
      </c>
      <c r="F570" s="245" t="s">
        <v>1185</v>
      </c>
      <c r="G570" s="242"/>
      <c r="H570" s="246">
        <v>-24.228999999999999</v>
      </c>
      <c r="I570" s="247"/>
      <c r="J570" s="242"/>
      <c r="K570" s="242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230</v>
      </c>
      <c r="AU570" s="252" t="s">
        <v>88</v>
      </c>
      <c r="AV570" s="13" t="s">
        <v>88</v>
      </c>
      <c r="AW570" s="13" t="s">
        <v>34</v>
      </c>
      <c r="AX570" s="13" t="s">
        <v>79</v>
      </c>
      <c r="AY570" s="252" t="s">
        <v>216</v>
      </c>
    </row>
    <row r="571" s="13" customFormat="1">
      <c r="A571" s="13"/>
      <c r="B571" s="241"/>
      <c r="C571" s="242"/>
      <c r="D571" s="243" t="s">
        <v>230</v>
      </c>
      <c r="E571" s="244" t="s">
        <v>1</v>
      </c>
      <c r="F571" s="245" t="s">
        <v>1186</v>
      </c>
      <c r="G571" s="242"/>
      <c r="H571" s="246">
        <v>8.3539999999999992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230</v>
      </c>
      <c r="AU571" s="252" t="s">
        <v>88</v>
      </c>
      <c r="AV571" s="13" t="s">
        <v>88</v>
      </c>
      <c r="AW571" s="13" t="s">
        <v>34</v>
      </c>
      <c r="AX571" s="13" t="s">
        <v>79</v>
      </c>
      <c r="AY571" s="252" t="s">
        <v>216</v>
      </c>
    </row>
    <row r="572" s="15" customFormat="1">
      <c r="A572" s="15"/>
      <c r="B572" s="280"/>
      <c r="C572" s="281"/>
      <c r="D572" s="243" t="s">
        <v>230</v>
      </c>
      <c r="E572" s="282" t="s">
        <v>1</v>
      </c>
      <c r="F572" s="283" t="s">
        <v>1187</v>
      </c>
      <c r="G572" s="281"/>
      <c r="H572" s="284">
        <v>104.425</v>
      </c>
      <c r="I572" s="285"/>
      <c r="J572" s="281"/>
      <c r="K572" s="281"/>
      <c r="L572" s="286"/>
      <c r="M572" s="287"/>
      <c r="N572" s="288"/>
      <c r="O572" s="288"/>
      <c r="P572" s="288"/>
      <c r="Q572" s="288"/>
      <c r="R572" s="288"/>
      <c r="S572" s="288"/>
      <c r="T572" s="28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90" t="s">
        <v>230</v>
      </c>
      <c r="AU572" s="290" t="s">
        <v>88</v>
      </c>
      <c r="AV572" s="15" t="s">
        <v>99</v>
      </c>
      <c r="AW572" s="15" t="s">
        <v>34</v>
      </c>
      <c r="AX572" s="15" t="s">
        <v>79</v>
      </c>
      <c r="AY572" s="290" t="s">
        <v>216</v>
      </c>
    </row>
    <row r="573" s="13" customFormat="1">
      <c r="A573" s="13"/>
      <c r="B573" s="241"/>
      <c r="C573" s="242"/>
      <c r="D573" s="243" t="s">
        <v>230</v>
      </c>
      <c r="E573" s="244" t="s">
        <v>1</v>
      </c>
      <c r="F573" s="245" t="s">
        <v>1188</v>
      </c>
      <c r="G573" s="242"/>
      <c r="H573" s="246">
        <v>26.699999999999999</v>
      </c>
      <c r="I573" s="247"/>
      <c r="J573" s="242"/>
      <c r="K573" s="242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230</v>
      </c>
      <c r="AU573" s="252" t="s">
        <v>88</v>
      </c>
      <c r="AV573" s="13" t="s">
        <v>88</v>
      </c>
      <c r="AW573" s="13" t="s">
        <v>34</v>
      </c>
      <c r="AX573" s="13" t="s">
        <v>79</v>
      </c>
      <c r="AY573" s="252" t="s">
        <v>216</v>
      </c>
    </row>
    <row r="574" s="13" customFormat="1">
      <c r="A574" s="13"/>
      <c r="B574" s="241"/>
      <c r="C574" s="242"/>
      <c r="D574" s="243" t="s">
        <v>230</v>
      </c>
      <c r="E574" s="244" t="s">
        <v>1</v>
      </c>
      <c r="F574" s="245" t="s">
        <v>1189</v>
      </c>
      <c r="G574" s="242"/>
      <c r="H574" s="246">
        <v>-1.7729999999999999</v>
      </c>
      <c r="I574" s="247"/>
      <c r="J574" s="242"/>
      <c r="K574" s="242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230</v>
      </c>
      <c r="AU574" s="252" t="s">
        <v>88</v>
      </c>
      <c r="AV574" s="13" t="s">
        <v>88</v>
      </c>
      <c r="AW574" s="13" t="s">
        <v>34</v>
      </c>
      <c r="AX574" s="13" t="s">
        <v>79</v>
      </c>
      <c r="AY574" s="252" t="s">
        <v>216</v>
      </c>
    </row>
    <row r="575" s="15" customFormat="1">
      <c r="A575" s="15"/>
      <c r="B575" s="280"/>
      <c r="C575" s="281"/>
      <c r="D575" s="243" t="s">
        <v>230</v>
      </c>
      <c r="E575" s="282" t="s">
        <v>1</v>
      </c>
      <c r="F575" s="283" t="s">
        <v>1190</v>
      </c>
      <c r="G575" s="281"/>
      <c r="H575" s="284">
        <v>24.927</v>
      </c>
      <c r="I575" s="285"/>
      <c r="J575" s="281"/>
      <c r="K575" s="281"/>
      <c r="L575" s="286"/>
      <c r="M575" s="287"/>
      <c r="N575" s="288"/>
      <c r="O575" s="288"/>
      <c r="P575" s="288"/>
      <c r="Q575" s="288"/>
      <c r="R575" s="288"/>
      <c r="S575" s="288"/>
      <c r="T575" s="289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90" t="s">
        <v>230</v>
      </c>
      <c r="AU575" s="290" t="s">
        <v>88</v>
      </c>
      <c r="AV575" s="15" t="s">
        <v>99</v>
      </c>
      <c r="AW575" s="15" t="s">
        <v>34</v>
      </c>
      <c r="AX575" s="15" t="s">
        <v>79</v>
      </c>
      <c r="AY575" s="290" t="s">
        <v>216</v>
      </c>
    </row>
    <row r="576" s="13" customFormat="1">
      <c r="A576" s="13"/>
      <c r="B576" s="241"/>
      <c r="C576" s="242"/>
      <c r="D576" s="243" t="s">
        <v>230</v>
      </c>
      <c r="E576" s="244" t="s">
        <v>1</v>
      </c>
      <c r="F576" s="245" t="s">
        <v>1191</v>
      </c>
      <c r="G576" s="242"/>
      <c r="H576" s="246">
        <v>44.399999999999999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230</v>
      </c>
      <c r="AU576" s="252" t="s">
        <v>88</v>
      </c>
      <c r="AV576" s="13" t="s">
        <v>88</v>
      </c>
      <c r="AW576" s="13" t="s">
        <v>34</v>
      </c>
      <c r="AX576" s="13" t="s">
        <v>79</v>
      </c>
      <c r="AY576" s="252" t="s">
        <v>216</v>
      </c>
    </row>
    <row r="577" s="13" customFormat="1">
      <c r="A577" s="13"/>
      <c r="B577" s="241"/>
      <c r="C577" s="242"/>
      <c r="D577" s="243" t="s">
        <v>230</v>
      </c>
      <c r="E577" s="244" t="s">
        <v>1</v>
      </c>
      <c r="F577" s="245" t="s">
        <v>1192</v>
      </c>
      <c r="G577" s="242"/>
      <c r="H577" s="246">
        <v>-3.3490000000000002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230</v>
      </c>
      <c r="AU577" s="252" t="s">
        <v>88</v>
      </c>
      <c r="AV577" s="13" t="s">
        <v>88</v>
      </c>
      <c r="AW577" s="13" t="s">
        <v>34</v>
      </c>
      <c r="AX577" s="13" t="s">
        <v>79</v>
      </c>
      <c r="AY577" s="252" t="s">
        <v>216</v>
      </c>
    </row>
    <row r="578" s="13" customFormat="1">
      <c r="A578" s="13"/>
      <c r="B578" s="241"/>
      <c r="C578" s="242"/>
      <c r="D578" s="243" t="s">
        <v>230</v>
      </c>
      <c r="E578" s="244" t="s">
        <v>1</v>
      </c>
      <c r="F578" s="245" t="s">
        <v>1193</v>
      </c>
      <c r="G578" s="242"/>
      <c r="H578" s="246">
        <v>0.78500000000000003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230</v>
      </c>
      <c r="AU578" s="252" t="s">
        <v>88</v>
      </c>
      <c r="AV578" s="13" t="s">
        <v>88</v>
      </c>
      <c r="AW578" s="13" t="s">
        <v>34</v>
      </c>
      <c r="AX578" s="13" t="s">
        <v>79</v>
      </c>
      <c r="AY578" s="252" t="s">
        <v>216</v>
      </c>
    </row>
    <row r="579" s="15" customFormat="1">
      <c r="A579" s="15"/>
      <c r="B579" s="280"/>
      <c r="C579" s="281"/>
      <c r="D579" s="243" t="s">
        <v>230</v>
      </c>
      <c r="E579" s="282" t="s">
        <v>1</v>
      </c>
      <c r="F579" s="283" t="s">
        <v>1194</v>
      </c>
      <c r="G579" s="281"/>
      <c r="H579" s="284">
        <v>41.835999999999999</v>
      </c>
      <c r="I579" s="285"/>
      <c r="J579" s="281"/>
      <c r="K579" s="281"/>
      <c r="L579" s="286"/>
      <c r="M579" s="287"/>
      <c r="N579" s="288"/>
      <c r="O579" s="288"/>
      <c r="P579" s="288"/>
      <c r="Q579" s="288"/>
      <c r="R579" s="288"/>
      <c r="S579" s="288"/>
      <c r="T579" s="28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90" t="s">
        <v>230</v>
      </c>
      <c r="AU579" s="290" t="s">
        <v>88</v>
      </c>
      <c r="AV579" s="15" t="s">
        <v>99</v>
      </c>
      <c r="AW579" s="15" t="s">
        <v>34</v>
      </c>
      <c r="AX579" s="15" t="s">
        <v>79</v>
      </c>
      <c r="AY579" s="290" t="s">
        <v>216</v>
      </c>
    </row>
    <row r="580" s="13" customFormat="1">
      <c r="A580" s="13"/>
      <c r="B580" s="241"/>
      <c r="C580" s="242"/>
      <c r="D580" s="243" t="s">
        <v>230</v>
      </c>
      <c r="E580" s="244" t="s">
        <v>1</v>
      </c>
      <c r="F580" s="245" t="s">
        <v>1195</v>
      </c>
      <c r="G580" s="242"/>
      <c r="H580" s="246">
        <v>82.200000000000003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230</v>
      </c>
      <c r="AU580" s="252" t="s">
        <v>88</v>
      </c>
      <c r="AV580" s="13" t="s">
        <v>88</v>
      </c>
      <c r="AW580" s="13" t="s">
        <v>34</v>
      </c>
      <c r="AX580" s="13" t="s">
        <v>79</v>
      </c>
      <c r="AY580" s="252" t="s">
        <v>216</v>
      </c>
    </row>
    <row r="581" s="13" customFormat="1">
      <c r="A581" s="13"/>
      <c r="B581" s="241"/>
      <c r="C581" s="242"/>
      <c r="D581" s="243" t="s">
        <v>230</v>
      </c>
      <c r="E581" s="244" t="s">
        <v>1</v>
      </c>
      <c r="F581" s="245" t="s">
        <v>1196</v>
      </c>
      <c r="G581" s="242"/>
      <c r="H581" s="246">
        <v>-6.0800000000000001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230</v>
      </c>
      <c r="AU581" s="252" t="s">
        <v>88</v>
      </c>
      <c r="AV581" s="13" t="s">
        <v>88</v>
      </c>
      <c r="AW581" s="13" t="s">
        <v>34</v>
      </c>
      <c r="AX581" s="13" t="s">
        <v>79</v>
      </c>
      <c r="AY581" s="252" t="s">
        <v>216</v>
      </c>
    </row>
    <row r="582" s="13" customFormat="1">
      <c r="A582" s="13"/>
      <c r="B582" s="241"/>
      <c r="C582" s="242"/>
      <c r="D582" s="243" t="s">
        <v>230</v>
      </c>
      <c r="E582" s="244" t="s">
        <v>1</v>
      </c>
      <c r="F582" s="245" t="s">
        <v>1197</v>
      </c>
      <c r="G582" s="242"/>
      <c r="H582" s="246">
        <v>3.2850000000000001</v>
      </c>
      <c r="I582" s="247"/>
      <c r="J582" s="242"/>
      <c r="K582" s="242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230</v>
      </c>
      <c r="AU582" s="252" t="s">
        <v>88</v>
      </c>
      <c r="AV582" s="13" t="s">
        <v>88</v>
      </c>
      <c r="AW582" s="13" t="s">
        <v>34</v>
      </c>
      <c r="AX582" s="13" t="s">
        <v>79</v>
      </c>
      <c r="AY582" s="252" t="s">
        <v>216</v>
      </c>
    </row>
    <row r="583" s="15" customFormat="1">
      <c r="A583" s="15"/>
      <c r="B583" s="280"/>
      <c r="C583" s="281"/>
      <c r="D583" s="243" t="s">
        <v>230</v>
      </c>
      <c r="E583" s="282" t="s">
        <v>1</v>
      </c>
      <c r="F583" s="283" t="s">
        <v>1198</v>
      </c>
      <c r="G583" s="281"/>
      <c r="H583" s="284">
        <v>79.405000000000001</v>
      </c>
      <c r="I583" s="285"/>
      <c r="J583" s="281"/>
      <c r="K583" s="281"/>
      <c r="L583" s="286"/>
      <c r="M583" s="287"/>
      <c r="N583" s="288"/>
      <c r="O583" s="288"/>
      <c r="P583" s="288"/>
      <c r="Q583" s="288"/>
      <c r="R583" s="288"/>
      <c r="S583" s="288"/>
      <c r="T583" s="289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90" t="s">
        <v>230</v>
      </c>
      <c r="AU583" s="290" t="s">
        <v>88</v>
      </c>
      <c r="AV583" s="15" t="s">
        <v>99</v>
      </c>
      <c r="AW583" s="15" t="s">
        <v>34</v>
      </c>
      <c r="AX583" s="15" t="s">
        <v>79</v>
      </c>
      <c r="AY583" s="290" t="s">
        <v>216</v>
      </c>
    </row>
    <row r="584" s="13" customFormat="1">
      <c r="A584" s="13"/>
      <c r="B584" s="241"/>
      <c r="C584" s="242"/>
      <c r="D584" s="243" t="s">
        <v>230</v>
      </c>
      <c r="E584" s="244" t="s">
        <v>1</v>
      </c>
      <c r="F584" s="245" t="s">
        <v>1199</v>
      </c>
      <c r="G584" s="242"/>
      <c r="H584" s="246">
        <v>11.25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230</v>
      </c>
      <c r="AU584" s="252" t="s">
        <v>88</v>
      </c>
      <c r="AV584" s="13" t="s">
        <v>88</v>
      </c>
      <c r="AW584" s="13" t="s">
        <v>34</v>
      </c>
      <c r="AX584" s="13" t="s">
        <v>79</v>
      </c>
      <c r="AY584" s="252" t="s">
        <v>216</v>
      </c>
    </row>
    <row r="585" s="13" customFormat="1">
      <c r="A585" s="13"/>
      <c r="B585" s="241"/>
      <c r="C585" s="242"/>
      <c r="D585" s="243" t="s">
        <v>230</v>
      </c>
      <c r="E585" s="244" t="s">
        <v>1</v>
      </c>
      <c r="F585" s="245" t="s">
        <v>1200</v>
      </c>
      <c r="G585" s="242"/>
      <c r="H585" s="246">
        <v>-1.379</v>
      </c>
      <c r="I585" s="247"/>
      <c r="J585" s="242"/>
      <c r="K585" s="242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230</v>
      </c>
      <c r="AU585" s="252" t="s">
        <v>88</v>
      </c>
      <c r="AV585" s="13" t="s">
        <v>88</v>
      </c>
      <c r="AW585" s="13" t="s">
        <v>34</v>
      </c>
      <c r="AX585" s="13" t="s">
        <v>79</v>
      </c>
      <c r="AY585" s="252" t="s">
        <v>216</v>
      </c>
    </row>
    <row r="586" s="15" customFormat="1">
      <c r="A586" s="15"/>
      <c r="B586" s="280"/>
      <c r="C586" s="281"/>
      <c r="D586" s="243" t="s">
        <v>230</v>
      </c>
      <c r="E586" s="282" t="s">
        <v>1</v>
      </c>
      <c r="F586" s="283" t="s">
        <v>1201</v>
      </c>
      <c r="G586" s="281"/>
      <c r="H586" s="284">
        <v>9.8710000000000004</v>
      </c>
      <c r="I586" s="285"/>
      <c r="J586" s="281"/>
      <c r="K586" s="281"/>
      <c r="L586" s="286"/>
      <c r="M586" s="287"/>
      <c r="N586" s="288"/>
      <c r="O586" s="288"/>
      <c r="P586" s="288"/>
      <c r="Q586" s="288"/>
      <c r="R586" s="288"/>
      <c r="S586" s="288"/>
      <c r="T586" s="289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90" t="s">
        <v>230</v>
      </c>
      <c r="AU586" s="290" t="s">
        <v>88</v>
      </c>
      <c r="AV586" s="15" t="s">
        <v>99</v>
      </c>
      <c r="AW586" s="15" t="s">
        <v>34</v>
      </c>
      <c r="AX586" s="15" t="s">
        <v>79</v>
      </c>
      <c r="AY586" s="290" t="s">
        <v>216</v>
      </c>
    </row>
    <row r="587" s="13" customFormat="1">
      <c r="A587" s="13"/>
      <c r="B587" s="241"/>
      <c r="C587" s="242"/>
      <c r="D587" s="243" t="s">
        <v>230</v>
      </c>
      <c r="E587" s="244" t="s">
        <v>1</v>
      </c>
      <c r="F587" s="245" t="s">
        <v>1202</v>
      </c>
      <c r="G587" s="242"/>
      <c r="H587" s="246">
        <v>176.40000000000001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230</v>
      </c>
      <c r="AU587" s="252" t="s">
        <v>88</v>
      </c>
      <c r="AV587" s="13" t="s">
        <v>88</v>
      </c>
      <c r="AW587" s="13" t="s">
        <v>34</v>
      </c>
      <c r="AX587" s="13" t="s">
        <v>79</v>
      </c>
      <c r="AY587" s="252" t="s">
        <v>216</v>
      </c>
    </row>
    <row r="588" s="13" customFormat="1">
      <c r="A588" s="13"/>
      <c r="B588" s="241"/>
      <c r="C588" s="242"/>
      <c r="D588" s="243" t="s">
        <v>230</v>
      </c>
      <c r="E588" s="244" t="s">
        <v>1</v>
      </c>
      <c r="F588" s="245" t="s">
        <v>1203</v>
      </c>
      <c r="G588" s="242"/>
      <c r="H588" s="246">
        <v>-50.331000000000003</v>
      </c>
      <c r="I588" s="247"/>
      <c r="J588" s="242"/>
      <c r="K588" s="242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230</v>
      </c>
      <c r="AU588" s="252" t="s">
        <v>88</v>
      </c>
      <c r="AV588" s="13" t="s">
        <v>88</v>
      </c>
      <c r="AW588" s="13" t="s">
        <v>34</v>
      </c>
      <c r="AX588" s="13" t="s">
        <v>79</v>
      </c>
      <c r="AY588" s="252" t="s">
        <v>216</v>
      </c>
    </row>
    <row r="589" s="13" customFormat="1">
      <c r="A589" s="13"/>
      <c r="B589" s="241"/>
      <c r="C589" s="242"/>
      <c r="D589" s="243" t="s">
        <v>230</v>
      </c>
      <c r="E589" s="244" t="s">
        <v>1</v>
      </c>
      <c r="F589" s="245" t="s">
        <v>1204</v>
      </c>
      <c r="G589" s="242"/>
      <c r="H589" s="246">
        <v>22.75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230</v>
      </c>
      <c r="AU589" s="252" t="s">
        <v>88</v>
      </c>
      <c r="AV589" s="13" t="s">
        <v>88</v>
      </c>
      <c r="AW589" s="13" t="s">
        <v>34</v>
      </c>
      <c r="AX589" s="13" t="s">
        <v>79</v>
      </c>
      <c r="AY589" s="252" t="s">
        <v>216</v>
      </c>
    </row>
    <row r="590" s="15" customFormat="1">
      <c r="A590" s="15"/>
      <c r="B590" s="280"/>
      <c r="C590" s="281"/>
      <c r="D590" s="243" t="s">
        <v>230</v>
      </c>
      <c r="E590" s="282" t="s">
        <v>1</v>
      </c>
      <c r="F590" s="283" t="s">
        <v>1205</v>
      </c>
      <c r="G590" s="281"/>
      <c r="H590" s="284">
        <v>148.81900000000002</v>
      </c>
      <c r="I590" s="285"/>
      <c r="J590" s="281"/>
      <c r="K590" s="281"/>
      <c r="L590" s="286"/>
      <c r="M590" s="287"/>
      <c r="N590" s="288"/>
      <c r="O590" s="288"/>
      <c r="P590" s="288"/>
      <c r="Q590" s="288"/>
      <c r="R590" s="288"/>
      <c r="S590" s="288"/>
      <c r="T590" s="289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90" t="s">
        <v>230</v>
      </c>
      <c r="AU590" s="290" t="s">
        <v>88</v>
      </c>
      <c r="AV590" s="15" t="s">
        <v>99</v>
      </c>
      <c r="AW590" s="15" t="s">
        <v>34</v>
      </c>
      <c r="AX590" s="15" t="s">
        <v>79</v>
      </c>
      <c r="AY590" s="290" t="s">
        <v>216</v>
      </c>
    </row>
    <row r="591" s="14" customFormat="1">
      <c r="A591" s="14"/>
      <c r="B591" s="253"/>
      <c r="C591" s="254"/>
      <c r="D591" s="243" t="s">
        <v>230</v>
      </c>
      <c r="E591" s="255" t="s">
        <v>1</v>
      </c>
      <c r="F591" s="256" t="s">
        <v>285</v>
      </c>
      <c r="G591" s="254"/>
      <c r="H591" s="257">
        <v>1131.098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230</v>
      </c>
      <c r="AU591" s="263" t="s">
        <v>88</v>
      </c>
      <c r="AV591" s="14" t="s">
        <v>121</v>
      </c>
      <c r="AW591" s="14" t="s">
        <v>34</v>
      </c>
      <c r="AX591" s="14" t="s">
        <v>86</v>
      </c>
      <c r="AY591" s="263" t="s">
        <v>216</v>
      </c>
    </row>
    <row r="592" s="2" customFormat="1" ht="16.5" customHeight="1">
      <c r="A592" s="39"/>
      <c r="B592" s="40"/>
      <c r="C592" s="228" t="s">
        <v>1206</v>
      </c>
      <c r="D592" s="228" t="s">
        <v>218</v>
      </c>
      <c r="E592" s="229" t="s">
        <v>1207</v>
      </c>
      <c r="F592" s="230" t="s">
        <v>1208</v>
      </c>
      <c r="G592" s="231" t="s">
        <v>277</v>
      </c>
      <c r="H592" s="232">
        <v>1131.098</v>
      </c>
      <c r="I592" s="233"/>
      <c r="J592" s="234">
        <f>ROUND(I592*H592,2)</f>
        <v>0</v>
      </c>
      <c r="K592" s="230" t="s">
        <v>222</v>
      </c>
      <c r="L592" s="45"/>
      <c r="M592" s="235" t="s">
        <v>1</v>
      </c>
      <c r="N592" s="236" t="s">
        <v>44</v>
      </c>
      <c r="O592" s="92"/>
      <c r="P592" s="237">
        <f>O592*H592</f>
        <v>0</v>
      </c>
      <c r="Q592" s="237">
        <v>0.0055199999999999997</v>
      </c>
      <c r="R592" s="237">
        <f>Q592*H592</f>
        <v>6.2436609599999997</v>
      </c>
      <c r="S592" s="237">
        <v>0</v>
      </c>
      <c r="T592" s="238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9" t="s">
        <v>121</v>
      </c>
      <c r="AT592" s="239" t="s">
        <v>218</v>
      </c>
      <c r="AU592" s="239" t="s">
        <v>88</v>
      </c>
      <c r="AY592" s="18" t="s">
        <v>216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86</v>
      </c>
      <c r="BK592" s="240">
        <f>ROUND(I592*H592,2)</f>
        <v>0</v>
      </c>
      <c r="BL592" s="18" t="s">
        <v>121</v>
      </c>
      <c r="BM592" s="239" t="s">
        <v>1209</v>
      </c>
    </row>
    <row r="593" s="2" customFormat="1" ht="16.5" customHeight="1">
      <c r="A593" s="39"/>
      <c r="B593" s="40"/>
      <c r="C593" s="228" t="s">
        <v>1210</v>
      </c>
      <c r="D593" s="228" t="s">
        <v>218</v>
      </c>
      <c r="E593" s="229" t="s">
        <v>1211</v>
      </c>
      <c r="F593" s="230" t="s">
        <v>1212</v>
      </c>
      <c r="G593" s="231" t="s">
        <v>277</v>
      </c>
      <c r="H593" s="232">
        <v>176.63300000000001</v>
      </c>
      <c r="I593" s="233"/>
      <c r="J593" s="234">
        <f>ROUND(I593*H593,2)</f>
        <v>0</v>
      </c>
      <c r="K593" s="230" t="s">
        <v>222</v>
      </c>
      <c r="L593" s="45"/>
      <c r="M593" s="235" t="s">
        <v>1</v>
      </c>
      <c r="N593" s="236" t="s">
        <v>44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121</v>
      </c>
      <c r="AT593" s="239" t="s">
        <v>218</v>
      </c>
      <c r="AU593" s="239" t="s">
        <v>88</v>
      </c>
      <c r="AY593" s="18" t="s">
        <v>216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86</v>
      </c>
      <c r="BK593" s="240">
        <f>ROUND(I593*H593,2)</f>
        <v>0</v>
      </c>
      <c r="BL593" s="18" t="s">
        <v>121</v>
      </c>
      <c r="BM593" s="239" t="s">
        <v>1213</v>
      </c>
    </row>
    <row r="594" s="13" customFormat="1">
      <c r="A594" s="13"/>
      <c r="B594" s="241"/>
      <c r="C594" s="242"/>
      <c r="D594" s="243" t="s">
        <v>230</v>
      </c>
      <c r="E594" s="244" t="s">
        <v>1</v>
      </c>
      <c r="F594" s="245" t="s">
        <v>1214</v>
      </c>
      <c r="G594" s="242"/>
      <c r="H594" s="246">
        <v>21.875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230</v>
      </c>
      <c r="AU594" s="252" t="s">
        <v>88</v>
      </c>
      <c r="AV594" s="13" t="s">
        <v>88</v>
      </c>
      <c r="AW594" s="13" t="s">
        <v>34</v>
      </c>
      <c r="AX594" s="13" t="s">
        <v>79</v>
      </c>
      <c r="AY594" s="252" t="s">
        <v>216</v>
      </c>
    </row>
    <row r="595" s="13" customFormat="1">
      <c r="A595" s="13"/>
      <c r="B595" s="241"/>
      <c r="C595" s="242"/>
      <c r="D595" s="243" t="s">
        <v>230</v>
      </c>
      <c r="E595" s="244" t="s">
        <v>1</v>
      </c>
      <c r="F595" s="245" t="s">
        <v>1215</v>
      </c>
      <c r="G595" s="242"/>
      <c r="H595" s="246">
        <v>7.8129999999999997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230</v>
      </c>
      <c r="AU595" s="252" t="s">
        <v>88</v>
      </c>
      <c r="AV595" s="13" t="s">
        <v>88</v>
      </c>
      <c r="AW595" s="13" t="s">
        <v>34</v>
      </c>
      <c r="AX595" s="13" t="s">
        <v>79</v>
      </c>
      <c r="AY595" s="252" t="s">
        <v>216</v>
      </c>
    </row>
    <row r="596" s="13" customFormat="1">
      <c r="A596" s="13"/>
      <c r="B596" s="241"/>
      <c r="C596" s="242"/>
      <c r="D596" s="243" t="s">
        <v>230</v>
      </c>
      <c r="E596" s="244" t="s">
        <v>1</v>
      </c>
      <c r="F596" s="245" t="s">
        <v>1216</v>
      </c>
      <c r="G596" s="242"/>
      <c r="H596" s="246">
        <v>4.375</v>
      </c>
      <c r="I596" s="247"/>
      <c r="J596" s="242"/>
      <c r="K596" s="242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230</v>
      </c>
      <c r="AU596" s="252" t="s">
        <v>88</v>
      </c>
      <c r="AV596" s="13" t="s">
        <v>88</v>
      </c>
      <c r="AW596" s="13" t="s">
        <v>34</v>
      </c>
      <c r="AX596" s="13" t="s">
        <v>79</v>
      </c>
      <c r="AY596" s="252" t="s">
        <v>216</v>
      </c>
    </row>
    <row r="597" s="13" customFormat="1">
      <c r="A597" s="13"/>
      <c r="B597" s="241"/>
      <c r="C597" s="242"/>
      <c r="D597" s="243" t="s">
        <v>230</v>
      </c>
      <c r="E597" s="244" t="s">
        <v>1</v>
      </c>
      <c r="F597" s="245" t="s">
        <v>1217</v>
      </c>
      <c r="G597" s="242"/>
      <c r="H597" s="246">
        <v>65.813000000000002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230</v>
      </c>
      <c r="AU597" s="252" t="s">
        <v>88</v>
      </c>
      <c r="AV597" s="13" t="s">
        <v>88</v>
      </c>
      <c r="AW597" s="13" t="s">
        <v>34</v>
      </c>
      <c r="AX597" s="13" t="s">
        <v>79</v>
      </c>
      <c r="AY597" s="252" t="s">
        <v>216</v>
      </c>
    </row>
    <row r="598" s="13" customFormat="1">
      <c r="A598" s="13"/>
      <c r="B598" s="241"/>
      <c r="C598" s="242"/>
      <c r="D598" s="243" t="s">
        <v>230</v>
      </c>
      <c r="E598" s="244" t="s">
        <v>1</v>
      </c>
      <c r="F598" s="245" t="s">
        <v>1218</v>
      </c>
      <c r="G598" s="242"/>
      <c r="H598" s="246">
        <v>18.484000000000002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230</v>
      </c>
      <c r="AU598" s="252" t="s">
        <v>88</v>
      </c>
      <c r="AV598" s="13" t="s">
        <v>88</v>
      </c>
      <c r="AW598" s="13" t="s">
        <v>34</v>
      </c>
      <c r="AX598" s="13" t="s">
        <v>79</v>
      </c>
      <c r="AY598" s="252" t="s">
        <v>216</v>
      </c>
    </row>
    <row r="599" s="13" customFormat="1">
      <c r="A599" s="13"/>
      <c r="B599" s="241"/>
      <c r="C599" s="242"/>
      <c r="D599" s="243" t="s">
        <v>230</v>
      </c>
      <c r="E599" s="244" t="s">
        <v>1</v>
      </c>
      <c r="F599" s="245" t="s">
        <v>1219</v>
      </c>
      <c r="G599" s="242"/>
      <c r="H599" s="246">
        <v>7.875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230</v>
      </c>
      <c r="AU599" s="252" t="s">
        <v>88</v>
      </c>
      <c r="AV599" s="13" t="s">
        <v>88</v>
      </c>
      <c r="AW599" s="13" t="s">
        <v>34</v>
      </c>
      <c r="AX599" s="13" t="s">
        <v>79</v>
      </c>
      <c r="AY599" s="252" t="s">
        <v>216</v>
      </c>
    </row>
    <row r="600" s="13" customFormat="1">
      <c r="A600" s="13"/>
      <c r="B600" s="241"/>
      <c r="C600" s="242"/>
      <c r="D600" s="243" t="s">
        <v>230</v>
      </c>
      <c r="E600" s="244" t="s">
        <v>1</v>
      </c>
      <c r="F600" s="245" t="s">
        <v>1220</v>
      </c>
      <c r="G600" s="242"/>
      <c r="H600" s="246">
        <v>21.760000000000002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230</v>
      </c>
      <c r="AU600" s="252" t="s">
        <v>88</v>
      </c>
      <c r="AV600" s="13" t="s">
        <v>88</v>
      </c>
      <c r="AW600" s="13" t="s">
        <v>34</v>
      </c>
      <c r="AX600" s="13" t="s">
        <v>79</v>
      </c>
      <c r="AY600" s="252" t="s">
        <v>216</v>
      </c>
    </row>
    <row r="601" s="15" customFormat="1">
      <c r="A601" s="15"/>
      <c r="B601" s="280"/>
      <c r="C601" s="281"/>
      <c r="D601" s="243" t="s">
        <v>230</v>
      </c>
      <c r="E601" s="282" t="s">
        <v>1</v>
      </c>
      <c r="F601" s="283" t="s">
        <v>1221</v>
      </c>
      <c r="G601" s="281"/>
      <c r="H601" s="284">
        <v>147.99500000000001</v>
      </c>
      <c r="I601" s="285"/>
      <c r="J601" s="281"/>
      <c r="K601" s="281"/>
      <c r="L601" s="286"/>
      <c r="M601" s="287"/>
      <c r="N601" s="288"/>
      <c r="O601" s="288"/>
      <c r="P601" s="288"/>
      <c r="Q601" s="288"/>
      <c r="R601" s="288"/>
      <c r="S601" s="288"/>
      <c r="T601" s="28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90" t="s">
        <v>230</v>
      </c>
      <c r="AU601" s="290" t="s">
        <v>88</v>
      </c>
      <c r="AV601" s="15" t="s">
        <v>99</v>
      </c>
      <c r="AW601" s="15" t="s">
        <v>34</v>
      </c>
      <c r="AX601" s="15" t="s">
        <v>79</v>
      </c>
      <c r="AY601" s="290" t="s">
        <v>216</v>
      </c>
    </row>
    <row r="602" s="13" customFormat="1">
      <c r="A602" s="13"/>
      <c r="B602" s="241"/>
      <c r="C602" s="242"/>
      <c r="D602" s="243" t="s">
        <v>230</v>
      </c>
      <c r="E602" s="244" t="s">
        <v>1</v>
      </c>
      <c r="F602" s="245" t="s">
        <v>1222</v>
      </c>
      <c r="G602" s="242"/>
      <c r="H602" s="246">
        <v>22.483000000000001</v>
      </c>
      <c r="I602" s="247"/>
      <c r="J602" s="242"/>
      <c r="K602" s="242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230</v>
      </c>
      <c r="AU602" s="252" t="s">
        <v>88</v>
      </c>
      <c r="AV602" s="13" t="s">
        <v>88</v>
      </c>
      <c r="AW602" s="13" t="s">
        <v>34</v>
      </c>
      <c r="AX602" s="13" t="s">
        <v>79</v>
      </c>
      <c r="AY602" s="252" t="s">
        <v>216</v>
      </c>
    </row>
    <row r="603" s="15" customFormat="1">
      <c r="A603" s="15"/>
      <c r="B603" s="280"/>
      <c r="C603" s="281"/>
      <c r="D603" s="243" t="s">
        <v>230</v>
      </c>
      <c r="E603" s="282" t="s">
        <v>1</v>
      </c>
      <c r="F603" s="283" t="s">
        <v>1223</v>
      </c>
      <c r="G603" s="281"/>
      <c r="H603" s="284">
        <v>22.483000000000001</v>
      </c>
      <c r="I603" s="285"/>
      <c r="J603" s="281"/>
      <c r="K603" s="281"/>
      <c r="L603" s="286"/>
      <c r="M603" s="287"/>
      <c r="N603" s="288"/>
      <c r="O603" s="288"/>
      <c r="P603" s="288"/>
      <c r="Q603" s="288"/>
      <c r="R603" s="288"/>
      <c r="S603" s="288"/>
      <c r="T603" s="289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90" t="s">
        <v>230</v>
      </c>
      <c r="AU603" s="290" t="s">
        <v>88</v>
      </c>
      <c r="AV603" s="15" t="s">
        <v>99</v>
      </c>
      <c r="AW603" s="15" t="s">
        <v>34</v>
      </c>
      <c r="AX603" s="15" t="s">
        <v>79</v>
      </c>
      <c r="AY603" s="290" t="s">
        <v>216</v>
      </c>
    </row>
    <row r="604" s="13" customFormat="1">
      <c r="A604" s="13"/>
      <c r="B604" s="241"/>
      <c r="C604" s="242"/>
      <c r="D604" s="243" t="s">
        <v>230</v>
      </c>
      <c r="E604" s="244" t="s">
        <v>1</v>
      </c>
      <c r="F604" s="245" t="s">
        <v>1224</v>
      </c>
      <c r="G604" s="242"/>
      <c r="H604" s="246">
        <v>6.1550000000000002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230</v>
      </c>
      <c r="AU604" s="252" t="s">
        <v>88</v>
      </c>
      <c r="AV604" s="13" t="s">
        <v>88</v>
      </c>
      <c r="AW604" s="13" t="s">
        <v>34</v>
      </c>
      <c r="AX604" s="13" t="s">
        <v>79</v>
      </c>
      <c r="AY604" s="252" t="s">
        <v>216</v>
      </c>
    </row>
    <row r="605" s="14" customFormat="1">
      <c r="A605" s="14"/>
      <c r="B605" s="253"/>
      <c r="C605" s="254"/>
      <c r="D605" s="243" t="s">
        <v>230</v>
      </c>
      <c r="E605" s="255" t="s">
        <v>1</v>
      </c>
      <c r="F605" s="256" t="s">
        <v>285</v>
      </c>
      <c r="G605" s="254"/>
      <c r="H605" s="257">
        <v>176.63300000000001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230</v>
      </c>
      <c r="AU605" s="263" t="s">
        <v>88</v>
      </c>
      <c r="AV605" s="14" t="s">
        <v>121</v>
      </c>
      <c r="AW605" s="14" t="s">
        <v>34</v>
      </c>
      <c r="AX605" s="14" t="s">
        <v>86</v>
      </c>
      <c r="AY605" s="263" t="s">
        <v>216</v>
      </c>
    </row>
    <row r="606" s="2" customFormat="1" ht="16.5" customHeight="1">
      <c r="A606" s="39"/>
      <c r="B606" s="40"/>
      <c r="C606" s="228" t="s">
        <v>1225</v>
      </c>
      <c r="D606" s="228" t="s">
        <v>218</v>
      </c>
      <c r="E606" s="229" t="s">
        <v>1226</v>
      </c>
      <c r="F606" s="230" t="s">
        <v>1227</v>
      </c>
      <c r="G606" s="231" t="s">
        <v>277</v>
      </c>
      <c r="H606" s="232">
        <v>202.93799999999999</v>
      </c>
      <c r="I606" s="233"/>
      <c r="J606" s="234">
        <f>ROUND(I606*H606,2)</f>
        <v>0</v>
      </c>
      <c r="K606" s="230" t="s">
        <v>222</v>
      </c>
      <c r="L606" s="45"/>
      <c r="M606" s="235" t="s">
        <v>1</v>
      </c>
      <c r="N606" s="236" t="s">
        <v>44</v>
      </c>
      <c r="O606" s="92"/>
      <c r="P606" s="237">
        <f>O606*H606</f>
        <v>0</v>
      </c>
      <c r="Q606" s="237">
        <v>0</v>
      </c>
      <c r="R606" s="237">
        <f>Q606*H606</f>
        <v>0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121</v>
      </c>
      <c r="AT606" s="239" t="s">
        <v>218</v>
      </c>
      <c r="AU606" s="239" t="s">
        <v>88</v>
      </c>
      <c r="AY606" s="18" t="s">
        <v>216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86</v>
      </c>
      <c r="BK606" s="240">
        <f>ROUND(I606*H606,2)</f>
        <v>0</v>
      </c>
      <c r="BL606" s="18" t="s">
        <v>121</v>
      </c>
      <c r="BM606" s="239" t="s">
        <v>1228</v>
      </c>
    </row>
    <row r="607" s="13" customFormat="1">
      <c r="A607" s="13"/>
      <c r="B607" s="241"/>
      <c r="C607" s="242"/>
      <c r="D607" s="243" t="s">
        <v>230</v>
      </c>
      <c r="E607" s="244" t="s">
        <v>1</v>
      </c>
      <c r="F607" s="245" t="s">
        <v>1229</v>
      </c>
      <c r="G607" s="242"/>
      <c r="H607" s="246">
        <v>202.93799999999999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230</v>
      </c>
      <c r="AU607" s="252" t="s">
        <v>88</v>
      </c>
      <c r="AV607" s="13" t="s">
        <v>88</v>
      </c>
      <c r="AW607" s="13" t="s">
        <v>34</v>
      </c>
      <c r="AX607" s="13" t="s">
        <v>86</v>
      </c>
      <c r="AY607" s="252" t="s">
        <v>216</v>
      </c>
    </row>
    <row r="608" s="2" customFormat="1" ht="16.5" customHeight="1">
      <c r="A608" s="39"/>
      <c r="B608" s="40"/>
      <c r="C608" s="228" t="s">
        <v>1230</v>
      </c>
      <c r="D608" s="228" t="s">
        <v>218</v>
      </c>
      <c r="E608" s="229" t="s">
        <v>1231</v>
      </c>
      <c r="F608" s="230" t="s">
        <v>1232</v>
      </c>
      <c r="G608" s="231" t="s">
        <v>277</v>
      </c>
      <c r="H608" s="232">
        <v>73.525000000000006</v>
      </c>
      <c r="I608" s="233"/>
      <c r="J608" s="234">
        <f>ROUND(I608*H608,2)</f>
        <v>0</v>
      </c>
      <c r="K608" s="230" t="s">
        <v>222</v>
      </c>
      <c r="L608" s="45"/>
      <c r="M608" s="235" t="s">
        <v>1</v>
      </c>
      <c r="N608" s="236" t="s">
        <v>44</v>
      </c>
      <c r="O608" s="92"/>
      <c r="P608" s="237">
        <f>O608*H608</f>
        <v>0</v>
      </c>
      <c r="Q608" s="237">
        <v>0</v>
      </c>
      <c r="R608" s="237">
        <f>Q608*H608</f>
        <v>0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121</v>
      </c>
      <c r="AT608" s="239" t="s">
        <v>218</v>
      </c>
      <c r="AU608" s="239" t="s">
        <v>88</v>
      </c>
      <c r="AY608" s="18" t="s">
        <v>216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86</v>
      </c>
      <c r="BK608" s="240">
        <f>ROUND(I608*H608,2)</f>
        <v>0</v>
      </c>
      <c r="BL608" s="18" t="s">
        <v>121</v>
      </c>
      <c r="BM608" s="239" t="s">
        <v>1233</v>
      </c>
    </row>
    <row r="609" s="13" customFormat="1">
      <c r="A609" s="13"/>
      <c r="B609" s="241"/>
      <c r="C609" s="242"/>
      <c r="D609" s="243" t="s">
        <v>230</v>
      </c>
      <c r="E609" s="244" t="s">
        <v>1</v>
      </c>
      <c r="F609" s="245" t="s">
        <v>1234</v>
      </c>
      <c r="G609" s="242"/>
      <c r="H609" s="246">
        <v>73.525000000000006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230</v>
      </c>
      <c r="AU609" s="252" t="s">
        <v>88</v>
      </c>
      <c r="AV609" s="13" t="s">
        <v>88</v>
      </c>
      <c r="AW609" s="13" t="s">
        <v>34</v>
      </c>
      <c r="AX609" s="13" t="s">
        <v>86</v>
      </c>
      <c r="AY609" s="252" t="s">
        <v>216</v>
      </c>
    </row>
    <row r="610" s="2" customFormat="1" ht="24.15" customHeight="1">
      <c r="A610" s="39"/>
      <c r="B610" s="40"/>
      <c r="C610" s="228" t="s">
        <v>1235</v>
      </c>
      <c r="D610" s="228" t="s">
        <v>218</v>
      </c>
      <c r="E610" s="229" t="s">
        <v>1236</v>
      </c>
      <c r="F610" s="230" t="s">
        <v>1237</v>
      </c>
      <c r="G610" s="231" t="s">
        <v>277</v>
      </c>
      <c r="H610" s="232">
        <v>70.694000000000003</v>
      </c>
      <c r="I610" s="233"/>
      <c r="J610" s="234">
        <f>ROUND(I610*H610,2)</f>
        <v>0</v>
      </c>
      <c r="K610" s="230" t="s">
        <v>1</v>
      </c>
      <c r="L610" s="45"/>
      <c r="M610" s="235" t="s">
        <v>1</v>
      </c>
      <c r="N610" s="236" t="s">
        <v>44</v>
      </c>
      <c r="O610" s="92"/>
      <c r="P610" s="237">
        <f>O610*H610</f>
        <v>0</v>
      </c>
      <c r="Q610" s="237">
        <v>0.01103</v>
      </c>
      <c r="R610" s="237">
        <f>Q610*H610</f>
        <v>0.77975482000000007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121</v>
      </c>
      <c r="AT610" s="239" t="s">
        <v>218</v>
      </c>
      <c r="AU610" s="239" t="s">
        <v>88</v>
      </c>
      <c r="AY610" s="18" t="s">
        <v>216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86</v>
      </c>
      <c r="BK610" s="240">
        <f>ROUND(I610*H610,2)</f>
        <v>0</v>
      </c>
      <c r="BL610" s="18" t="s">
        <v>121</v>
      </c>
      <c r="BM610" s="239" t="s">
        <v>1238</v>
      </c>
    </row>
    <row r="611" s="13" customFormat="1">
      <c r="A611" s="13"/>
      <c r="B611" s="241"/>
      <c r="C611" s="242"/>
      <c r="D611" s="243" t="s">
        <v>230</v>
      </c>
      <c r="E611" s="244" t="s">
        <v>1</v>
      </c>
      <c r="F611" s="245" t="s">
        <v>1239</v>
      </c>
      <c r="G611" s="242"/>
      <c r="H611" s="246">
        <v>11.712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230</v>
      </c>
      <c r="AU611" s="252" t="s">
        <v>88</v>
      </c>
      <c r="AV611" s="13" t="s">
        <v>88</v>
      </c>
      <c r="AW611" s="13" t="s">
        <v>34</v>
      </c>
      <c r="AX611" s="13" t="s">
        <v>79</v>
      </c>
      <c r="AY611" s="252" t="s">
        <v>216</v>
      </c>
    </row>
    <row r="612" s="13" customFormat="1">
      <c r="A612" s="13"/>
      <c r="B612" s="241"/>
      <c r="C612" s="242"/>
      <c r="D612" s="243" t="s">
        <v>230</v>
      </c>
      <c r="E612" s="244" t="s">
        <v>1</v>
      </c>
      <c r="F612" s="245" t="s">
        <v>1240</v>
      </c>
      <c r="G612" s="242"/>
      <c r="H612" s="246">
        <v>21.960000000000001</v>
      </c>
      <c r="I612" s="247"/>
      <c r="J612" s="242"/>
      <c r="K612" s="242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230</v>
      </c>
      <c r="AU612" s="252" t="s">
        <v>88</v>
      </c>
      <c r="AV612" s="13" t="s">
        <v>88</v>
      </c>
      <c r="AW612" s="13" t="s">
        <v>34</v>
      </c>
      <c r="AX612" s="13" t="s">
        <v>79</v>
      </c>
      <c r="AY612" s="252" t="s">
        <v>216</v>
      </c>
    </row>
    <row r="613" s="13" customFormat="1">
      <c r="A613" s="13"/>
      <c r="B613" s="241"/>
      <c r="C613" s="242"/>
      <c r="D613" s="243" t="s">
        <v>230</v>
      </c>
      <c r="E613" s="244" t="s">
        <v>1</v>
      </c>
      <c r="F613" s="245" t="s">
        <v>1241</v>
      </c>
      <c r="G613" s="242"/>
      <c r="H613" s="246">
        <v>37.021999999999998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230</v>
      </c>
      <c r="AU613" s="252" t="s">
        <v>88</v>
      </c>
      <c r="AV613" s="13" t="s">
        <v>88</v>
      </c>
      <c r="AW613" s="13" t="s">
        <v>34</v>
      </c>
      <c r="AX613" s="13" t="s">
        <v>79</v>
      </c>
      <c r="AY613" s="252" t="s">
        <v>216</v>
      </c>
    </row>
    <row r="614" s="14" customFormat="1">
      <c r="A614" s="14"/>
      <c r="B614" s="253"/>
      <c r="C614" s="254"/>
      <c r="D614" s="243" t="s">
        <v>230</v>
      </c>
      <c r="E614" s="255" t="s">
        <v>1</v>
      </c>
      <c r="F614" s="256" t="s">
        <v>1242</v>
      </c>
      <c r="G614" s="254"/>
      <c r="H614" s="257">
        <v>70.694000000000003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230</v>
      </c>
      <c r="AU614" s="263" t="s">
        <v>88</v>
      </c>
      <c r="AV614" s="14" t="s">
        <v>121</v>
      </c>
      <c r="AW614" s="14" t="s">
        <v>34</v>
      </c>
      <c r="AX614" s="14" t="s">
        <v>86</v>
      </c>
      <c r="AY614" s="263" t="s">
        <v>216</v>
      </c>
    </row>
    <row r="615" s="2" customFormat="1" ht="24.15" customHeight="1">
      <c r="A615" s="39"/>
      <c r="B615" s="40"/>
      <c r="C615" s="228" t="s">
        <v>1243</v>
      </c>
      <c r="D615" s="228" t="s">
        <v>218</v>
      </c>
      <c r="E615" s="229" t="s">
        <v>1244</v>
      </c>
      <c r="F615" s="230" t="s">
        <v>1245</v>
      </c>
      <c r="G615" s="231" t="s">
        <v>277</v>
      </c>
      <c r="H615" s="232">
        <v>212.08199999999999</v>
      </c>
      <c r="I615" s="233"/>
      <c r="J615" s="234">
        <f>ROUND(I615*H615,2)</f>
        <v>0</v>
      </c>
      <c r="K615" s="230" t="s">
        <v>1</v>
      </c>
      <c r="L615" s="45"/>
      <c r="M615" s="235" t="s">
        <v>1</v>
      </c>
      <c r="N615" s="236" t="s">
        <v>44</v>
      </c>
      <c r="O615" s="92"/>
      <c r="P615" s="237">
        <f>O615*H615</f>
        <v>0</v>
      </c>
      <c r="Q615" s="237">
        <v>0.0055199999999999997</v>
      </c>
      <c r="R615" s="237">
        <f>Q615*H615</f>
        <v>1.17069264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121</v>
      </c>
      <c r="AT615" s="239" t="s">
        <v>218</v>
      </c>
      <c r="AU615" s="239" t="s">
        <v>88</v>
      </c>
      <c r="AY615" s="18" t="s">
        <v>216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86</v>
      </c>
      <c r="BK615" s="240">
        <f>ROUND(I615*H615,2)</f>
        <v>0</v>
      </c>
      <c r="BL615" s="18" t="s">
        <v>121</v>
      </c>
      <c r="BM615" s="239" t="s">
        <v>1246</v>
      </c>
    </row>
    <row r="616" s="13" customFormat="1">
      <c r="A616" s="13"/>
      <c r="B616" s="241"/>
      <c r="C616" s="242"/>
      <c r="D616" s="243" t="s">
        <v>230</v>
      </c>
      <c r="E616" s="242"/>
      <c r="F616" s="245" t="s">
        <v>1247</v>
      </c>
      <c r="G616" s="242"/>
      <c r="H616" s="246">
        <v>212.08199999999999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230</v>
      </c>
      <c r="AU616" s="252" t="s">
        <v>88</v>
      </c>
      <c r="AV616" s="13" t="s">
        <v>88</v>
      </c>
      <c r="AW616" s="13" t="s">
        <v>4</v>
      </c>
      <c r="AX616" s="13" t="s">
        <v>86</v>
      </c>
      <c r="AY616" s="252" t="s">
        <v>216</v>
      </c>
    </row>
    <row r="617" s="2" customFormat="1" ht="16.5" customHeight="1">
      <c r="A617" s="39"/>
      <c r="B617" s="40"/>
      <c r="C617" s="228" t="s">
        <v>1248</v>
      </c>
      <c r="D617" s="228" t="s">
        <v>218</v>
      </c>
      <c r="E617" s="229" t="s">
        <v>1249</v>
      </c>
      <c r="F617" s="230" t="s">
        <v>1250</v>
      </c>
      <c r="G617" s="231" t="s">
        <v>277</v>
      </c>
      <c r="H617" s="232">
        <v>60.043999999999997</v>
      </c>
      <c r="I617" s="233"/>
      <c r="J617" s="234">
        <f>ROUND(I617*H617,2)</f>
        <v>0</v>
      </c>
      <c r="K617" s="230" t="s">
        <v>222</v>
      </c>
      <c r="L617" s="45"/>
      <c r="M617" s="235" t="s">
        <v>1</v>
      </c>
      <c r="N617" s="236" t="s">
        <v>44</v>
      </c>
      <c r="O617" s="92"/>
      <c r="P617" s="237">
        <f>O617*H617</f>
        <v>0</v>
      </c>
      <c r="Q617" s="237">
        <v>0.0043800000000000002</v>
      </c>
      <c r="R617" s="237">
        <f>Q617*H617</f>
        <v>0.26299272000000001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121</v>
      </c>
      <c r="AT617" s="239" t="s">
        <v>218</v>
      </c>
      <c r="AU617" s="239" t="s">
        <v>88</v>
      </c>
      <c r="AY617" s="18" t="s">
        <v>216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86</v>
      </c>
      <c r="BK617" s="240">
        <f>ROUND(I617*H617,2)</f>
        <v>0</v>
      </c>
      <c r="BL617" s="18" t="s">
        <v>121</v>
      </c>
      <c r="BM617" s="239" t="s">
        <v>1251</v>
      </c>
    </row>
    <row r="618" s="13" customFormat="1">
      <c r="A618" s="13"/>
      <c r="B618" s="241"/>
      <c r="C618" s="242"/>
      <c r="D618" s="243" t="s">
        <v>230</v>
      </c>
      <c r="E618" s="244" t="s">
        <v>1</v>
      </c>
      <c r="F618" s="245" t="s">
        <v>1252</v>
      </c>
      <c r="G618" s="242"/>
      <c r="H618" s="246">
        <v>25.018999999999998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230</v>
      </c>
      <c r="AU618" s="252" t="s">
        <v>88</v>
      </c>
      <c r="AV618" s="13" t="s">
        <v>88</v>
      </c>
      <c r="AW618" s="13" t="s">
        <v>34</v>
      </c>
      <c r="AX618" s="13" t="s">
        <v>79</v>
      </c>
      <c r="AY618" s="252" t="s">
        <v>216</v>
      </c>
    </row>
    <row r="619" s="15" customFormat="1">
      <c r="A619" s="15"/>
      <c r="B619" s="280"/>
      <c r="C619" s="281"/>
      <c r="D619" s="243" t="s">
        <v>230</v>
      </c>
      <c r="E619" s="282" t="s">
        <v>1</v>
      </c>
      <c r="F619" s="283" t="s">
        <v>1253</v>
      </c>
      <c r="G619" s="281"/>
      <c r="H619" s="284">
        <v>25.018999999999998</v>
      </c>
      <c r="I619" s="285"/>
      <c r="J619" s="281"/>
      <c r="K619" s="281"/>
      <c r="L619" s="286"/>
      <c r="M619" s="287"/>
      <c r="N619" s="288"/>
      <c r="O619" s="288"/>
      <c r="P619" s="288"/>
      <c r="Q619" s="288"/>
      <c r="R619" s="288"/>
      <c r="S619" s="288"/>
      <c r="T619" s="289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90" t="s">
        <v>230</v>
      </c>
      <c r="AU619" s="290" t="s">
        <v>88</v>
      </c>
      <c r="AV619" s="15" t="s">
        <v>99</v>
      </c>
      <c r="AW619" s="15" t="s">
        <v>34</v>
      </c>
      <c r="AX619" s="15" t="s">
        <v>79</v>
      </c>
      <c r="AY619" s="290" t="s">
        <v>216</v>
      </c>
    </row>
    <row r="620" s="13" customFormat="1">
      <c r="A620" s="13"/>
      <c r="B620" s="241"/>
      <c r="C620" s="242"/>
      <c r="D620" s="243" t="s">
        <v>230</v>
      </c>
      <c r="E620" s="244" t="s">
        <v>1</v>
      </c>
      <c r="F620" s="245" t="s">
        <v>1254</v>
      </c>
      <c r="G620" s="242"/>
      <c r="H620" s="246">
        <v>35.024999999999999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230</v>
      </c>
      <c r="AU620" s="252" t="s">
        <v>88</v>
      </c>
      <c r="AV620" s="13" t="s">
        <v>88</v>
      </c>
      <c r="AW620" s="13" t="s">
        <v>34</v>
      </c>
      <c r="AX620" s="13" t="s">
        <v>79</v>
      </c>
      <c r="AY620" s="252" t="s">
        <v>216</v>
      </c>
    </row>
    <row r="621" s="15" customFormat="1">
      <c r="A621" s="15"/>
      <c r="B621" s="280"/>
      <c r="C621" s="281"/>
      <c r="D621" s="243" t="s">
        <v>230</v>
      </c>
      <c r="E621" s="282" t="s">
        <v>1</v>
      </c>
      <c r="F621" s="283" t="s">
        <v>1255</v>
      </c>
      <c r="G621" s="281"/>
      <c r="H621" s="284">
        <v>35.024999999999999</v>
      </c>
      <c r="I621" s="285"/>
      <c r="J621" s="281"/>
      <c r="K621" s="281"/>
      <c r="L621" s="286"/>
      <c r="M621" s="287"/>
      <c r="N621" s="288"/>
      <c r="O621" s="288"/>
      <c r="P621" s="288"/>
      <c r="Q621" s="288"/>
      <c r="R621" s="288"/>
      <c r="S621" s="288"/>
      <c r="T621" s="289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90" t="s">
        <v>230</v>
      </c>
      <c r="AU621" s="290" t="s">
        <v>88</v>
      </c>
      <c r="AV621" s="15" t="s">
        <v>99</v>
      </c>
      <c r="AW621" s="15" t="s">
        <v>34</v>
      </c>
      <c r="AX621" s="15" t="s">
        <v>79</v>
      </c>
      <c r="AY621" s="290" t="s">
        <v>216</v>
      </c>
    </row>
    <row r="622" s="14" customFormat="1">
      <c r="A622" s="14"/>
      <c r="B622" s="253"/>
      <c r="C622" s="254"/>
      <c r="D622" s="243" t="s">
        <v>230</v>
      </c>
      <c r="E622" s="255" t="s">
        <v>1</v>
      </c>
      <c r="F622" s="256" t="s">
        <v>285</v>
      </c>
      <c r="G622" s="254"/>
      <c r="H622" s="257">
        <v>60.043999999999997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230</v>
      </c>
      <c r="AU622" s="263" t="s">
        <v>88</v>
      </c>
      <c r="AV622" s="14" t="s">
        <v>121</v>
      </c>
      <c r="AW622" s="14" t="s">
        <v>34</v>
      </c>
      <c r="AX622" s="14" t="s">
        <v>86</v>
      </c>
      <c r="AY622" s="263" t="s">
        <v>216</v>
      </c>
    </row>
    <row r="623" s="2" customFormat="1" ht="16.5" customHeight="1">
      <c r="A623" s="39"/>
      <c r="B623" s="40"/>
      <c r="C623" s="228" t="s">
        <v>1256</v>
      </c>
      <c r="D623" s="228" t="s">
        <v>218</v>
      </c>
      <c r="E623" s="229" t="s">
        <v>1257</v>
      </c>
      <c r="F623" s="230" t="s">
        <v>1258</v>
      </c>
      <c r="G623" s="231" t="s">
        <v>293</v>
      </c>
      <c r="H623" s="232">
        <v>372.26999999999998</v>
      </c>
      <c r="I623" s="233"/>
      <c r="J623" s="234">
        <f>ROUND(I623*H623,2)</f>
        <v>0</v>
      </c>
      <c r="K623" s="230" t="s">
        <v>222</v>
      </c>
      <c r="L623" s="45"/>
      <c r="M623" s="235" t="s">
        <v>1</v>
      </c>
      <c r="N623" s="236" t="s">
        <v>44</v>
      </c>
      <c r="O623" s="92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121</v>
      </c>
      <c r="AT623" s="239" t="s">
        <v>218</v>
      </c>
      <c r="AU623" s="239" t="s">
        <v>88</v>
      </c>
      <c r="AY623" s="18" t="s">
        <v>216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86</v>
      </c>
      <c r="BK623" s="240">
        <f>ROUND(I623*H623,2)</f>
        <v>0</v>
      </c>
      <c r="BL623" s="18" t="s">
        <v>121</v>
      </c>
      <c r="BM623" s="239" t="s">
        <v>1259</v>
      </c>
    </row>
    <row r="624" s="13" customFormat="1">
      <c r="A624" s="13"/>
      <c r="B624" s="241"/>
      <c r="C624" s="242"/>
      <c r="D624" s="243" t="s">
        <v>230</v>
      </c>
      <c r="E624" s="244" t="s">
        <v>1</v>
      </c>
      <c r="F624" s="245" t="s">
        <v>1260</v>
      </c>
      <c r="G624" s="242"/>
      <c r="H624" s="246">
        <v>33.5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230</v>
      </c>
      <c r="AU624" s="252" t="s">
        <v>88</v>
      </c>
      <c r="AV624" s="13" t="s">
        <v>88</v>
      </c>
      <c r="AW624" s="13" t="s">
        <v>34</v>
      </c>
      <c r="AX624" s="13" t="s">
        <v>79</v>
      </c>
      <c r="AY624" s="252" t="s">
        <v>216</v>
      </c>
    </row>
    <row r="625" s="15" customFormat="1">
      <c r="A625" s="15"/>
      <c r="B625" s="280"/>
      <c r="C625" s="281"/>
      <c r="D625" s="243" t="s">
        <v>230</v>
      </c>
      <c r="E625" s="282" t="s">
        <v>1</v>
      </c>
      <c r="F625" s="283" t="s">
        <v>1156</v>
      </c>
      <c r="G625" s="281"/>
      <c r="H625" s="284">
        <v>33.5</v>
      </c>
      <c r="I625" s="285"/>
      <c r="J625" s="281"/>
      <c r="K625" s="281"/>
      <c r="L625" s="286"/>
      <c r="M625" s="287"/>
      <c r="N625" s="288"/>
      <c r="O625" s="288"/>
      <c r="P625" s="288"/>
      <c r="Q625" s="288"/>
      <c r="R625" s="288"/>
      <c r="S625" s="288"/>
      <c r="T625" s="289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90" t="s">
        <v>230</v>
      </c>
      <c r="AU625" s="290" t="s">
        <v>88</v>
      </c>
      <c r="AV625" s="15" t="s">
        <v>99</v>
      </c>
      <c r="AW625" s="15" t="s">
        <v>34</v>
      </c>
      <c r="AX625" s="15" t="s">
        <v>79</v>
      </c>
      <c r="AY625" s="290" t="s">
        <v>216</v>
      </c>
    </row>
    <row r="626" s="13" customFormat="1">
      <c r="A626" s="13"/>
      <c r="B626" s="241"/>
      <c r="C626" s="242"/>
      <c r="D626" s="243" t="s">
        <v>230</v>
      </c>
      <c r="E626" s="244" t="s">
        <v>1</v>
      </c>
      <c r="F626" s="245" t="s">
        <v>1261</v>
      </c>
      <c r="G626" s="242"/>
      <c r="H626" s="246">
        <v>20.460000000000001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230</v>
      </c>
      <c r="AU626" s="252" t="s">
        <v>88</v>
      </c>
      <c r="AV626" s="13" t="s">
        <v>88</v>
      </c>
      <c r="AW626" s="13" t="s">
        <v>34</v>
      </c>
      <c r="AX626" s="13" t="s">
        <v>79</v>
      </c>
      <c r="AY626" s="252" t="s">
        <v>216</v>
      </c>
    </row>
    <row r="627" s="15" customFormat="1">
      <c r="A627" s="15"/>
      <c r="B627" s="280"/>
      <c r="C627" s="281"/>
      <c r="D627" s="243" t="s">
        <v>230</v>
      </c>
      <c r="E627" s="282" t="s">
        <v>1</v>
      </c>
      <c r="F627" s="283" t="s">
        <v>1160</v>
      </c>
      <c r="G627" s="281"/>
      <c r="H627" s="284">
        <v>20.460000000000001</v>
      </c>
      <c r="I627" s="285"/>
      <c r="J627" s="281"/>
      <c r="K627" s="281"/>
      <c r="L627" s="286"/>
      <c r="M627" s="287"/>
      <c r="N627" s="288"/>
      <c r="O627" s="288"/>
      <c r="P627" s="288"/>
      <c r="Q627" s="288"/>
      <c r="R627" s="288"/>
      <c r="S627" s="288"/>
      <c r="T627" s="28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90" t="s">
        <v>230</v>
      </c>
      <c r="AU627" s="290" t="s">
        <v>88</v>
      </c>
      <c r="AV627" s="15" t="s">
        <v>99</v>
      </c>
      <c r="AW627" s="15" t="s">
        <v>34</v>
      </c>
      <c r="AX627" s="15" t="s">
        <v>79</v>
      </c>
      <c r="AY627" s="290" t="s">
        <v>216</v>
      </c>
    </row>
    <row r="628" s="13" customFormat="1">
      <c r="A628" s="13"/>
      <c r="B628" s="241"/>
      <c r="C628" s="242"/>
      <c r="D628" s="243" t="s">
        <v>230</v>
      </c>
      <c r="E628" s="244" t="s">
        <v>1</v>
      </c>
      <c r="F628" s="245" t="s">
        <v>1262</v>
      </c>
      <c r="G628" s="242"/>
      <c r="H628" s="246">
        <v>5.2300000000000004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230</v>
      </c>
      <c r="AU628" s="252" t="s">
        <v>88</v>
      </c>
      <c r="AV628" s="13" t="s">
        <v>88</v>
      </c>
      <c r="AW628" s="13" t="s">
        <v>34</v>
      </c>
      <c r="AX628" s="13" t="s">
        <v>79</v>
      </c>
      <c r="AY628" s="252" t="s">
        <v>216</v>
      </c>
    </row>
    <row r="629" s="15" customFormat="1">
      <c r="A629" s="15"/>
      <c r="B629" s="280"/>
      <c r="C629" s="281"/>
      <c r="D629" s="243" t="s">
        <v>230</v>
      </c>
      <c r="E629" s="282" t="s">
        <v>1</v>
      </c>
      <c r="F629" s="283" t="s">
        <v>1167</v>
      </c>
      <c r="G629" s="281"/>
      <c r="H629" s="284">
        <v>5.2300000000000004</v>
      </c>
      <c r="I629" s="285"/>
      <c r="J629" s="281"/>
      <c r="K629" s="281"/>
      <c r="L629" s="286"/>
      <c r="M629" s="287"/>
      <c r="N629" s="288"/>
      <c r="O629" s="288"/>
      <c r="P629" s="288"/>
      <c r="Q629" s="288"/>
      <c r="R629" s="288"/>
      <c r="S629" s="288"/>
      <c r="T629" s="289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90" t="s">
        <v>230</v>
      </c>
      <c r="AU629" s="290" t="s">
        <v>88</v>
      </c>
      <c r="AV629" s="15" t="s">
        <v>99</v>
      </c>
      <c r="AW629" s="15" t="s">
        <v>34</v>
      </c>
      <c r="AX629" s="15" t="s">
        <v>79</v>
      </c>
      <c r="AY629" s="290" t="s">
        <v>216</v>
      </c>
    </row>
    <row r="630" s="13" customFormat="1">
      <c r="A630" s="13"/>
      <c r="B630" s="241"/>
      <c r="C630" s="242"/>
      <c r="D630" s="243" t="s">
        <v>230</v>
      </c>
      <c r="E630" s="244" t="s">
        <v>1</v>
      </c>
      <c r="F630" s="245" t="s">
        <v>1263</v>
      </c>
      <c r="G630" s="242"/>
      <c r="H630" s="246">
        <v>40.369999999999997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230</v>
      </c>
      <c r="AU630" s="252" t="s">
        <v>88</v>
      </c>
      <c r="AV630" s="13" t="s">
        <v>88</v>
      </c>
      <c r="AW630" s="13" t="s">
        <v>34</v>
      </c>
      <c r="AX630" s="13" t="s">
        <v>79</v>
      </c>
      <c r="AY630" s="252" t="s">
        <v>216</v>
      </c>
    </row>
    <row r="631" s="15" customFormat="1">
      <c r="A631" s="15"/>
      <c r="B631" s="280"/>
      <c r="C631" s="281"/>
      <c r="D631" s="243" t="s">
        <v>230</v>
      </c>
      <c r="E631" s="282" t="s">
        <v>1</v>
      </c>
      <c r="F631" s="283" t="s">
        <v>1171</v>
      </c>
      <c r="G631" s="281"/>
      <c r="H631" s="284">
        <v>40.369999999999997</v>
      </c>
      <c r="I631" s="285"/>
      <c r="J631" s="281"/>
      <c r="K631" s="281"/>
      <c r="L631" s="286"/>
      <c r="M631" s="287"/>
      <c r="N631" s="288"/>
      <c r="O631" s="288"/>
      <c r="P631" s="288"/>
      <c r="Q631" s="288"/>
      <c r="R631" s="288"/>
      <c r="S631" s="288"/>
      <c r="T631" s="28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90" t="s">
        <v>230</v>
      </c>
      <c r="AU631" s="290" t="s">
        <v>88</v>
      </c>
      <c r="AV631" s="15" t="s">
        <v>99</v>
      </c>
      <c r="AW631" s="15" t="s">
        <v>34</v>
      </c>
      <c r="AX631" s="15" t="s">
        <v>79</v>
      </c>
      <c r="AY631" s="290" t="s">
        <v>216</v>
      </c>
    </row>
    <row r="632" s="13" customFormat="1">
      <c r="A632" s="13"/>
      <c r="B632" s="241"/>
      <c r="C632" s="242"/>
      <c r="D632" s="243" t="s">
        <v>230</v>
      </c>
      <c r="E632" s="244" t="s">
        <v>1</v>
      </c>
      <c r="F632" s="245" t="s">
        <v>1264</v>
      </c>
      <c r="G632" s="242"/>
      <c r="H632" s="246">
        <v>49.5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230</v>
      </c>
      <c r="AU632" s="252" t="s">
        <v>88</v>
      </c>
      <c r="AV632" s="13" t="s">
        <v>88</v>
      </c>
      <c r="AW632" s="13" t="s">
        <v>34</v>
      </c>
      <c r="AX632" s="13" t="s">
        <v>79</v>
      </c>
      <c r="AY632" s="252" t="s">
        <v>216</v>
      </c>
    </row>
    <row r="633" s="15" customFormat="1">
      <c r="A633" s="15"/>
      <c r="B633" s="280"/>
      <c r="C633" s="281"/>
      <c r="D633" s="243" t="s">
        <v>230</v>
      </c>
      <c r="E633" s="282" t="s">
        <v>1</v>
      </c>
      <c r="F633" s="283" t="s">
        <v>1175</v>
      </c>
      <c r="G633" s="281"/>
      <c r="H633" s="284">
        <v>49.5</v>
      </c>
      <c r="I633" s="285"/>
      <c r="J633" s="281"/>
      <c r="K633" s="281"/>
      <c r="L633" s="286"/>
      <c r="M633" s="287"/>
      <c r="N633" s="288"/>
      <c r="O633" s="288"/>
      <c r="P633" s="288"/>
      <c r="Q633" s="288"/>
      <c r="R633" s="288"/>
      <c r="S633" s="288"/>
      <c r="T633" s="289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90" t="s">
        <v>230</v>
      </c>
      <c r="AU633" s="290" t="s">
        <v>88</v>
      </c>
      <c r="AV633" s="15" t="s">
        <v>99</v>
      </c>
      <c r="AW633" s="15" t="s">
        <v>34</v>
      </c>
      <c r="AX633" s="15" t="s">
        <v>79</v>
      </c>
      <c r="AY633" s="290" t="s">
        <v>216</v>
      </c>
    </row>
    <row r="634" s="13" customFormat="1">
      <c r="A634" s="13"/>
      <c r="B634" s="241"/>
      <c r="C634" s="242"/>
      <c r="D634" s="243" t="s">
        <v>230</v>
      </c>
      <c r="E634" s="244" t="s">
        <v>1</v>
      </c>
      <c r="F634" s="245" t="s">
        <v>1265</v>
      </c>
      <c r="G634" s="242"/>
      <c r="H634" s="246">
        <v>52.5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230</v>
      </c>
      <c r="AU634" s="252" t="s">
        <v>88</v>
      </c>
      <c r="AV634" s="13" t="s">
        <v>88</v>
      </c>
      <c r="AW634" s="13" t="s">
        <v>34</v>
      </c>
      <c r="AX634" s="13" t="s">
        <v>79</v>
      </c>
      <c r="AY634" s="252" t="s">
        <v>216</v>
      </c>
    </row>
    <row r="635" s="15" customFormat="1">
      <c r="A635" s="15"/>
      <c r="B635" s="280"/>
      <c r="C635" s="281"/>
      <c r="D635" s="243" t="s">
        <v>230</v>
      </c>
      <c r="E635" s="282" t="s">
        <v>1</v>
      </c>
      <c r="F635" s="283" t="s">
        <v>1179</v>
      </c>
      <c r="G635" s="281"/>
      <c r="H635" s="284">
        <v>52.5</v>
      </c>
      <c r="I635" s="285"/>
      <c r="J635" s="281"/>
      <c r="K635" s="281"/>
      <c r="L635" s="286"/>
      <c r="M635" s="287"/>
      <c r="N635" s="288"/>
      <c r="O635" s="288"/>
      <c r="P635" s="288"/>
      <c r="Q635" s="288"/>
      <c r="R635" s="288"/>
      <c r="S635" s="288"/>
      <c r="T635" s="28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90" t="s">
        <v>230</v>
      </c>
      <c r="AU635" s="290" t="s">
        <v>88</v>
      </c>
      <c r="AV635" s="15" t="s">
        <v>99</v>
      </c>
      <c r="AW635" s="15" t="s">
        <v>34</v>
      </c>
      <c r="AX635" s="15" t="s">
        <v>79</v>
      </c>
      <c r="AY635" s="290" t="s">
        <v>216</v>
      </c>
    </row>
    <row r="636" s="13" customFormat="1">
      <c r="A636" s="13"/>
      <c r="B636" s="241"/>
      <c r="C636" s="242"/>
      <c r="D636" s="243" t="s">
        <v>230</v>
      </c>
      <c r="E636" s="244" t="s">
        <v>1</v>
      </c>
      <c r="F636" s="245" t="s">
        <v>1266</v>
      </c>
      <c r="G636" s="242"/>
      <c r="H636" s="246">
        <v>19.440000000000001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230</v>
      </c>
      <c r="AU636" s="252" t="s">
        <v>88</v>
      </c>
      <c r="AV636" s="13" t="s">
        <v>88</v>
      </c>
      <c r="AW636" s="13" t="s">
        <v>34</v>
      </c>
      <c r="AX636" s="13" t="s">
        <v>79</v>
      </c>
      <c r="AY636" s="252" t="s">
        <v>216</v>
      </c>
    </row>
    <row r="637" s="15" customFormat="1">
      <c r="A637" s="15"/>
      <c r="B637" s="280"/>
      <c r="C637" s="281"/>
      <c r="D637" s="243" t="s">
        <v>230</v>
      </c>
      <c r="E637" s="282" t="s">
        <v>1</v>
      </c>
      <c r="F637" s="283" t="s">
        <v>1183</v>
      </c>
      <c r="G637" s="281"/>
      <c r="H637" s="284">
        <v>19.440000000000001</v>
      </c>
      <c r="I637" s="285"/>
      <c r="J637" s="281"/>
      <c r="K637" s="281"/>
      <c r="L637" s="286"/>
      <c r="M637" s="287"/>
      <c r="N637" s="288"/>
      <c r="O637" s="288"/>
      <c r="P637" s="288"/>
      <c r="Q637" s="288"/>
      <c r="R637" s="288"/>
      <c r="S637" s="288"/>
      <c r="T637" s="289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90" t="s">
        <v>230</v>
      </c>
      <c r="AU637" s="290" t="s">
        <v>88</v>
      </c>
      <c r="AV637" s="15" t="s">
        <v>99</v>
      </c>
      <c r="AW637" s="15" t="s">
        <v>34</v>
      </c>
      <c r="AX637" s="15" t="s">
        <v>79</v>
      </c>
      <c r="AY637" s="290" t="s">
        <v>216</v>
      </c>
    </row>
    <row r="638" s="13" customFormat="1">
      <c r="A638" s="13"/>
      <c r="B638" s="241"/>
      <c r="C638" s="242"/>
      <c r="D638" s="243" t="s">
        <v>230</v>
      </c>
      <c r="E638" s="244" t="s">
        <v>1</v>
      </c>
      <c r="F638" s="245" t="s">
        <v>1267</v>
      </c>
      <c r="G638" s="242"/>
      <c r="H638" s="246">
        <v>39.810000000000002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230</v>
      </c>
      <c r="AU638" s="252" t="s">
        <v>88</v>
      </c>
      <c r="AV638" s="13" t="s">
        <v>88</v>
      </c>
      <c r="AW638" s="13" t="s">
        <v>34</v>
      </c>
      <c r="AX638" s="13" t="s">
        <v>79</v>
      </c>
      <c r="AY638" s="252" t="s">
        <v>216</v>
      </c>
    </row>
    <row r="639" s="15" customFormat="1">
      <c r="A639" s="15"/>
      <c r="B639" s="280"/>
      <c r="C639" s="281"/>
      <c r="D639" s="243" t="s">
        <v>230</v>
      </c>
      <c r="E639" s="282" t="s">
        <v>1</v>
      </c>
      <c r="F639" s="283" t="s">
        <v>1187</v>
      </c>
      <c r="G639" s="281"/>
      <c r="H639" s="284">
        <v>39.810000000000002</v>
      </c>
      <c r="I639" s="285"/>
      <c r="J639" s="281"/>
      <c r="K639" s="281"/>
      <c r="L639" s="286"/>
      <c r="M639" s="287"/>
      <c r="N639" s="288"/>
      <c r="O639" s="288"/>
      <c r="P639" s="288"/>
      <c r="Q639" s="288"/>
      <c r="R639" s="288"/>
      <c r="S639" s="288"/>
      <c r="T639" s="289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90" t="s">
        <v>230</v>
      </c>
      <c r="AU639" s="290" t="s">
        <v>88</v>
      </c>
      <c r="AV639" s="15" t="s">
        <v>99</v>
      </c>
      <c r="AW639" s="15" t="s">
        <v>34</v>
      </c>
      <c r="AX639" s="15" t="s">
        <v>79</v>
      </c>
      <c r="AY639" s="290" t="s">
        <v>216</v>
      </c>
    </row>
    <row r="640" s="13" customFormat="1">
      <c r="A640" s="13"/>
      <c r="B640" s="241"/>
      <c r="C640" s="242"/>
      <c r="D640" s="243" t="s">
        <v>230</v>
      </c>
      <c r="E640" s="244" t="s">
        <v>1</v>
      </c>
      <c r="F640" s="245" t="s">
        <v>1268</v>
      </c>
      <c r="G640" s="242"/>
      <c r="H640" s="246">
        <v>5.2300000000000004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230</v>
      </c>
      <c r="AU640" s="252" t="s">
        <v>88</v>
      </c>
      <c r="AV640" s="13" t="s">
        <v>88</v>
      </c>
      <c r="AW640" s="13" t="s">
        <v>34</v>
      </c>
      <c r="AX640" s="13" t="s">
        <v>79</v>
      </c>
      <c r="AY640" s="252" t="s">
        <v>216</v>
      </c>
    </row>
    <row r="641" s="15" customFormat="1">
      <c r="A641" s="15"/>
      <c r="B641" s="280"/>
      <c r="C641" s="281"/>
      <c r="D641" s="243" t="s">
        <v>230</v>
      </c>
      <c r="E641" s="282" t="s">
        <v>1</v>
      </c>
      <c r="F641" s="283" t="s">
        <v>1194</v>
      </c>
      <c r="G641" s="281"/>
      <c r="H641" s="284">
        <v>5.2300000000000004</v>
      </c>
      <c r="I641" s="285"/>
      <c r="J641" s="281"/>
      <c r="K641" s="281"/>
      <c r="L641" s="286"/>
      <c r="M641" s="287"/>
      <c r="N641" s="288"/>
      <c r="O641" s="288"/>
      <c r="P641" s="288"/>
      <c r="Q641" s="288"/>
      <c r="R641" s="288"/>
      <c r="S641" s="288"/>
      <c r="T641" s="289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90" t="s">
        <v>230</v>
      </c>
      <c r="AU641" s="290" t="s">
        <v>88</v>
      </c>
      <c r="AV641" s="15" t="s">
        <v>99</v>
      </c>
      <c r="AW641" s="15" t="s">
        <v>34</v>
      </c>
      <c r="AX641" s="15" t="s">
        <v>79</v>
      </c>
      <c r="AY641" s="290" t="s">
        <v>216</v>
      </c>
    </row>
    <row r="642" s="13" customFormat="1">
      <c r="A642" s="13"/>
      <c r="B642" s="241"/>
      <c r="C642" s="242"/>
      <c r="D642" s="243" t="s">
        <v>230</v>
      </c>
      <c r="E642" s="244" t="s">
        <v>1</v>
      </c>
      <c r="F642" s="245" t="s">
        <v>1269</v>
      </c>
      <c r="G642" s="242"/>
      <c r="H642" s="246">
        <v>15.23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230</v>
      </c>
      <c r="AU642" s="252" t="s">
        <v>88</v>
      </c>
      <c r="AV642" s="13" t="s">
        <v>88</v>
      </c>
      <c r="AW642" s="13" t="s">
        <v>34</v>
      </c>
      <c r="AX642" s="13" t="s">
        <v>79</v>
      </c>
      <c r="AY642" s="252" t="s">
        <v>216</v>
      </c>
    </row>
    <row r="643" s="15" customFormat="1">
      <c r="A643" s="15"/>
      <c r="B643" s="280"/>
      <c r="C643" s="281"/>
      <c r="D643" s="243" t="s">
        <v>230</v>
      </c>
      <c r="E643" s="282" t="s">
        <v>1</v>
      </c>
      <c r="F643" s="283" t="s">
        <v>1198</v>
      </c>
      <c r="G643" s="281"/>
      <c r="H643" s="284">
        <v>15.23</v>
      </c>
      <c r="I643" s="285"/>
      <c r="J643" s="281"/>
      <c r="K643" s="281"/>
      <c r="L643" s="286"/>
      <c r="M643" s="287"/>
      <c r="N643" s="288"/>
      <c r="O643" s="288"/>
      <c r="P643" s="288"/>
      <c r="Q643" s="288"/>
      <c r="R643" s="288"/>
      <c r="S643" s="288"/>
      <c r="T643" s="289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90" t="s">
        <v>230</v>
      </c>
      <c r="AU643" s="290" t="s">
        <v>88</v>
      </c>
      <c r="AV643" s="15" t="s">
        <v>99</v>
      </c>
      <c r="AW643" s="15" t="s">
        <v>34</v>
      </c>
      <c r="AX643" s="15" t="s">
        <v>79</v>
      </c>
      <c r="AY643" s="290" t="s">
        <v>216</v>
      </c>
    </row>
    <row r="644" s="13" customFormat="1">
      <c r="A644" s="13"/>
      <c r="B644" s="241"/>
      <c r="C644" s="242"/>
      <c r="D644" s="243" t="s">
        <v>230</v>
      </c>
      <c r="E644" s="244" t="s">
        <v>1</v>
      </c>
      <c r="F644" s="245" t="s">
        <v>1270</v>
      </c>
      <c r="G644" s="242"/>
      <c r="H644" s="246">
        <v>91</v>
      </c>
      <c r="I644" s="247"/>
      <c r="J644" s="242"/>
      <c r="K644" s="242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230</v>
      </c>
      <c r="AU644" s="252" t="s">
        <v>88</v>
      </c>
      <c r="AV644" s="13" t="s">
        <v>88</v>
      </c>
      <c r="AW644" s="13" t="s">
        <v>34</v>
      </c>
      <c r="AX644" s="13" t="s">
        <v>79</v>
      </c>
      <c r="AY644" s="252" t="s">
        <v>216</v>
      </c>
    </row>
    <row r="645" s="15" customFormat="1">
      <c r="A645" s="15"/>
      <c r="B645" s="280"/>
      <c r="C645" s="281"/>
      <c r="D645" s="243" t="s">
        <v>230</v>
      </c>
      <c r="E645" s="282" t="s">
        <v>1</v>
      </c>
      <c r="F645" s="283" t="s">
        <v>1205</v>
      </c>
      <c r="G645" s="281"/>
      <c r="H645" s="284">
        <v>91</v>
      </c>
      <c r="I645" s="285"/>
      <c r="J645" s="281"/>
      <c r="K645" s="281"/>
      <c r="L645" s="286"/>
      <c r="M645" s="287"/>
      <c r="N645" s="288"/>
      <c r="O645" s="288"/>
      <c r="P645" s="288"/>
      <c r="Q645" s="288"/>
      <c r="R645" s="288"/>
      <c r="S645" s="288"/>
      <c r="T645" s="28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90" t="s">
        <v>230</v>
      </c>
      <c r="AU645" s="290" t="s">
        <v>88</v>
      </c>
      <c r="AV645" s="15" t="s">
        <v>99</v>
      </c>
      <c r="AW645" s="15" t="s">
        <v>34</v>
      </c>
      <c r="AX645" s="15" t="s">
        <v>79</v>
      </c>
      <c r="AY645" s="290" t="s">
        <v>216</v>
      </c>
    </row>
    <row r="646" s="14" customFormat="1">
      <c r="A646" s="14"/>
      <c r="B646" s="253"/>
      <c r="C646" s="254"/>
      <c r="D646" s="243" t="s">
        <v>230</v>
      </c>
      <c r="E646" s="255" t="s">
        <v>1</v>
      </c>
      <c r="F646" s="256" t="s">
        <v>1271</v>
      </c>
      <c r="G646" s="254"/>
      <c r="H646" s="257">
        <v>372.26999999999998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230</v>
      </c>
      <c r="AU646" s="263" t="s">
        <v>88</v>
      </c>
      <c r="AV646" s="14" t="s">
        <v>121</v>
      </c>
      <c r="AW646" s="14" t="s">
        <v>34</v>
      </c>
      <c r="AX646" s="14" t="s">
        <v>86</v>
      </c>
      <c r="AY646" s="263" t="s">
        <v>216</v>
      </c>
    </row>
    <row r="647" s="2" customFormat="1" ht="16.5" customHeight="1">
      <c r="A647" s="39"/>
      <c r="B647" s="40"/>
      <c r="C647" s="264" t="s">
        <v>1272</v>
      </c>
      <c r="D647" s="264" t="s">
        <v>372</v>
      </c>
      <c r="E647" s="265" t="s">
        <v>1273</v>
      </c>
      <c r="F647" s="266" t="s">
        <v>1274</v>
      </c>
      <c r="G647" s="267" t="s">
        <v>293</v>
      </c>
      <c r="H647" s="268">
        <v>390.88400000000001</v>
      </c>
      <c r="I647" s="269"/>
      <c r="J647" s="270">
        <f>ROUND(I647*H647,2)</f>
        <v>0</v>
      </c>
      <c r="K647" s="266" t="s">
        <v>222</v>
      </c>
      <c r="L647" s="271"/>
      <c r="M647" s="272" t="s">
        <v>1</v>
      </c>
      <c r="N647" s="273" t="s">
        <v>44</v>
      </c>
      <c r="O647" s="92"/>
      <c r="P647" s="237">
        <f>O647*H647</f>
        <v>0</v>
      </c>
      <c r="Q647" s="237">
        <v>0.00010000000000000001</v>
      </c>
      <c r="R647" s="237">
        <f>Q647*H647</f>
        <v>0.039088400000000002</v>
      </c>
      <c r="S647" s="237">
        <v>0</v>
      </c>
      <c r="T647" s="238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250</v>
      </c>
      <c r="AT647" s="239" t="s">
        <v>372</v>
      </c>
      <c r="AU647" s="239" t="s">
        <v>88</v>
      </c>
      <c r="AY647" s="18" t="s">
        <v>216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86</v>
      </c>
      <c r="BK647" s="240">
        <f>ROUND(I647*H647,2)</f>
        <v>0</v>
      </c>
      <c r="BL647" s="18" t="s">
        <v>121</v>
      </c>
      <c r="BM647" s="239" t="s">
        <v>1275</v>
      </c>
    </row>
    <row r="648" s="13" customFormat="1">
      <c r="A648" s="13"/>
      <c r="B648" s="241"/>
      <c r="C648" s="242"/>
      <c r="D648" s="243" t="s">
        <v>230</v>
      </c>
      <c r="E648" s="242"/>
      <c r="F648" s="245" t="s">
        <v>1276</v>
      </c>
      <c r="G648" s="242"/>
      <c r="H648" s="246">
        <v>390.88400000000001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230</v>
      </c>
      <c r="AU648" s="252" t="s">
        <v>88</v>
      </c>
      <c r="AV648" s="13" t="s">
        <v>88</v>
      </c>
      <c r="AW648" s="13" t="s">
        <v>4</v>
      </c>
      <c r="AX648" s="13" t="s">
        <v>86</v>
      </c>
      <c r="AY648" s="252" t="s">
        <v>216</v>
      </c>
    </row>
    <row r="649" s="2" customFormat="1" ht="16.5" customHeight="1">
      <c r="A649" s="39"/>
      <c r="B649" s="40"/>
      <c r="C649" s="228" t="s">
        <v>1277</v>
      </c>
      <c r="D649" s="228" t="s">
        <v>218</v>
      </c>
      <c r="E649" s="229" t="s">
        <v>1278</v>
      </c>
      <c r="F649" s="230" t="s">
        <v>1279</v>
      </c>
      <c r="G649" s="231" t="s">
        <v>293</v>
      </c>
      <c r="H649" s="232">
        <v>226.715</v>
      </c>
      <c r="I649" s="233"/>
      <c r="J649" s="234">
        <f>ROUND(I649*H649,2)</f>
        <v>0</v>
      </c>
      <c r="K649" s="230" t="s">
        <v>222</v>
      </c>
      <c r="L649" s="45"/>
      <c r="M649" s="235" t="s">
        <v>1</v>
      </c>
      <c r="N649" s="236" t="s">
        <v>44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121</v>
      </c>
      <c r="AT649" s="239" t="s">
        <v>218</v>
      </c>
      <c r="AU649" s="239" t="s">
        <v>88</v>
      </c>
      <c r="AY649" s="18" t="s">
        <v>216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86</v>
      </c>
      <c r="BK649" s="240">
        <f>ROUND(I649*H649,2)</f>
        <v>0</v>
      </c>
      <c r="BL649" s="18" t="s">
        <v>121</v>
      </c>
      <c r="BM649" s="239" t="s">
        <v>1280</v>
      </c>
    </row>
    <row r="650" s="13" customFormat="1">
      <c r="A650" s="13"/>
      <c r="B650" s="241"/>
      <c r="C650" s="242"/>
      <c r="D650" s="243" t="s">
        <v>230</v>
      </c>
      <c r="E650" s="244" t="s">
        <v>1</v>
      </c>
      <c r="F650" s="245" t="s">
        <v>1281</v>
      </c>
      <c r="G650" s="242"/>
      <c r="H650" s="246">
        <v>24.5</v>
      </c>
      <c r="I650" s="247"/>
      <c r="J650" s="242"/>
      <c r="K650" s="242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230</v>
      </c>
      <c r="AU650" s="252" t="s">
        <v>88</v>
      </c>
      <c r="AV650" s="13" t="s">
        <v>88</v>
      </c>
      <c r="AW650" s="13" t="s">
        <v>34</v>
      </c>
      <c r="AX650" s="13" t="s">
        <v>79</v>
      </c>
      <c r="AY650" s="252" t="s">
        <v>216</v>
      </c>
    </row>
    <row r="651" s="15" customFormat="1">
      <c r="A651" s="15"/>
      <c r="B651" s="280"/>
      <c r="C651" s="281"/>
      <c r="D651" s="243" t="s">
        <v>230</v>
      </c>
      <c r="E651" s="282" t="s">
        <v>1</v>
      </c>
      <c r="F651" s="283" t="s">
        <v>1156</v>
      </c>
      <c r="G651" s="281"/>
      <c r="H651" s="284">
        <v>24.5</v>
      </c>
      <c r="I651" s="285"/>
      <c r="J651" s="281"/>
      <c r="K651" s="281"/>
      <c r="L651" s="286"/>
      <c r="M651" s="287"/>
      <c r="N651" s="288"/>
      <c r="O651" s="288"/>
      <c r="P651" s="288"/>
      <c r="Q651" s="288"/>
      <c r="R651" s="288"/>
      <c r="S651" s="288"/>
      <c r="T651" s="289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90" t="s">
        <v>230</v>
      </c>
      <c r="AU651" s="290" t="s">
        <v>88</v>
      </c>
      <c r="AV651" s="15" t="s">
        <v>99</v>
      </c>
      <c r="AW651" s="15" t="s">
        <v>34</v>
      </c>
      <c r="AX651" s="15" t="s">
        <v>79</v>
      </c>
      <c r="AY651" s="290" t="s">
        <v>216</v>
      </c>
    </row>
    <row r="652" s="13" customFormat="1">
      <c r="A652" s="13"/>
      <c r="B652" s="241"/>
      <c r="C652" s="242"/>
      <c r="D652" s="243" t="s">
        <v>230</v>
      </c>
      <c r="E652" s="244" t="s">
        <v>1</v>
      </c>
      <c r="F652" s="245" t="s">
        <v>1282</v>
      </c>
      <c r="G652" s="242"/>
      <c r="H652" s="246">
        <v>7.5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230</v>
      </c>
      <c r="AU652" s="252" t="s">
        <v>88</v>
      </c>
      <c r="AV652" s="13" t="s">
        <v>88</v>
      </c>
      <c r="AW652" s="13" t="s">
        <v>34</v>
      </c>
      <c r="AX652" s="13" t="s">
        <v>79</v>
      </c>
      <c r="AY652" s="252" t="s">
        <v>216</v>
      </c>
    </row>
    <row r="653" s="15" customFormat="1">
      <c r="A653" s="15"/>
      <c r="B653" s="280"/>
      <c r="C653" s="281"/>
      <c r="D653" s="243" t="s">
        <v>230</v>
      </c>
      <c r="E653" s="282" t="s">
        <v>1</v>
      </c>
      <c r="F653" s="283" t="s">
        <v>1160</v>
      </c>
      <c r="G653" s="281"/>
      <c r="H653" s="284">
        <v>7.5</v>
      </c>
      <c r="I653" s="285"/>
      <c r="J653" s="281"/>
      <c r="K653" s="281"/>
      <c r="L653" s="286"/>
      <c r="M653" s="287"/>
      <c r="N653" s="288"/>
      <c r="O653" s="288"/>
      <c r="P653" s="288"/>
      <c r="Q653" s="288"/>
      <c r="R653" s="288"/>
      <c r="S653" s="288"/>
      <c r="T653" s="28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90" t="s">
        <v>230</v>
      </c>
      <c r="AU653" s="290" t="s">
        <v>88</v>
      </c>
      <c r="AV653" s="15" t="s">
        <v>99</v>
      </c>
      <c r="AW653" s="15" t="s">
        <v>34</v>
      </c>
      <c r="AX653" s="15" t="s">
        <v>79</v>
      </c>
      <c r="AY653" s="290" t="s">
        <v>216</v>
      </c>
    </row>
    <row r="654" s="13" customFormat="1">
      <c r="A654" s="13"/>
      <c r="B654" s="241"/>
      <c r="C654" s="242"/>
      <c r="D654" s="243" t="s">
        <v>230</v>
      </c>
      <c r="E654" s="244" t="s">
        <v>1</v>
      </c>
      <c r="F654" s="245" t="s">
        <v>1283</v>
      </c>
      <c r="G654" s="242"/>
      <c r="H654" s="246">
        <v>12.66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230</v>
      </c>
      <c r="AU654" s="252" t="s">
        <v>88</v>
      </c>
      <c r="AV654" s="13" t="s">
        <v>88</v>
      </c>
      <c r="AW654" s="13" t="s">
        <v>34</v>
      </c>
      <c r="AX654" s="13" t="s">
        <v>79</v>
      </c>
      <c r="AY654" s="252" t="s">
        <v>216</v>
      </c>
    </row>
    <row r="655" s="15" customFormat="1">
      <c r="A655" s="15"/>
      <c r="B655" s="280"/>
      <c r="C655" s="281"/>
      <c r="D655" s="243" t="s">
        <v>230</v>
      </c>
      <c r="E655" s="282" t="s">
        <v>1</v>
      </c>
      <c r="F655" s="283" t="s">
        <v>1171</v>
      </c>
      <c r="G655" s="281"/>
      <c r="H655" s="284">
        <v>12.66</v>
      </c>
      <c r="I655" s="285"/>
      <c r="J655" s="281"/>
      <c r="K655" s="281"/>
      <c r="L655" s="286"/>
      <c r="M655" s="287"/>
      <c r="N655" s="288"/>
      <c r="O655" s="288"/>
      <c r="P655" s="288"/>
      <c r="Q655" s="288"/>
      <c r="R655" s="288"/>
      <c r="S655" s="288"/>
      <c r="T655" s="289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90" t="s">
        <v>230</v>
      </c>
      <c r="AU655" s="290" t="s">
        <v>88</v>
      </c>
      <c r="AV655" s="15" t="s">
        <v>99</v>
      </c>
      <c r="AW655" s="15" t="s">
        <v>34</v>
      </c>
      <c r="AX655" s="15" t="s">
        <v>79</v>
      </c>
      <c r="AY655" s="290" t="s">
        <v>216</v>
      </c>
    </row>
    <row r="656" s="13" customFormat="1">
      <c r="A656" s="13"/>
      <c r="B656" s="241"/>
      <c r="C656" s="242"/>
      <c r="D656" s="243" t="s">
        <v>230</v>
      </c>
      <c r="E656" s="244" t="s">
        <v>1</v>
      </c>
      <c r="F656" s="245" t="s">
        <v>1284</v>
      </c>
      <c r="G656" s="242"/>
      <c r="H656" s="246">
        <v>37.125</v>
      </c>
      <c r="I656" s="247"/>
      <c r="J656" s="242"/>
      <c r="K656" s="242"/>
      <c r="L656" s="248"/>
      <c r="M656" s="249"/>
      <c r="N656" s="250"/>
      <c r="O656" s="250"/>
      <c r="P656" s="250"/>
      <c r="Q656" s="250"/>
      <c r="R656" s="250"/>
      <c r="S656" s="250"/>
      <c r="T656" s="25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2" t="s">
        <v>230</v>
      </c>
      <c r="AU656" s="252" t="s">
        <v>88</v>
      </c>
      <c r="AV656" s="13" t="s">
        <v>88</v>
      </c>
      <c r="AW656" s="13" t="s">
        <v>34</v>
      </c>
      <c r="AX656" s="13" t="s">
        <v>79</v>
      </c>
      <c r="AY656" s="252" t="s">
        <v>216</v>
      </c>
    </row>
    <row r="657" s="15" customFormat="1">
      <c r="A657" s="15"/>
      <c r="B657" s="280"/>
      <c r="C657" s="281"/>
      <c r="D657" s="243" t="s">
        <v>230</v>
      </c>
      <c r="E657" s="282" t="s">
        <v>1</v>
      </c>
      <c r="F657" s="283" t="s">
        <v>1175</v>
      </c>
      <c r="G657" s="281"/>
      <c r="H657" s="284">
        <v>37.125</v>
      </c>
      <c r="I657" s="285"/>
      <c r="J657" s="281"/>
      <c r="K657" s="281"/>
      <c r="L657" s="286"/>
      <c r="M657" s="287"/>
      <c r="N657" s="288"/>
      <c r="O657" s="288"/>
      <c r="P657" s="288"/>
      <c r="Q657" s="288"/>
      <c r="R657" s="288"/>
      <c r="S657" s="288"/>
      <c r="T657" s="289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90" t="s">
        <v>230</v>
      </c>
      <c r="AU657" s="290" t="s">
        <v>88</v>
      </c>
      <c r="AV657" s="15" t="s">
        <v>99</v>
      </c>
      <c r="AW657" s="15" t="s">
        <v>34</v>
      </c>
      <c r="AX657" s="15" t="s">
        <v>79</v>
      </c>
      <c r="AY657" s="290" t="s">
        <v>216</v>
      </c>
    </row>
    <row r="658" s="13" customFormat="1">
      <c r="A658" s="13"/>
      <c r="B658" s="241"/>
      <c r="C658" s="242"/>
      <c r="D658" s="243" t="s">
        <v>230</v>
      </c>
      <c r="E658" s="244" t="s">
        <v>1</v>
      </c>
      <c r="F658" s="245" t="s">
        <v>1285</v>
      </c>
      <c r="G658" s="242"/>
      <c r="H658" s="246">
        <v>41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230</v>
      </c>
      <c r="AU658" s="252" t="s">
        <v>88</v>
      </c>
      <c r="AV658" s="13" t="s">
        <v>88</v>
      </c>
      <c r="AW658" s="13" t="s">
        <v>34</v>
      </c>
      <c r="AX658" s="13" t="s">
        <v>79</v>
      </c>
      <c r="AY658" s="252" t="s">
        <v>216</v>
      </c>
    </row>
    <row r="659" s="15" customFormat="1">
      <c r="A659" s="15"/>
      <c r="B659" s="280"/>
      <c r="C659" s="281"/>
      <c r="D659" s="243" t="s">
        <v>230</v>
      </c>
      <c r="E659" s="282" t="s">
        <v>1</v>
      </c>
      <c r="F659" s="283" t="s">
        <v>1179</v>
      </c>
      <c r="G659" s="281"/>
      <c r="H659" s="284">
        <v>41</v>
      </c>
      <c r="I659" s="285"/>
      <c r="J659" s="281"/>
      <c r="K659" s="281"/>
      <c r="L659" s="286"/>
      <c r="M659" s="287"/>
      <c r="N659" s="288"/>
      <c r="O659" s="288"/>
      <c r="P659" s="288"/>
      <c r="Q659" s="288"/>
      <c r="R659" s="288"/>
      <c r="S659" s="288"/>
      <c r="T659" s="28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90" t="s">
        <v>230</v>
      </c>
      <c r="AU659" s="290" t="s">
        <v>88</v>
      </c>
      <c r="AV659" s="15" t="s">
        <v>99</v>
      </c>
      <c r="AW659" s="15" t="s">
        <v>34</v>
      </c>
      <c r="AX659" s="15" t="s">
        <v>79</v>
      </c>
      <c r="AY659" s="290" t="s">
        <v>216</v>
      </c>
    </row>
    <row r="660" s="13" customFormat="1">
      <c r="A660" s="13"/>
      <c r="B660" s="241"/>
      <c r="C660" s="242"/>
      <c r="D660" s="243" t="s">
        <v>230</v>
      </c>
      <c r="E660" s="244" t="s">
        <v>1</v>
      </c>
      <c r="F660" s="245" t="s">
        <v>1286</v>
      </c>
      <c r="G660" s="242"/>
      <c r="H660" s="246">
        <v>11.25</v>
      </c>
      <c r="I660" s="247"/>
      <c r="J660" s="242"/>
      <c r="K660" s="242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230</v>
      </c>
      <c r="AU660" s="252" t="s">
        <v>88</v>
      </c>
      <c r="AV660" s="13" t="s">
        <v>88</v>
      </c>
      <c r="AW660" s="13" t="s">
        <v>34</v>
      </c>
      <c r="AX660" s="13" t="s">
        <v>79</v>
      </c>
      <c r="AY660" s="252" t="s">
        <v>216</v>
      </c>
    </row>
    <row r="661" s="15" customFormat="1">
      <c r="A661" s="15"/>
      <c r="B661" s="280"/>
      <c r="C661" s="281"/>
      <c r="D661" s="243" t="s">
        <v>230</v>
      </c>
      <c r="E661" s="282" t="s">
        <v>1</v>
      </c>
      <c r="F661" s="283" t="s">
        <v>1183</v>
      </c>
      <c r="G661" s="281"/>
      <c r="H661" s="284">
        <v>11.25</v>
      </c>
      <c r="I661" s="285"/>
      <c r="J661" s="281"/>
      <c r="K661" s="281"/>
      <c r="L661" s="286"/>
      <c r="M661" s="287"/>
      <c r="N661" s="288"/>
      <c r="O661" s="288"/>
      <c r="P661" s="288"/>
      <c r="Q661" s="288"/>
      <c r="R661" s="288"/>
      <c r="S661" s="288"/>
      <c r="T661" s="28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90" t="s">
        <v>230</v>
      </c>
      <c r="AU661" s="290" t="s">
        <v>88</v>
      </c>
      <c r="AV661" s="15" t="s">
        <v>99</v>
      </c>
      <c r="AW661" s="15" t="s">
        <v>34</v>
      </c>
      <c r="AX661" s="15" t="s">
        <v>79</v>
      </c>
      <c r="AY661" s="290" t="s">
        <v>216</v>
      </c>
    </row>
    <row r="662" s="13" customFormat="1">
      <c r="A662" s="13"/>
      <c r="B662" s="241"/>
      <c r="C662" s="242"/>
      <c r="D662" s="243" t="s">
        <v>230</v>
      </c>
      <c r="E662" s="244" t="s">
        <v>1</v>
      </c>
      <c r="F662" s="245" t="s">
        <v>1287</v>
      </c>
      <c r="G662" s="242"/>
      <c r="H662" s="246">
        <v>16.93</v>
      </c>
      <c r="I662" s="247"/>
      <c r="J662" s="242"/>
      <c r="K662" s="242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230</v>
      </c>
      <c r="AU662" s="252" t="s">
        <v>88</v>
      </c>
      <c r="AV662" s="13" t="s">
        <v>88</v>
      </c>
      <c r="AW662" s="13" t="s">
        <v>34</v>
      </c>
      <c r="AX662" s="13" t="s">
        <v>79</v>
      </c>
      <c r="AY662" s="252" t="s">
        <v>216</v>
      </c>
    </row>
    <row r="663" s="15" customFormat="1">
      <c r="A663" s="15"/>
      <c r="B663" s="280"/>
      <c r="C663" s="281"/>
      <c r="D663" s="243" t="s">
        <v>230</v>
      </c>
      <c r="E663" s="282" t="s">
        <v>1</v>
      </c>
      <c r="F663" s="283" t="s">
        <v>1187</v>
      </c>
      <c r="G663" s="281"/>
      <c r="H663" s="284">
        <v>16.93</v>
      </c>
      <c r="I663" s="285"/>
      <c r="J663" s="281"/>
      <c r="K663" s="281"/>
      <c r="L663" s="286"/>
      <c r="M663" s="287"/>
      <c r="N663" s="288"/>
      <c r="O663" s="288"/>
      <c r="P663" s="288"/>
      <c r="Q663" s="288"/>
      <c r="R663" s="288"/>
      <c r="S663" s="288"/>
      <c r="T663" s="289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90" t="s">
        <v>230</v>
      </c>
      <c r="AU663" s="290" t="s">
        <v>88</v>
      </c>
      <c r="AV663" s="15" t="s">
        <v>99</v>
      </c>
      <c r="AW663" s="15" t="s">
        <v>34</v>
      </c>
      <c r="AX663" s="15" t="s">
        <v>79</v>
      </c>
      <c r="AY663" s="290" t="s">
        <v>216</v>
      </c>
    </row>
    <row r="664" s="13" customFormat="1">
      <c r="A664" s="13"/>
      <c r="B664" s="241"/>
      <c r="C664" s="242"/>
      <c r="D664" s="243" t="s">
        <v>230</v>
      </c>
      <c r="E664" s="244" t="s">
        <v>1</v>
      </c>
      <c r="F664" s="245" t="s">
        <v>1282</v>
      </c>
      <c r="G664" s="242"/>
      <c r="H664" s="246">
        <v>7.5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230</v>
      </c>
      <c r="AU664" s="252" t="s">
        <v>88</v>
      </c>
      <c r="AV664" s="13" t="s">
        <v>88</v>
      </c>
      <c r="AW664" s="13" t="s">
        <v>34</v>
      </c>
      <c r="AX664" s="13" t="s">
        <v>79</v>
      </c>
      <c r="AY664" s="252" t="s">
        <v>216</v>
      </c>
    </row>
    <row r="665" s="15" customFormat="1">
      <c r="A665" s="15"/>
      <c r="B665" s="280"/>
      <c r="C665" s="281"/>
      <c r="D665" s="243" t="s">
        <v>230</v>
      </c>
      <c r="E665" s="282" t="s">
        <v>1</v>
      </c>
      <c r="F665" s="283" t="s">
        <v>1198</v>
      </c>
      <c r="G665" s="281"/>
      <c r="H665" s="284">
        <v>7.5</v>
      </c>
      <c r="I665" s="285"/>
      <c r="J665" s="281"/>
      <c r="K665" s="281"/>
      <c r="L665" s="286"/>
      <c r="M665" s="287"/>
      <c r="N665" s="288"/>
      <c r="O665" s="288"/>
      <c r="P665" s="288"/>
      <c r="Q665" s="288"/>
      <c r="R665" s="288"/>
      <c r="S665" s="288"/>
      <c r="T665" s="28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90" t="s">
        <v>230</v>
      </c>
      <c r="AU665" s="290" t="s">
        <v>88</v>
      </c>
      <c r="AV665" s="15" t="s">
        <v>99</v>
      </c>
      <c r="AW665" s="15" t="s">
        <v>34</v>
      </c>
      <c r="AX665" s="15" t="s">
        <v>79</v>
      </c>
      <c r="AY665" s="290" t="s">
        <v>216</v>
      </c>
    </row>
    <row r="666" s="13" customFormat="1">
      <c r="A666" s="13"/>
      <c r="B666" s="241"/>
      <c r="C666" s="242"/>
      <c r="D666" s="243" t="s">
        <v>230</v>
      </c>
      <c r="E666" s="244" t="s">
        <v>1</v>
      </c>
      <c r="F666" s="245" t="s">
        <v>1288</v>
      </c>
      <c r="G666" s="242"/>
      <c r="H666" s="246">
        <v>68.25</v>
      </c>
      <c r="I666" s="247"/>
      <c r="J666" s="242"/>
      <c r="K666" s="242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230</v>
      </c>
      <c r="AU666" s="252" t="s">
        <v>88</v>
      </c>
      <c r="AV666" s="13" t="s">
        <v>88</v>
      </c>
      <c r="AW666" s="13" t="s">
        <v>34</v>
      </c>
      <c r="AX666" s="13" t="s">
        <v>79</v>
      </c>
      <c r="AY666" s="252" t="s">
        <v>216</v>
      </c>
    </row>
    <row r="667" s="15" customFormat="1">
      <c r="A667" s="15"/>
      <c r="B667" s="280"/>
      <c r="C667" s="281"/>
      <c r="D667" s="243" t="s">
        <v>230</v>
      </c>
      <c r="E667" s="282" t="s">
        <v>1</v>
      </c>
      <c r="F667" s="283" t="s">
        <v>1205</v>
      </c>
      <c r="G667" s="281"/>
      <c r="H667" s="284">
        <v>68.25</v>
      </c>
      <c r="I667" s="285"/>
      <c r="J667" s="281"/>
      <c r="K667" s="281"/>
      <c r="L667" s="286"/>
      <c r="M667" s="287"/>
      <c r="N667" s="288"/>
      <c r="O667" s="288"/>
      <c r="P667" s="288"/>
      <c r="Q667" s="288"/>
      <c r="R667" s="288"/>
      <c r="S667" s="288"/>
      <c r="T667" s="289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90" t="s">
        <v>230</v>
      </c>
      <c r="AU667" s="290" t="s">
        <v>88</v>
      </c>
      <c r="AV667" s="15" t="s">
        <v>99</v>
      </c>
      <c r="AW667" s="15" t="s">
        <v>34</v>
      </c>
      <c r="AX667" s="15" t="s">
        <v>79</v>
      </c>
      <c r="AY667" s="290" t="s">
        <v>216</v>
      </c>
    </row>
    <row r="668" s="14" customFormat="1">
      <c r="A668" s="14"/>
      <c r="B668" s="253"/>
      <c r="C668" s="254"/>
      <c r="D668" s="243" t="s">
        <v>230</v>
      </c>
      <c r="E668" s="255" t="s">
        <v>1</v>
      </c>
      <c r="F668" s="256" t="s">
        <v>1271</v>
      </c>
      <c r="G668" s="254"/>
      <c r="H668" s="257">
        <v>226.715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230</v>
      </c>
      <c r="AU668" s="263" t="s">
        <v>88</v>
      </c>
      <c r="AV668" s="14" t="s">
        <v>121</v>
      </c>
      <c r="AW668" s="14" t="s">
        <v>34</v>
      </c>
      <c r="AX668" s="14" t="s">
        <v>86</v>
      </c>
      <c r="AY668" s="263" t="s">
        <v>216</v>
      </c>
    </row>
    <row r="669" s="2" customFormat="1" ht="16.5" customHeight="1">
      <c r="A669" s="39"/>
      <c r="B669" s="40"/>
      <c r="C669" s="264" t="s">
        <v>1289</v>
      </c>
      <c r="D669" s="264" t="s">
        <v>372</v>
      </c>
      <c r="E669" s="265" t="s">
        <v>1290</v>
      </c>
      <c r="F669" s="266" t="s">
        <v>1291</v>
      </c>
      <c r="G669" s="267" t="s">
        <v>293</v>
      </c>
      <c r="H669" s="268">
        <v>238.05099999999999</v>
      </c>
      <c r="I669" s="269"/>
      <c r="J669" s="270">
        <f>ROUND(I669*H669,2)</f>
        <v>0</v>
      </c>
      <c r="K669" s="266" t="s">
        <v>222</v>
      </c>
      <c r="L669" s="271"/>
      <c r="M669" s="272" t="s">
        <v>1</v>
      </c>
      <c r="N669" s="273" t="s">
        <v>44</v>
      </c>
      <c r="O669" s="92"/>
      <c r="P669" s="237">
        <f>O669*H669</f>
        <v>0</v>
      </c>
      <c r="Q669" s="237">
        <v>4.0000000000000003E-05</v>
      </c>
      <c r="R669" s="237">
        <f>Q669*H669</f>
        <v>0.0095220400000000007</v>
      </c>
      <c r="S669" s="237">
        <v>0</v>
      </c>
      <c r="T669" s="238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9" t="s">
        <v>250</v>
      </c>
      <c r="AT669" s="239" t="s">
        <v>372</v>
      </c>
      <c r="AU669" s="239" t="s">
        <v>88</v>
      </c>
      <c r="AY669" s="18" t="s">
        <v>216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86</v>
      </c>
      <c r="BK669" s="240">
        <f>ROUND(I669*H669,2)</f>
        <v>0</v>
      </c>
      <c r="BL669" s="18" t="s">
        <v>121</v>
      </c>
      <c r="BM669" s="239" t="s">
        <v>1292</v>
      </c>
    </row>
    <row r="670" s="13" customFormat="1">
      <c r="A670" s="13"/>
      <c r="B670" s="241"/>
      <c r="C670" s="242"/>
      <c r="D670" s="243" t="s">
        <v>230</v>
      </c>
      <c r="E670" s="242"/>
      <c r="F670" s="245" t="s">
        <v>1293</v>
      </c>
      <c r="G670" s="242"/>
      <c r="H670" s="246">
        <v>238.05099999999999</v>
      </c>
      <c r="I670" s="247"/>
      <c r="J670" s="242"/>
      <c r="K670" s="242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230</v>
      </c>
      <c r="AU670" s="252" t="s">
        <v>88</v>
      </c>
      <c r="AV670" s="13" t="s">
        <v>88</v>
      </c>
      <c r="AW670" s="13" t="s">
        <v>4</v>
      </c>
      <c r="AX670" s="13" t="s">
        <v>86</v>
      </c>
      <c r="AY670" s="252" t="s">
        <v>216</v>
      </c>
    </row>
    <row r="671" s="2" customFormat="1" ht="16.5" customHeight="1">
      <c r="A671" s="39"/>
      <c r="B671" s="40"/>
      <c r="C671" s="228" t="s">
        <v>1294</v>
      </c>
      <c r="D671" s="228" t="s">
        <v>218</v>
      </c>
      <c r="E671" s="229" t="s">
        <v>1295</v>
      </c>
      <c r="F671" s="230" t="s">
        <v>1296</v>
      </c>
      <c r="G671" s="231" t="s">
        <v>277</v>
      </c>
      <c r="H671" s="232">
        <v>555.60799999999995</v>
      </c>
      <c r="I671" s="233"/>
      <c r="J671" s="234">
        <f>ROUND(I671*H671,2)</f>
        <v>0</v>
      </c>
      <c r="K671" s="230" t="s">
        <v>222</v>
      </c>
      <c r="L671" s="45"/>
      <c r="M671" s="235" t="s">
        <v>1</v>
      </c>
      <c r="N671" s="236" t="s">
        <v>44</v>
      </c>
      <c r="O671" s="92"/>
      <c r="P671" s="237">
        <f>O671*H671</f>
        <v>0</v>
      </c>
      <c r="Q671" s="237">
        <v>0.00025999999999999998</v>
      </c>
      <c r="R671" s="237">
        <f>Q671*H671</f>
        <v>0.14445807999999996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121</v>
      </c>
      <c r="AT671" s="239" t="s">
        <v>218</v>
      </c>
      <c r="AU671" s="239" t="s">
        <v>88</v>
      </c>
      <c r="AY671" s="18" t="s">
        <v>216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86</v>
      </c>
      <c r="BK671" s="240">
        <f>ROUND(I671*H671,2)</f>
        <v>0</v>
      </c>
      <c r="BL671" s="18" t="s">
        <v>121</v>
      </c>
      <c r="BM671" s="239" t="s">
        <v>1297</v>
      </c>
    </row>
    <row r="672" s="13" customFormat="1">
      <c r="A672" s="13"/>
      <c r="B672" s="241"/>
      <c r="C672" s="242"/>
      <c r="D672" s="243" t="s">
        <v>230</v>
      </c>
      <c r="E672" s="244" t="s">
        <v>1</v>
      </c>
      <c r="F672" s="245" t="s">
        <v>1298</v>
      </c>
      <c r="G672" s="242"/>
      <c r="H672" s="246">
        <v>238.08199999999999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230</v>
      </c>
      <c r="AU672" s="252" t="s">
        <v>88</v>
      </c>
      <c r="AV672" s="13" t="s">
        <v>88</v>
      </c>
      <c r="AW672" s="13" t="s">
        <v>34</v>
      </c>
      <c r="AX672" s="13" t="s">
        <v>79</v>
      </c>
      <c r="AY672" s="252" t="s">
        <v>216</v>
      </c>
    </row>
    <row r="673" s="13" customFormat="1">
      <c r="A673" s="13"/>
      <c r="B673" s="241"/>
      <c r="C673" s="242"/>
      <c r="D673" s="243" t="s">
        <v>230</v>
      </c>
      <c r="E673" s="244" t="s">
        <v>1</v>
      </c>
      <c r="F673" s="245" t="s">
        <v>1299</v>
      </c>
      <c r="G673" s="242"/>
      <c r="H673" s="246">
        <v>-50.203000000000003</v>
      </c>
      <c r="I673" s="247"/>
      <c r="J673" s="242"/>
      <c r="K673" s="242"/>
      <c r="L673" s="248"/>
      <c r="M673" s="249"/>
      <c r="N673" s="250"/>
      <c r="O673" s="250"/>
      <c r="P673" s="250"/>
      <c r="Q673" s="250"/>
      <c r="R673" s="250"/>
      <c r="S673" s="250"/>
      <c r="T673" s="25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2" t="s">
        <v>230</v>
      </c>
      <c r="AU673" s="252" t="s">
        <v>88</v>
      </c>
      <c r="AV673" s="13" t="s">
        <v>88</v>
      </c>
      <c r="AW673" s="13" t="s">
        <v>34</v>
      </c>
      <c r="AX673" s="13" t="s">
        <v>79</v>
      </c>
      <c r="AY673" s="252" t="s">
        <v>216</v>
      </c>
    </row>
    <row r="674" s="15" customFormat="1">
      <c r="A674" s="15"/>
      <c r="B674" s="280"/>
      <c r="C674" s="281"/>
      <c r="D674" s="243" t="s">
        <v>230</v>
      </c>
      <c r="E674" s="282" t="s">
        <v>1</v>
      </c>
      <c r="F674" s="283" t="s">
        <v>1300</v>
      </c>
      <c r="G674" s="281"/>
      <c r="H674" s="284">
        <v>187.87899999999999</v>
      </c>
      <c r="I674" s="285"/>
      <c r="J674" s="281"/>
      <c r="K674" s="281"/>
      <c r="L674" s="286"/>
      <c r="M674" s="287"/>
      <c r="N674" s="288"/>
      <c r="O674" s="288"/>
      <c r="P674" s="288"/>
      <c r="Q674" s="288"/>
      <c r="R674" s="288"/>
      <c r="S674" s="288"/>
      <c r="T674" s="289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90" t="s">
        <v>230</v>
      </c>
      <c r="AU674" s="290" t="s">
        <v>88</v>
      </c>
      <c r="AV674" s="15" t="s">
        <v>99</v>
      </c>
      <c r="AW674" s="15" t="s">
        <v>34</v>
      </c>
      <c r="AX674" s="15" t="s">
        <v>79</v>
      </c>
      <c r="AY674" s="290" t="s">
        <v>216</v>
      </c>
    </row>
    <row r="675" s="13" customFormat="1">
      <c r="A675" s="13"/>
      <c r="B675" s="241"/>
      <c r="C675" s="242"/>
      <c r="D675" s="243" t="s">
        <v>230</v>
      </c>
      <c r="E675" s="244" t="s">
        <v>1</v>
      </c>
      <c r="F675" s="245" t="s">
        <v>1301</v>
      </c>
      <c r="G675" s="242"/>
      <c r="H675" s="246">
        <v>73.147000000000006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230</v>
      </c>
      <c r="AU675" s="252" t="s">
        <v>88</v>
      </c>
      <c r="AV675" s="13" t="s">
        <v>88</v>
      </c>
      <c r="AW675" s="13" t="s">
        <v>34</v>
      </c>
      <c r="AX675" s="13" t="s">
        <v>79</v>
      </c>
      <c r="AY675" s="252" t="s">
        <v>216</v>
      </c>
    </row>
    <row r="676" s="13" customFormat="1">
      <c r="A676" s="13"/>
      <c r="B676" s="241"/>
      <c r="C676" s="242"/>
      <c r="D676" s="243" t="s">
        <v>230</v>
      </c>
      <c r="E676" s="244" t="s">
        <v>1</v>
      </c>
      <c r="F676" s="245" t="s">
        <v>1302</v>
      </c>
      <c r="G676" s="242"/>
      <c r="H676" s="246">
        <v>-9.4380000000000006</v>
      </c>
      <c r="I676" s="247"/>
      <c r="J676" s="242"/>
      <c r="K676" s="242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230</v>
      </c>
      <c r="AU676" s="252" t="s">
        <v>88</v>
      </c>
      <c r="AV676" s="13" t="s">
        <v>88</v>
      </c>
      <c r="AW676" s="13" t="s">
        <v>34</v>
      </c>
      <c r="AX676" s="13" t="s">
        <v>79</v>
      </c>
      <c r="AY676" s="252" t="s">
        <v>216</v>
      </c>
    </row>
    <row r="677" s="15" customFormat="1">
      <c r="A677" s="15"/>
      <c r="B677" s="280"/>
      <c r="C677" s="281"/>
      <c r="D677" s="243" t="s">
        <v>230</v>
      </c>
      <c r="E677" s="282" t="s">
        <v>1</v>
      </c>
      <c r="F677" s="283" t="s">
        <v>1303</v>
      </c>
      <c r="G677" s="281"/>
      <c r="H677" s="284">
        <v>63.709000000000003</v>
      </c>
      <c r="I677" s="285"/>
      <c r="J677" s="281"/>
      <c r="K677" s="281"/>
      <c r="L677" s="286"/>
      <c r="M677" s="287"/>
      <c r="N677" s="288"/>
      <c r="O677" s="288"/>
      <c r="P677" s="288"/>
      <c r="Q677" s="288"/>
      <c r="R677" s="288"/>
      <c r="S677" s="288"/>
      <c r="T677" s="28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90" t="s">
        <v>230</v>
      </c>
      <c r="AU677" s="290" t="s">
        <v>88</v>
      </c>
      <c r="AV677" s="15" t="s">
        <v>99</v>
      </c>
      <c r="AW677" s="15" t="s">
        <v>34</v>
      </c>
      <c r="AX677" s="15" t="s">
        <v>79</v>
      </c>
      <c r="AY677" s="290" t="s">
        <v>216</v>
      </c>
    </row>
    <row r="678" s="13" customFormat="1">
      <c r="A678" s="13"/>
      <c r="B678" s="241"/>
      <c r="C678" s="242"/>
      <c r="D678" s="243" t="s">
        <v>230</v>
      </c>
      <c r="E678" s="244" t="s">
        <v>1</v>
      </c>
      <c r="F678" s="245" t="s">
        <v>1304</v>
      </c>
      <c r="G678" s="242"/>
      <c r="H678" s="246">
        <v>76.572999999999993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230</v>
      </c>
      <c r="AU678" s="252" t="s">
        <v>88</v>
      </c>
      <c r="AV678" s="13" t="s">
        <v>88</v>
      </c>
      <c r="AW678" s="13" t="s">
        <v>34</v>
      </c>
      <c r="AX678" s="13" t="s">
        <v>79</v>
      </c>
      <c r="AY678" s="252" t="s">
        <v>216</v>
      </c>
    </row>
    <row r="679" s="13" customFormat="1">
      <c r="A679" s="13"/>
      <c r="B679" s="241"/>
      <c r="C679" s="242"/>
      <c r="D679" s="243" t="s">
        <v>230</v>
      </c>
      <c r="E679" s="244" t="s">
        <v>1</v>
      </c>
      <c r="F679" s="245" t="s">
        <v>1305</v>
      </c>
      <c r="G679" s="242"/>
      <c r="H679" s="246">
        <v>-16.969000000000001</v>
      </c>
      <c r="I679" s="247"/>
      <c r="J679" s="242"/>
      <c r="K679" s="242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230</v>
      </c>
      <c r="AU679" s="252" t="s">
        <v>88</v>
      </c>
      <c r="AV679" s="13" t="s">
        <v>88</v>
      </c>
      <c r="AW679" s="13" t="s">
        <v>34</v>
      </c>
      <c r="AX679" s="13" t="s">
        <v>79</v>
      </c>
      <c r="AY679" s="252" t="s">
        <v>216</v>
      </c>
    </row>
    <row r="680" s="15" customFormat="1">
      <c r="A680" s="15"/>
      <c r="B680" s="280"/>
      <c r="C680" s="281"/>
      <c r="D680" s="243" t="s">
        <v>230</v>
      </c>
      <c r="E680" s="282" t="s">
        <v>1</v>
      </c>
      <c r="F680" s="283" t="s">
        <v>1306</v>
      </c>
      <c r="G680" s="281"/>
      <c r="H680" s="284">
        <v>59.603999999999999</v>
      </c>
      <c r="I680" s="285"/>
      <c r="J680" s="281"/>
      <c r="K680" s="281"/>
      <c r="L680" s="286"/>
      <c r="M680" s="287"/>
      <c r="N680" s="288"/>
      <c r="O680" s="288"/>
      <c r="P680" s="288"/>
      <c r="Q680" s="288"/>
      <c r="R680" s="288"/>
      <c r="S680" s="288"/>
      <c r="T680" s="289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90" t="s">
        <v>230</v>
      </c>
      <c r="AU680" s="290" t="s">
        <v>88</v>
      </c>
      <c r="AV680" s="15" t="s">
        <v>99</v>
      </c>
      <c r="AW680" s="15" t="s">
        <v>34</v>
      </c>
      <c r="AX680" s="15" t="s">
        <v>79</v>
      </c>
      <c r="AY680" s="290" t="s">
        <v>216</v>
      </c>
    </row>
    <row r="681" s="13" customFormat="1">
      <c r="A681" s="13"/>
      <c r="B681" s="241"/>
      <c r="C681" s="242"/>
      <c r="D681" s="243" t="s">
        <v>230</v>
      </c>
      <c r="E681" s="244" t="s">
        <v>1</v>
      </c>
      <c r="F681" s="245" t="s">
        <v>1307</v>
      </c>
      <c r="G681" s="242"/>
      <c r="H681" s="246">
        <v>181.173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230</v>
      </c>
      <c r="AU681" s="252" t="s">
        <v>88</v>
      </c>
      <c r="AV681" s="13" t="s">
        <v>88</v>
      </c>
      <c r="AW681" s="13" t="s">
        <v>34</v>
      </c>
      <c r="AX681" s="13" t="s">
        <v>79</v>
      </c>
      <c r="AY681" s="252" t="s">
        <v>216</v>
      </c>
    </row>
    <row r="682" s="13" customFormat="1">
      <c r="A682" s="13"/>
      <c r="B682" s="241"/>
      <c r="C682" s="242"/>
      <c r="D682" s="243" t="s">
        <v>230</v>
      </c>
      <c r="E682" s="244" t="s">
        <v>1</v>
      </c>
      <c r="F682" s="245" t="s">
        <v>1308</v>
      </c>
      <c r="G682" s="242"/>
      <c r="H682" s="246">
        <v>-28.875</v>
      </c>
      <c r="I682" s="247"/>
      <c r="J682" s="242"/>
      <c r="K682" s="242"/>
      <c r="L682" s="248"/>
      <c r="M682" s="249"/>
      <c r="N682" s="250"/>
      <c r="O682" s="250"/>
      <c r="P682" s="250"/>
      <c r="Q682" s="250"/>
      <c r="R682" s="250"/>
      <c r="S682" s="250"/>
      <c r="T682" s="25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2" t="s">
        <v>230</v>
      </c>
      <c r="AU682" s="252" t="s">
        <v>88</v>
      </c>
      <c r="AV682" s="13" t="s">
        <v>88</v>
      </c>
      <c r="AW682" s="13" t="s">
        <v>34</v>
      </c>
      <c r="AX682" s="13" t="s">
        <v>79</v>
      </c>
      <c r="AY682" s="252" t="s">
        <v>216</v>
      </c>
    </row>
    <row r="683" s="15" customFormat="1">
      <c r="A683" s="15"/>
      <c r="B683" s="280"/>
      <c r="C683" s="281"/>
      <c r="D683" s="243" t="s">
        <v>230</v>
      </c>
      <c r="E683" s="282" t="s">
        <v>1</v>
      </c>
      <c r="F683" s="283" t="s">
        <v>1309</v>
      </c>
      <c r="G683" s="281"/>
      <c r="H683" s="284">
        <v>152.298</v>
      </c>
      <c r="I683" s="285"/>
      <c r="J683" s="281"/>
      <c r="K683" s="281"/>
      <c r="L683" s="286"/>
      <c r="M683" s="287"/>
      <c r="N683" s="288"/>
      <c r="O683" s="288"/>
      <c r="P683" s="288"/>
      <c r="Q683" s="288"/>
      <c r="R683" s="288"/>
      <c r="S683" s="288"/>
      <c r="T683" s="289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90" t="s">
        <v>230</v>
      </c>
      <c r="AU683" s="290" t="s">
        <v>88</v>
      </c>
      <c r="AV683" s="15" t="s">
        <v>99</v>
      </c>
      <c r="AW683" s="15" t="s">
        <v>34</v>
      </c>
      <c r="AX683" s="15" t="s">
        <v>79</v>
      </c>
      <c r="AY683" s="290" t="s">
        <v>216</v>
      </c>
    </row>
    <row r="684" s="13" customFormat="1">
      <c r="A684" s="13"/>
      <c r="B684" s="241"/>
      <c r="C684" s="242"/>
      <c r="D684" s="243" t="s">
        <v>230</v>
      </c>
      <c r="E684" s="244" t="s">
        <v>1</v>
      </c>
      <c r="F684" s="245" t="s">
        <v>1310</v>
      </c>
      <c r="G684" s="242"/>
      <c r="H684" s="246">
        <v>92.117999999999995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230</v>
      </c>
      <c r="AU684" s="252" t="s">
        <v>88</v>
      </c>
      <c r="AV684" s="13" t="s">
        <v>88</v>
      </c>
      <c r="AW684" s="13" t="s">
        <v>34</v>
      </c>
      <c r="AX684" s="13" t="s">
        <v>79</v>
      </c>
      <c r="AY684" s="252" t="s">
        <v>216</v>
      </c>
    </row>
    <row r="685" s="15" customFormat="1">
      <c r="A685" s="15"/>
      <c r="B685" s="280"/>
      <c r="C685" s="281"/>
      <c r="D685" s="243" t="s">
        <v>230</v>
      </c>
      <c r="E685" s="282" t="s">
        <v>1</v>
      </c>
      <c r="F685" s="283" t="s">
        <v>1311</v>
      </c>
      <c r="G685" s="281"/>
      <c r="H685" s="284">
        <v>92.117999999999995</v>
      </c>
      <c r="I685" s="285"/>
      <c r="J685" s="281"/>
      <c r="K685" s="281"/>
      <c r="L685" s="286"/>
      <c r="M685" s="287"/>
      <c r="N685" s="288"/>
      <c r="O685" s="288"/>
      <c r="P685" s="288"/>
      <c r="Q685" s="288"/>
      <c r="R685" s="288"/>
      <c r="S685" s="288"/>
      <c r="T685" s="289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90" t="s">
        <v>230</v>
      </c>
      <c r="AU685" s="290" t="s">
        <v>88</v>
      </c>
      <c r="AV685" s="15" t="s">
        <v>99</v>
      </c>
      <c r="AW685" s="15" t="s">
        <v>34</v>
      </c>
      <c r="AX685" s="15" t="s">
        <v>79</v>
      </c>
      <c r="AY685" s="290" t="s">
        <v>216</v>
      </c>
    </row>
    <row r="686" s="14" customFormat="1">
      <c r="A686" s="14"/>
      <c r="B686" s="253"/>
      <c r="C686" s="254"/>
      <c r="D686" s="243" t="s">
        <v>230</v>
      </c>
      <c r="E686" s="255" t="s">
        <v>1</v>
      </c>
      <c r="F686" s="256" t="s">
        <v>285</v>
      </c>
      <c r="G686" s="254"/>
      <c r="H686" s="257">
        <v>555.60799999999995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230</v>
      </c>
      <c r="AU686" s="263" t="s">
        <v>88</v>
      </c>
      <c r="AV686" s="14" t="s">
        <v>121</v>
      </c>
      <c r="AW686" s="14" t="s">
        <v>34</v>
      </c>
      <c r="AX686" s="14" t="s">
        <v>86</v>
      </c>
      <c r="AY686" s="263" t="s">
        <v>216</v>
      </c>
    </row>
    <row r="687" s="2" customFormat="1" ht="24.15" customHeight="1">
      <c r="A687" s="39"/>
      <c r="B687" s="40"/>
      <c r="C687" s="228" t="s">
        <v>1312</v>
      </c>
      <c r="D687" s="228" t="s">
        <v>218</v>
      </c>
      <c r="E687" s="229" t="s">
        <v>1313</v>
      </c>
      <c r="F687" s="230" t="s">
        <v>1314</v>
      </c>
      <c r="G687" s="231" t="s">
        <v>277</v>
      </c>
      <c r="H687" s="232">
        <v>484.20699999999999</v>
      </c>
      <c r="I687" s="233"/>
      <c r="J687" s="234">
        <f>ROUND(I687*H687,2)</f>
        <v>0</v>
      </c>
      <c r="K687" s="230" t="s">
        <v>222</v>
      </c>
      <c r="L687" s="45"/>
      <c r="M687" s="235" t="s">
        <v>1</v>
      </c>
      <c r="N687" s="236" t="s">
        <v>44</v>
      </c>
      <c r="O687" s="92"/>
      <c r="P687" s="237">
        <f>O687*H687</f>
        <v>0</v>
      </c>
      <c r="Q687" s="237">
        <v>0.0086800000000000002</v>
      </c>
      <c r="R687" s="237">
        <f>Q687*H687</f>
        <v>4.2029167599999999</v>
      </c>
      <c r="S687" s="237">
        <v>0</v>
      </c>
      <c r="T687" s="238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9" t="s">
        <v>121</v>
      </c>
      <c r="AT687" s="239" t="s">
        <v>218</v>
      </c>
      <c r="AU687" s="239" t="s">
        <v>88</v>
      </c>
      <c r="AY687" s="18" t="s">
        <v>216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86</v>
      </c>
      <c r="BK687" s="240">
        <f>ROUND(I687*H687,2)</f>
        <v>0</v>
      </c>
      <c r="BL687" s="18" t="s">
        <v>121</v>
      </c>
      <c r="BM687" s="239" t="s">
        <v>1315</v>
      </c>
    </row>
    <row r="688" s="13" customFormat="1">
      <c r="A688" s="13"/>
      <c r="B688" s="241"/>
      <c r="C688" s="242"/>
      <c r="D688" s="243" t="s">
        <v>230</v>
      </c>
      <c r="E688" s="244" t="s">
        <v>1</v>
      </c>
      <c r="F688" s="245" t="s">
        <v>1316</v>
      </c>
      <c r="G688" s="242"/>
      <c r="H688" s="246">
        <v>20.716999999999999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230</v>
      </c>
      <c r="AU688" s="252" t="s">
        <v>88</v>
      </c>
      <c r="AV688" s="13" t="s">
        <v>88</v>
      </c>
      <c r="AW688" s="13" t="s">
        <v>34</v>
      </c>
      <c r="AX688" s="13" t="s">
        <v>79</v>
      </c>
      <c r="AY688" s="252" t="s">
        <v>216</v>
      </c>
    </row>
    <row r="689" s="15" customFormat="1">
      <c r="A689" s="15"/>
      <c r="B689" s="280"/>
      <c r="C689" s="281"/>
      <c r="D689" s="243" t="s">
        <v>230</v>
      </c>
      <c r="E689" s="282" t="s">
        <v>1</v>
      </c>
      <c r="F689" s="283" t="s">
        <v>1317</v>
      </c>
      <c r="G689" s="281"/>
      <c r="H689" s="284">
        <v>20.716999999999999</v>
      </c>
      <c r="I689" s="285"/>
      <c r="J689" s="281"/>
      <c r="K689" s="281"/>
      <c r="L689" s="286"/>
      <c r="M689" s="287"/>
      <c r="N689" s="288"/>
      <c r="O689" s="288"/>
      <c r="P689" s="288"/>
      <c r="Q689" s="288"/>
      <c r="R689" s="288"/>
      <c r="S689" s="288"/>
      <c r="T689" s="289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90" t="s">
        <v>230</v>
      </c>
      <c r="AU689" s="290" t="s">
        <v>88</v>
      </c>
      <c r="AV689" s="15" t="s">
        <v>99</v>
      </c>
      <c r="AW689" s="15" t="s">
        <v>34</v>
      </c>
      <c r="AX689" s="15" t="s">
        <v>79</v>
      </c>
      <c r="AY689" s="290" t="s">
        <v>216</v>
      </c>
    </row>
    <row r="690" s="13" customFormat="1">
      <c r="A690" s="13"/>
      <c r="B690" s="241"/>
      <c r="C690" s="242"/>
      <c r="D690" s="243" t="s">
        <v>230</v>
      </c>
      <c r="E690" s="244" t="s">
        <v>1</v>
      </c>
      <c r="F690" s="245" t="s">
        <v>1298</v>
      </c>
      <c r="G690" s="242"/>
      <c r="H690" s="246">
        <v>238.08199999999999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230</v>
      </c>
      <c r="AU690" s="252" t="s">
        <v>88</v>
      </c>
      <c r="AV690" s="13" t="s">
        <v>88</v>
      </c>
      <c r="AW690" s="13" t="s">
        <v>34</v>
      </c>
      <c r="AX690" s="13" t="s">
        <v>79</v>
      </c>
      <c r="AY690" s="252" t="s">
        <v>216</v>
      </c>
    </row>
    <row r="691" s="13" customFormat="1">
      <c r="A691" s="13"/>
      <c r="B691" s="241"/>
      <c r="C691" s="242"/>
      <c r="D691" s="243" t="s">
        <v>230</v>
      </c>
      <c r="E691" s="244" t="s">
        <v>1</v>
      </c>
      <c r="F691" s="245" t="s">
        <v>1299</v>
      </c>
      <c r="G691" s="242"/>
      <c r="H691" s="246">
        <v>-50.203000000000003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230</v>
      </c>
      <c r="AU691" s="252" t="s">
        <v>88</v>
      </c>
      <c r="AV691" s="13" t="s">
        <v>88</v>
      </c>
      <c r="AW691" s="13" t="s">
        <v>34</v>
      </c>
      <c r="AX691" s="13" t="s">
        <v>79</v>
      </c>
      <c r="AY691" s="252" t="s">
        <v>216</v>
      </c>
    </row>
    <row r="692" s="13" customFormat="1">
      <c r="A692" s="13"/>
      <c r="B692" s="241"/>
      <c r="C692" s="242"/>
      <c r="D692" s="243" t="s">
        <v>230</v>
      </c>
      <c r="E692" s="244" t="s">
        <v>1</v>
      </c>
      <c r="F692" s="245" t="s">
        <v>1318</v>
      </c>
      <c r="G692" s="242"/>
      <c r="H692" s="246">
        <v>0</v>
      </c>
      <c r="I692" s="247"/>
      <c r="J692" s="242"/>
      <c r="K692" s="242"/>
      <c r="L692" s="248"/>
      <c r="M692" s="249"/>
      <c r="N692" s="250"/>
      <c r="O692" s="250"/>
      <c r="P692" s="250"/>
      <c r="Q692" s="250"/>
      <c r="R692" s="250"/>
      <c r="S692" s="250"/>
      <c r="T692" s="25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2" t="s">
        <v>230</v>
      </c>
      <c r="AU692" s="252" t="s">
        <v>88</v>
      </c>
      <c r="AV692" s="13" t="s">
        <v>88</v>
      </c>
      <c r="AW692" s="13" t="s">
        <v>34</v>
      </c>
      <c r="AX692" s="13" t="s">
        <v>79</v>
      </c>
      <c r="AY692" s="252" t="s">
        <v>216</v>
      </c>
    </row>
    <row r="693" s="15" customFormat="1">
      <c r="A693" s="15"/>
      <c r="B693" s="280"/>
      <c r="C693" s="281"/>
      <c r="D693" s="243" t="s">
        <v>230</v>
      </c>
      <c r="E693" s="282" t="s">
        <v>1</v>
      </c>
      <c r="F693" s="283" t="s">
        <v>1300</v>
      </c>
      <c r="G693" s="281"/>
      <c r="H693" s="284">
        <v>187.87899999999999</v>
      </c>
      <c r="I693" s="285"/>
      <c r="J693" s="281"/>
      <c r="K693" s="281"/>
      <c r="L693" s="286"/>
      <c r="M693" s="287"/>
      <c r="N693" s="288"/>
      <c r="O693" s="288"/>
      <c r="P693" s="288"/>
      <c r="Q693" s="288"/>
      <c r="R693" s="288"/>
      <c r="S693" s="288"/>
      <c r="T693" s="28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90" t="s">
        <v>230</v>
      </c>
      <c r="AU693" s="290" t="s">
        <v>88</v>
      </c>
      <c r="AV693" s="15" t="s">
        <v>99</v>
      </c>
      <c r="AW693" s="15" t="s">
        <v>34</v>
      </c>
      <c r="AX693" s="15" t="s">
        <v>79</v>
      </c>
      <c r="AY693" s="290" t="s">
        <v>216</v>
      </c>
    </row>
    <row r="694" s="13" customFormat="1">
      <c r="A694" s="13"/>
      <c r="B694" s="241"/>
      <c r="C694" s="242"/>
      <c r="D694" s="243" t="s">
        <v>230</v>
      </c>
      <c r="E694" s="244" t="s">
        <v>1</v>
      </c>
      <c r="F694" s="245" t="s">
        <v>1301</v>
      </c>
      <c r="G694" s="242"/>
      <c r="H694" s="246">
        <v>73.147000000000006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230</v>
      </c>
      <c r="AU694" s="252" t="s">
        <v>88</v>
      </c>
      <c r="AV694" s="13" t="s">
        <v>88</v>
      </c>
      <c r="AW694" s="13" t="s">
        <v>34</v>
      </c>
      <c r="AX694" s="13" t="s">
        <v>79</v>
      </c>
      <c r="AY694" s="252" t="s">
        <v>216</v>
      </c>
    </row>
    <row r="695" s="13" customFormat="1">
      <c r="A695" s="13"/>
      <c r="B695" s="241"/>
      <c r="C695" s="242"/>
      <c r="D695" s="243" t="s">
        <v>230</v>
      </c>
      <c r="E695" s="244" t="s">
        <v>1</v>
      </c>
      <c r="F695" s="245" t="s">
        <v>1302</v>
      </c>
      <c r="G695" s="242"/>
      <c r="H695" s="246">
        <v>-9.4380000000000006</v>
      </c>
      <c r="I695" s="247"/>
      <c r="J695" s="242"/>
      <c r="K695" s="242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230</v>
      </c>
      <c r="AU695" s="252" t="s">
        <v>88</v>
      </c>
      <c r="AV695" s="13" t="s">
        <v>88</v>
      </c>
      <c r="AW695" s="13" t="s">
        <v>34</v>
      </c>
      <c r="AX695" s="13" t="s">
        <v>79</v>
      </c>
      <c r="AY695" s="252" t="s">
        <v>216</v>
      </c>
    </row>
    <row r="696" s="13" customFormat="1">
      <c r="A696" s="13"/>
      <c r="B696" s="241"/>
      <c r="C696" s="242"/>
      <c r="D696" s="243" t="s">
        <v>230</v>
      </c>
      <c r="E696" s="244" t="s">
        <v>1</v>
      </c>
      <c r="F696" s="245" t="s">
        <v>1319</v>
      </c>
      <c r="G696" s="242"/>
      <c r="H696" s="246">
        <v>0</v>
      </c>
      <c r="I696" s="247"/>
      <c r="J696" s="242"/>
      <c r="K696" s="242"/>
      <c r="L696" s="248"/>
      <c r="M696" s="249"/>
      <c r="N696" s="250"/>
      <c r="O696" s="250"/>
      <c r="P696" s="250"/>
      <c r="Q696" s="250"/>
      <c r="R696" s="250"/>
      <c r="S696" s="250"/>
      <c r="T696" s="25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2" t="s">
        <v>230</v>
      </c>
      <c r="AU696" s="252" t="s">
        <v>88</v>
      </c>
      <c r="AV696" s="13" t="s">
        <v>88</v>
      </c>
      <c r="AW696" s="13" t="s">
        <v>34</v>
      </c>
      <c r="AX696" s="13" t="s">
        <v>79</v>
      </c>
      <c r="AY696" s="252" t="s">
        <v>216</v>
      </c>
    </row>
    <row r="697" s="15" customFormat="1">
      <c r="A697" s="15"/>
      <c r="B697" s="280"/>
      <c r="C697" s="281"/>
      <c r="D697" s="243" t="s">
        <v>230</v>
      </c>
      <c r="E697" s="282" t="s">
        <v>1</v>
      </c>
      <c r="F697" s="283" t="s">
        <v>1303</v>
      </c>
      <c r="G697" s="281"/>
      <c r="H697" s="284">
        <v>63.709000000000003</v>
      </c>
      <c r="I697" s="285"/>
      <c r="J697" s="281"/>
      <c r="K697" s="281"/>
      <c r="L697" s="286"/>
      <c r="M697" s="287"/>
      <c r="N697" s="288"/>
      <c r="O697" s="288"/>
      <c r="P697" s="288"/>
      <c r="Q697" s="288"/>
      <c r="R697" s="288"/>
      <c r="S697" s="288"/>
      <c r="T697" s="289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90" t="s">
        <v>230</v>
      </c>
      <c r="AU697" s="290" t="s">
        <v>88</v>
      </c>
      <c r="AV697" s="15" t="s">
        <v>99</v>
      </c>
      <c r="AW697" s="15" t="s">
        <v>34</v>
      </c>
      <c r="AX697" s="15" t="s">
        <v>79</v>
      </c>
      <c r="AY697" s="290" t="s">
        <v>216</v>
      </c>
    </row>
    <row r="698" s="13" customFormat="1">
      <c r="A698" s="13"/>
      <c r="B698" s="241"/>
      <c r="C698" s="242"/>
      <c r="D698" s="243" t="s">
        <v>230</v>
      </c>
      <c r="E698" s="244" t="s">
        <v>1</v>
      </c>
      <c r="F698" s="245" t="s">
        <v>1304</v>
      </c>
      <c r="G698" s="242"/>
      <c r="H698" s="246">
        <v>76.572999999999993</v>
      </c>
      <c r="I698" s="247"/>
      <c r="J698" s="242"/>
      <c r="K698" s="242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230</v>
      </c>
      <c r="AU698" s="252" t="s">
        <v>88</v>
      </c>
      <c r="AV698" s="13" t="s">
        <v>88</v>
      </c>
      <c r="AW698" s="13" t="s">
        <v>34</v>
      </c>
      <c r="AX698" s="13" t="s">
        <v>79</v>
      </c>
      <c r="AY698" s="252" t="s">
        <v>216</v>
      </c>
    </row>
    <row r="699" s="13" customFormat="1">
      <c r="A699" s="13"/>
      <c r="B699" s="241"/>
      <c r="C699" s="242"/>
      <c r="D699" s="243" t="s">
        <v>230</v>
      </c>
      <c r="E699" s="244" t="s">
        <v>1</v>
      </c>
      <c r="F699" s="245" t="s">
        <v>1305</v>
      </c>
      <c r="G699" s="242"/>
      <c r="H699" s="246">
        <v>-16.969000000000001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230</v>
      </c>
      <c r="AU699" s="252" t="s">
        <v>88</v>
      </c>
      <c r="AV699" s="13" t="s">
        <v>88</v>
      </c>
      <c r="AW699" s="13" t="s">
        <v>34</v>
      </c>
      <c r="AX699" s="13" t="s">
        <v>79</v>
      </c>
      <c r="AY699" s="252" t="s">
        <v>216</v>
      </c>
    </row>
    <row r="700" s="13" customFormat="1">
      <c r="A700" s="13"/>
      <c r="B700" s="241"/>
      <c r="C700" s="242"/>
      <c r="D700" s="243" t="s">
        <v>230</v>
      </c>
      <c r="E700" s="244" t="s">
        <v>1</v>
      </c>
      <c r="F700" s="245" t="s">
        <v>1320</v>
      </c>
      <c r="G700" s="242"/>
      <c r="H700" s="246">
        <v>0</v>
      </c>
      <c r="I700" s="247"/>
      <c r="J700" s="242"/>
      <c r="K700" s="242"/>
      <c r="L700" s="248"/>
      <c r="M700" s="249"/>
      <c r="N700" s="250"/>
      <c r="O700" s="250"/>
      <c r="P700" s="250"/>
      <c r="Q700" s="250"/>
      <c r="R700" s="250"/>
      <c r="S700" s="250"/>
      <c r="T700" s="25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2" t="s">
        <v>230</v>
      </c>
      <c r="AU700" s="252" t="s">
        <v>88</v>
      </c>
      <c r="AV700" s="13" t="s">
        <v>88</v>
      </c>
      <c r="AW700" s="13" t="s">
        <v>34</v>
      </c>
      <c r="AX700" s="13" t="s">
        <v>79</v>
      </c>
      <c r="AY700" s="252" t="s">
        <v>216</v>
      </c>
    </row>
    <row r="701" s="15" customFormat="1">
      <c r="A701" s="15"/>
      <c r="B701" s="280"/>
      <c r="C701" s="281"/>
      <c r="D701" s="243" t="s">
        <v>230</v>
      </c>
      <c r="E701" s="282" t="s">
        <v>1</v>
      </c>
      <c r="F701" s="283" t="s">
        <v>1306</v>
      </c>
      <c r="G701" s="281"/>
      <c r="H701" s="284">
        <v>59.603999999999999</v>
      </c>
      <c r="I701" s="285"/>
      <c r="J701" s="281"/>
      <c r="K701" s="281"/>
      <c r="L701" s="286"/>
      <c r="M701" s="287"/>
      <c r="N701" s="288"/>
      <c r="O701" s="288"/>
      <c r="P701" s="288"/>
      <c r="Q701" s="288"/>
      <c r="R701" s="288"/>
      <c r="S701" s="288"/>
      <c r="T701" s="289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90" t="s">
        <v>230</v>
      </c>
      <c r="AU701" s="290" t="s">
        <v>88</v>
      </c>
      <c r="AV701" s="15" t="s">
        <v>99</v>
      </c>
      <c r="AW701" s="15" t="s">
        <v>34</v>
      </c>
      <c r="AX701" s="15" t="s">
        <v>79</v>
      </c>
      <c r="AY701" s="290" t="s">
        <v>216</v>
      </c>
    </row>
    <row r="702" s="13" customFormat="1">
      <c r="A702" s="13"/>
      <c r="B702" s="241"/>
      <c r="C702" s="242"/>
      <c r="D702" s="243" t="s">
        <v>230</v>
      </c>
      <c r="E702" s="244" t="s">
        <v>1</v>
      </c>
      <c r="F702" s="245" t="s">
        <v>1307</v>
      </c>
      <c r="G702" s="242"/>
      <c r="H702" s="246">
        <v>181.173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230</v>
      </c>
      <c r="AU702" s="252" t="s">
        <v>88</v>
      </c>
      <c r="AV702" s="13" t="s">
        <v>88</v>
      </c>
      <c r="AW702" s="13" t="s">
        <v>34</v>
      </c>
      <c r="AX702" s="13" t="s">
        <v>79</v>
      </c>
      <c r="AY702" s="252" t="s">
        <v>216</v>
      </c>
    </row>
    <row r="703" s="13" customFormat="1">
      <c r="A703" s="13"/>
      <c r="B703" s="241"/>
      <c r="C703" s="242"/>
      <c r="D703" s="243" t="s">
        <v>230</v>
      </c>
      <c r="E703" s="244" t="s">
        <v>1</v>
      </c>
      <c r="F703" s="245" t="s">
        <v>1308</v>
      </c>
      <c r="G703" s="242"/>
      <c r="H703" s="246">
        <v>-28.875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230</v>
      </c>
      <c r="AU703" s="252" t="s">
        <v>88</v>
      </c>
      <c r="AV703" s="13" t="s">
        <v>88</v>
      </c>
      <c r="AW703" s="13" t="s">
        <v>34</v>
      </c>
      <c r="AX703" s="13" t="s">
        <v>79</v>
      </c>
      <c r="AY703" s="252" t="s">
        <v>216</v>
      </c>
    </row>
    <row r="704" s="13" customFormat="1">
      <c r="A704" s="13"/>
      <c r="B704" s="241"/>
      <c r="C704" s="242"/>
      <c r="D704" s="243" t="s">
        <v>230</v>
      </c>
      <c r="E704" s="244" t="s">
        <v>1</v>
      </c>
      <c r="F704" s="245" t="s">
        <v>1321</v>
      </c>
      <c r="G704" s="242"/>
      <c r="H704" s="246">
        <v>0</v>
      </c>
      <c r="I704" s="247"/>
      <c r="J704" s="242"/>
      <c r="K704" s="242"/>
      <c r="L704" s="248"/>
      <c r="M704" s="249"/>
      <c r="N704" s="250"/>
      <c r="O704" s="250"/>
      <c r="P704" s="250"/>
      <c r="Q704" s="250"/>
      <c r="R704" s="250"/>
      <c r="S704" s="250"/>
      <c r="T704" s="25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2" t="s">
        <v>230</v>
      </c>
      <c r="AU704" s="252" t="s">
        <v>88</v>
      </c>
      <c r="AV704" s="13" t="s">
        <v>88</v>
      </c>
      <c r="AW704" s="13" t="s">
        <v>34</v>
      </c>
      <c r="AX704" s="13" t="s">
        <v>79</v>
      </c>
      <c r="AY704" s="252" t="s">
        <v>216</v>
      </c>
    </row>
    <row r="705" s="15" customFormat="1">
      <c r="A705" s="15"/>
      <c r="B705" s="280"/>
      <c r="C705" s="281"/>
      <c r="D705" s="243" t="s">
        <v>230</v>
      </c>
      <c r="E705" s="282" t="s">
        <v>1</v>
      </c>
      <c r="F705" s="283" t="s">
        <v>1309</v>
      </c>
      <c r="G705" s="281"/>
      <c r="H705" s="284">
        <v>152.298</v>
      </c>
      <c r="I705" s="285"/>
      <c r="J705" s="281"/>
      <c r="K705" s="281"/>
      <c r="L705" s="286"/>
      <c r="M705" s="287"/>
      <c r="N705" s="288"/>
      <c r="O705" s="288"/>
      <c r="P705" s="288"/>
      <c r="Q705" s="288"/>
      <c r="R705" s="288"/>
      <c r="S705" s="288"/>
      <c r="T705" s="289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90" t="s">
        <v>230</v>
      </c>
      <c r="AU705" s="290" t="s">
        <v>88</v>
      </c>
      <c r="AV705" s="15" t="s">
        <v>99</v>
      </c>
      <c r="AW705" s="15" t="s">
        <v>34</v>
      </c>
      <c r="AX705" s="15" t="s">
        <v>79</v>
      </c>
      <c r="AY705" s="290" t="s">
        <v>216</v>
      </c>
    </row>
    <row r="706" s="14" customFormat="1">
      <c r="A706" s="14"/>
      <c r="B706" s="253"/>
      <c r="C706" s="254"/>
      <c r="D706" s="243" t="s">
        <v>230</v>
      </c>
      <c r="E706" s="255" t="s">
        <v>1</v>
      </c>
      <c r="F706" s="256" t="s">
        <v>285</v>
      </c>
      <c r="G706" s="254"/>
      <c r="H706" s="257">
        <v>484.20699999999999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230</v>
      </c>
      <c r="AU706" s="263" t="s">
        <v>88</v>
      </c>
      <c r="AV706" s="14" t="s">
        <v>121</v>
      </c>
      <c r="AW706" s="14" t="s">
        <v>34</v>
      </c>
      <c r="AX706" s="14" t="s">
        <v>86</v>
      </c>
      <c r="AY706" s="263" t="s">
        <v>216</v>
      </c>
    </row>
    <row r="707" s="2" customFormat="1" ht="16.5" customHeight="1">
      <c r="A707" s="39"/>
      <c r="B707" s="40"/>
      <c r="C707" s="228" t="s">
        <v>1322</v>
      </c>
      <c r="D707" s="228" t="s">
        <v>218</v>
      </c>
      <c r="E707" s="229" t="s">
        <v>1323</v>
      </c>
      <c r="F707" s="230" t="s">
        <v>1324</v>
      </c>
      <c r="G707" s="231" t="s">
        <v>277</v>
      </c>
      <c r="H707" s="232">
        <v>20.716999999999999</v>
      </c>
      <c r="I707" s="233"/>
      <c r="J707" s="234">
        <f>ROUND(I707*H707,2)</f>
        <v>0</v>
      </c>
      <c r="K707" s="230" t="s">
        <v>222</v>
      </c>
      <c r="L707" s="45"/>
      <c r="M707" s="235" t="s">
        <v>1</v>
      </c>
      <c r="N707" s="236" t="s">
        <v>44</v>
      </c>
      <c r="O707" s="92"/>
      <c r="P707" s="237">
        <f>O707*H707</f>
        <v>0</v>
      </c>
      <c r="Q707" s="237">
        <v>0.0060000000000000001</v>
      </c>
      <c r="R707" s="237">
        <f>Q707*H707</f>
        <v>0.124302</v>
      </c>
      <c r="S707" s="237">
        <v>0</v>
      </c>
      <c r="T707" s="238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9" t="s">
        <v>290</v>
      </c>
      <c r="AT707" s="239" t="s">
        <v>218</v>
      </c>
      <c r="AU707" s="239" t="s">
        <v>88</v>
      </c>
      <c r="AY707" s="18" t="s">
        <v>216</v>
      </c>
      <c r="BE707" s="240">
        <f>IF(N707="základní",J707,0)</f>
        <v>0</v>
      </c>
      <c r="BF707" s="240">
        <f>IF(N707="snížená",J707,0)</f>
        <v>0</v>
      </c>
      <c r="BG707" s="240">
        <f>IF(N707="zákl. přenesená",J707,0)</f>
        <v>0</v>
      </c>
      <c r="BH707" s="240">
        <f>IF(N707="sníž. přenesená",J707,0)</f>
        <v>0</v>
      </c>
      <c r="BI707" s="240">
        <f>IF(N707="nulová",J707,0)</f>
        <v>0</v>
      </c>
      <c r="BJ707" s="18" t="s">
        <v>86</v>
      </c>
      <c r="BK707" s="240">
        <f>ROUND(I707*H707,2)</f>
        <v>0</v>
      </c>
      <c r="BL707" s="18" t="s">
        <v>290</v>
      </c>
      <c r="BM707" s="239" t="s">
        <v>1325</v>
      </c>
    </row>
    <row r="708" s="13" customFormat="1">
      <c r="A708" s="13"/>
      <c r="B708" s="241"/>
      <c r="C708" s="242"/>
      <c r="D708" s="243" t="s">
        <v>230</v>
      </c>
      <c r="E708" s="244" t="s">
        <v>1</v>
      </c>
      <c r="F708" s="245" t="s">
        <v>1316</v>
      </c>
      <c r="G708" s="242"/>
      <c r="H708" s="246">
        <v>20.716999999999999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230</v>
      </c>
      <c r="AU708" s="252" t="s">
        <v>88</v>
      </c>
      <c r="AV708" s="13" t="s">
        <v>88</v>
      </c>
      <c r="AW708" s="13" t="s">
        <v>34</v>
      </c>
      <c r="AX708" s="13" t="s">
        <v>79</v>
      </c>
      <c r="AY708" s="252" t="s">
        <v>216</v>
      </c>
    </row>
    <row r="709" s="15" customFormat="1">
      <c r="A709" s="15"/>
      <c r="B709" s="280"/>
      <c r="C709" s="281"/>
      <c r="D709" s="243" t="s">
        <v>230</v>
      </c>
      <c r="E709" s="282" t="s">
        <v>1</v>
      </c>
      <c r="F709" s="283" t="s">
        <v>1326</v>
      </c>
      <c r="G709" s="281"/>
      <c r="H709" s="284">
        <v>20.716999999999999</v>
      </c>
      <c r="I709" s="285"/>
      <c r="J709" s="281"/>
      <c r="K709" s="281"/>
      <c r="L709" s="286"/>
      <c r="M709" s="287"/>
      <c r="N709" s="288"/>
      <c r="O709" s="288"/>
      <c r="P709" s="288"/>
      <c r="Q709" s="288"/>
      <c r="R709" s="288"/>
      <c r="S709" s="288"/>
      <c r="T709" s="289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90" t="s">
        <v>230</v>
      </c>
      <c r="AU709" s="290" t="s">
        <v>88</v>
      </c>
      <c r="AV709" s="15" t="s">
        <v>99</v>
      </c>
      <c r="AW709" s="15" t="s">
        <v>34</v>
      </c>
      <c r="AX709" s="15" t="s">
        <v>86</v>
      </c>
      <c r="AY709" s="290" t="s">
        <v>216</v>
      </c>
    </row>
    <row r="710" s="2" customFormat="1" ht="16.5" customHeight="1">
      <c r="A710" s="39"/>
      <c r="B710" s="40"/>
      <c r="C710" s="264" t="s">
        <v>1327</v>
      </c>
      <c r="D710" s="264" t="s">
        <v>372</v>
      </c>
      <c r="E710" s="265" t="s">
        <v>1328</v>
      </c>
      <c r="F710" s="266" t="s">
        <v>1329</v>
      </c>
      <c r="G710" s="267" t="s">
        <v>277</v>
      </c>
      <c r="H710" s="268">
        <v>21.131</v>
      </c>
      <c r="I710" s="269"/>
      <c r="J710" s="270">
        <f>ROUND(I710*H710,2)</f>
        <v>0</v>
      </c>
      <c r="K710" s="266" t="s">
        <v>222</v>
      </c>
      <c r="L710" s="271"/>
      <c r="M710" s="272" t="s">
        <v>1</v>
      </c>
      <c r="N710" s="273" t="s">
        <v>44</v>
      </c>
      <c r="O710" s="92"/>
      <c r="P710" s="237">
        <f>O710*H710</f>
        <v>0</v>
      </c>
      <c r="Q710" s="237">
        <v>0.0051999999999999998</v>
      </c>
      <c r="R710" s="237">
        <f>Q710*H710</f>
        <v>0.1098812</v>
      </c>
      <c r="S710" s="237">
        <v>0</v>
      </c>
      <c r="T710" s="238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9" t="s">
        <v>250</v>
      </c>
      <c r="AT710" s="239" t="s">
        <v>372</v>
      </c>
      <c r="AU710" s="239" t="s">
        <v>88</v>
      </c>
      <c r="AY710" s="18" t="s">
        <v>216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86</v>
      </c>
      <c r="BK710" s="240">
        <f>ROUND(I710*H710,2)</f>
        <v>0</v>
      </c>
      <c r="BL710" s="18" t="s">
        <v>121</v>
      </c>
      <c r="BM710" s="239" t="s">
        <v>1330</v>
      </c>
    </row>
    <row r="711" s="13" customFormat="1">
      <c r="A711" s="13"/>
      <c r="B711" s="241"/>
      <c r="C711" s="242"/>
      <c r="D711" s="243" t="s">
        <v>230</v>
      </c>
      <c r="E711" s="244" t="s">
        <v>1</v>
      </c>
      <c r="F711" s="245" t="s">
        <v>1316</v>
      </c>
      <c r="G711" s="242"/>
      <c r="H711" s="246">
        <v>20.716999999999999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230</v>
      </c>
      <c r="AU711" s="252" t="s">
        <v>88</v>
      </c>
      <c r="AV711" s="13" t="s">
        <v>88</v>
      </c>
      <c r="AW711" s="13" t="s">
        <v>34</v>
      </c>
      <c r="AX711" s="13" t="s">
        <v>86</v>
      </c>
      <c r="AY711" s="252" t="s">
        <v>216</v>
      </c>
    </row>
    <row r="712" s="13" customFormat="1">
      <c r="A712" s="13"/>
      <c r="B712" s="241"/>
      <c r="C712" s="242"/>
      <c r="D712" s="243" t="s">
        <v>230</v>
      </c>
      <c r="E712" s="242"/>
      <c r="F712" s="245" t="s">
        <v>1331</v>
      </c>
      <c r="G712" s="242"/>
      <c r="H712" s="246">
        <v>21.131</v>
      </c>
      <c r="I712" s="247"/>
      <c r="J712" s="242"/>
      <c r="K712" s="242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230</v>
      </c>
      <c r="AU712" s="252" t="s">
        <v>88</v>
      </c>
      <c r="AV712" s="13" t="s">
        <v>88</v>
      </c>
      <c r="AW712" s="13" t="s">
        <v>4</v>
      </c>
      <c r="AX712" s="13" t="s">
        <v>86</v>
      </c>
      <c r="AY712" s="252" t="s">
        <v>216</v>
      </c>
    </row>
    <row r="713" s="2" customFormat="1" ht="16.5" customHeight="1">
      <c r="A713" s="39"/>
      <c r="B713" s="40"/>
      <c r="C713" s="264" t="s">
        <v>1332</v>
      </c>
      <c r="D713" s="264" t="s">
        <v>372</v>
      </c>
      <c r="E713" s="265" t="s">
        <v>1333</v>
      </c>
      <c r="F713" s="266" t="s">
        <v>1334</v>
      </c>
      <c r="G713" s="267" t="s">
        <v>277</v>
      </c>
      <c r="H713" s="268">
        <v>24.48</v>
      </c>
      <c r="I713" s="269"/>
      <c r="J713" s="270">
        <f>ROUND(I713*H713,2)</f>
        <v>0</v>
      </c>
      <c r="K713" s="266" t="s">
        <v>222</v>
      </c>
      <c r="L713" s="271"/>
      <c r="M713" s="272" t="s">
        <v>1</v>
      </c>
      <c r="N713" s="273" t="s">
        <v>44</v>
      </c>
      <c r="O713" s="92"/>
      <c r="P713" s="237">
        <f>O713*H713</f>
        <v>0</v>
      </c>
      <c r="Q713" s="237">
        <v>0.0054000000000000003</v>
      </c>
      <c r="R713" s="237">
        <f>Q713*H713</f>
        <v>0.132192</v>
      </c>
      <c r="S713" s="237">
        <v>0</v>
      </c>
      <c r="T713" s="238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9" t="s">
        <v>250</v>
      </c>
      <c r="AT713" s="239" t="s">
        <v>372</v>
      </c>
      <c r="AU713" s="239" t="s">
        <v>88</v>
      </c>
      <c r="AY713" s="18" t="s">
        <v>216</v>
      </c>
      <c r="BE713" s="240">
        <f>IF(N713="základní",J713,0)</f>
        <v>0</v>
      </c>
      <c r="BF713" s="240">
        <f>IF(N713="snížená",J713,0)</f>
        <v>0</v>
      </c>
      <c r="BG713" s="240">
        <f>IF(N713="zákl. přenesená",J713,0)</f>
        <v>0</v>
      </c>
      <c r="BH713" s="240">
        <f>IF(N713="sníž. přenesená",J713,0)</f>
        <v>0</v>
      </c>
      <c r="BI713" s="240">
        <f>IF(N713="nulová",J713,0)</f>
        <v>0</v>
      </c>
      <c r="BJ713" s="18" t="s">
        <v>86</v>
      </c>
      <c r="BK713" s="240">
        <f>ROUND(I713*H713,2)</f>
        <v>0</v>
      </c>
      <c r="BL713" s="18" t="s">
        <v>121</v>
      </c>
      <c r="BM713" s="239" t="s">
        <v>1335</v>
      </c>
    </row>
    <row r="714" s="13" customFormat="1">
      <c r="A714" s="13"/>
      <c r="B714" s="241"/>
      <c r="C714" s="242"/>
      <c r="D714" s="243" t="s">
        <v>230</v>
      </c>
      <c r="E714" s="244" t="s">
        <v>1</v>
      </c>
      <c r="F714" s="245" t="s">
        <v>1336</v>
      </c>
      <c r="G714" s="242"/>
      <c r="H714" s="246">
        <v>24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230</v>
      </c>
      <c r="AU714" s="252" t="s">
        <v>88</v>
      </c>
      <c r="AV714" s="13" t="s">
        <v>88</v>
      </c>
      <c r="AW714" s="13" t="s">
        <v>34</v>
      </c>
      <c r="AX714" s="13" t="s">
        <v>86</v>
      </c>
      <c r="AY714" s="252" t="s">
        <v>216</v>
      </c>
    </row>
    <row r="715" s="13" customFormat="1">
      <c r="A715" s="13"/>
      <c r="B715" s="241"/>
      <c r="C715" s="242"/>
      <c r="D715" s="243" t="s">
        <v>230</v>
      </c>
      <c r="E715" s="242"/>
      <c r="F715" s="245" t="s">
        <v>1337</v>
      </c>
      <c r="G715" s="242"/>
      <c r="H715" s="246">
        <v>24.48</v>
      </c>
      <c r="I715" s="247"/>
      <c r="J715" s="242"/>
      <c r="K715" s="242"/>
      <c r="L715" s="248"/>
      <c r="M715" s="249"/>
      <c r="N715" s="250"/>
      <c r="O715" s="250"/>
      <c r="P715" s="250"/>
      <c r="Q715" s="250"/>
      <c r="R715" s="250"/>
      <c r="S715" s="250"/>
      <c r="T715" s="25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2" t="s">
        <v>230</v>
      </c>
      <c r="AU715" s="252" t="s">
        <v>88</v>
      </c>
      <c r="AV715" s="13" t="s">
        <v>88</v>
      </c>
      <c r="AW715" s="13" t="s">
        <v>4</v>
      </c>
      <c r="AX715" s="13" t="s">
        <v>86</v>
      </c>
      <c r="AY715" s="252" t="s">
        <v>216</v>
      </c>
    </row>
    <row r="716" s="2" customFormat="1" ht="16.5" customHeight="1">
      <c r="A716" s="39"/>
      <c r="B716" s="40"/>
      <c r="C716" s="264" t="s">
        <v>1338</v>
      </c>
      <c r="D716" s="264" t="s">
        <v>372</v>
      </c>
      <c r="E716" s="265" t="s">
        <v>1339</v>
      </c>
      <c r="F716" s="266" t="s">
        <v>1340</v>
      </c>
      <c r="G716" s="267" t="s">
        <v>277</v>
      </c>
      <c r="H716" s="268">
        <v>448.27999999999997</v>
      </c>
      <c r="I716" s="269"/>
      <c r="J716" s="270">
        <f>ROUND(I716*H716,2)</f>
        <v>0</v>
      </c>
      <c r="K716" s="266" t="s">
        <v>222</v>
      </c>
      <c r="L716" s="271"/>
      <c r="M716" s="272" t="s">
        <v>1</v>
      </c>
      <c r="N716" s="273" t="s">
        <v>44</v>
      </c>
      <c r="O716" s="92"/>
      <c r="P716" s="237">
        <f>O716*H716</f>
        <v>0</v>
      </c>
      <c r="Q716" s="237">
        <v>0.0033999999999999998</v>
      </c>
      <c r="R716" s="237">
        <f>Q716*H716</f>
        <v>1.5241519999999997</v>
      </c>
      <c r="S716" s="237">
        <v>0</v>
      </c>
      <c r="T716" s="238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9" t="s">
        <v>250</v>
      </c>
      <c r="AT716" s="239" t="s">
        <v>372</v>
      </c>
      <c r="AU716" s="239" t="s">
        <v>88</v>
      </c>
      <c r="AY716" s="18" t="s">
        <v>216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8" t="s">
        <v>86</v>
      </c>
      <c r="BK716" s="240">
        <f>ROUND(I716*H716,2)</f>
        <v>0</v>
      </c>
      <c r="BL716" s="18" t="s">
        <v>121</v>
      </c>
      <c r="BM716" s="239" t="s">
        <v>1341</v>
      </c>
    </row>
    <row r="717" s="13" customFormat="1">
      <c r="A717" s="13"/>
      <c r="B717" s="241"/>
      <c r="C717" s="242"/>
      <c r="D717" s="243" t="s">
        <v>230</v>
      </c>
      <c r="E717" s="244" t="s">
        <v>1</v>
      </c>
      <c r="F717" s="245" t="s">
        <v>1298</v>
      </c>
      <c r="G717" s="242"/>
      <c r="H717" s="246">
        <v>238.08199999999999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230</v>
      </c>
      <c r="AU717" s="252" t="s">
        <v>88</v>
      </c>
      <c r="AV717" s="13" t="s">
        <v>88</v>
      </c>
      <c r="AW717" s="13" t="s">
        <v>34</v>
      </c>
      <c r="AX717" s="13" t="s">
        <v>79</v>
      </c>
      <c r="AY717" s="252" t="s">
        <v>216</v>
      </c>
    </row>
    <row r="718" s="13" customFormat="1">
      <c r="A718" s="13"/>
      <c r="B718" s="241"/>
      <c r="C718" s="242"/>
      <c r="D718" s="243" t="s">
        <v>230</v>
      </c>
      <c r="E718" s="244" t="s">
        <v>1</v>
      </c>
      <c r="F718" s="245" t="s">
        <v>1299</v>
      </c>
      <c r="G718" s="242"/>
      <c r="H718" s="246">
        <v>-50.203000000000003</v>
      </c>
      <c r="I718" s="247"/>
      <c r="J718" s="242"/>
      <c r="K718" s="242"/>
      <c r="L718" s="248"/>
      <c r="M718" s="249"/>
      <c r="N718" s="250"/>
      <c r="O718" s="250"/>
      <c r="P718" s="250"/>
      <c r="Q718" s="250"/>
      <c r="R718" s="250"/>
      <c r="S718" s="250"/>
      <c r="T718" s="25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2" t="s">
        <v>230</v>
      </c>
      <c r="AU718" s="252" t="s">
        <v>88</v>
      </c>
      <c r="AV718" s="13" t="s">
        <v>88</v>
      </c>
      <c r="AW718" s="13" t="s">
        <v>34</v>
      </c>
      <c r="AX718" s="13" t="s">
        <v>79</v>
      </c>
      <c r="AY718" s="252" t="s">
        <v>216</v>
      </c>
    </row>
    <row r="719" s="13" customFormat="1">
      <c r="A719" s="13"/>
      <c r="B719" s="241"/>
      <c r="C719" s="242"/>
      <c r="D719" s="243" t="s">
        <v>230</v>
      </c>
      <c r="E719" s="244" t="s">
        <v>1</v>
      </c>
      <c r="F719" s="245" t="s">
        <v>1318</v>
      </c>
      <c r="G719" s="242"/>
      <c r="H719" s="246">
        <v>0</v>
      </c>
      <c r="I719" s="247"/>
      <c r="J719" s="242"/>
      <c r="K719" s="242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230</v>
      </c>
      <c r="AU719" s="252" t="s">
        <v>88</v>
      </c>
      <c r="AV719" s="13" t="s">
        <v>88</v>
      </c>
      <c r="AW719" s="13" t="s">
        <v>34</v>
      </c>
      <c r="AX719" s="13" t="s">
        <v>79</v>
      </c>
      <c r="AY719" s="252" t="s">
        <v>216</v>
      </c>
    </row>
    <row r="720" s="15" customFormat="1">
      <c r="A720" s="15"/>
      <c r="B720" s="280"/>
      <c r="C720" s="281"/>
      <c r="D720" s="243" t="s">
        <v>230</v>
      </c>
      <c r="E720" s="282" t="s">
        <v>1</v>
      </c>
      <c r="F720" s="283" t="s">
        <v>1300</v>
      </c>
      <c r="G720" s="281"/>
      <c r="H720" s="284">
        <v>187.87899999999999</v>
      </c>
      <c r="I720" s="285"/>
      <c r="J720" s="281"/>
      <c r="K720" s="281"/>
      <c r="L720" s="286"/>
      <c r="M720" s="287"/>
      <c r="N720" s="288"/>
      <c r="O720" s="288"/>
      <c r="P720" s="288"/>
      <c r="Q720" s="288"/>
      <c r="R720" s="288"/>
      <c r="S720" s="288"/>
      <c r="T720" s="28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90" t="s">
        <v>230</v>
      </c>
      <c r="AU720" s="290" t="s">
        <v>88</v>
      </c>
      <c r="AV720" s="15" t="s">
        <v>99</v>
      </c>
      <c r="AW720" s="15" t="s">
        <v>34</v>
      </c>
      <c r="AX720" s="15" t="s">
        <v>79</v>
      </c>
      <c r="AY720" s="290" t="s">
        <v>216</v>
      </c>
    </row>
    <row r="721" s="13" customFormat="1">
      <c r="A721" s="13"/>
      <c r="B721" s="241"/>
      <c r="C721" s="242"/>
      <c r="D721" s="243" t="s">
        <v>230</v>
      </c>
      <c r="E721" s="244" t="s">
        <v>1</v>
      </c>
      <c r="F721" s="245" t="s">
        <v>1301</v>
      </c>
      <c r="G721" s="242"/>
      <c r="H721" s="246">
        <v>73.147000000000006</v>
      </c>
      <c r="I721" s="247"/>
      <c r="J721" s="242"/>
      <c r="K721" s="242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230</v>
      </c>
      <c r="AU721" s="252" t="s">
        <v>88</v>
      </c>
      <c r="AV721" s="13" t="s">
        <v>88</v>
      </c>
      <c r="AW721" s="13" t="s">
        <v>34</v>
      </c>
      <c r="AX721" s="13" t="s">
        <v>79</v>
      </c>
      <c r="AY721" s="252" t="s">
        <v>216</v>
      </c>
    </row>
    <row r="722" s="13" customFormat="1">
      <c r="A722" s="13"/>
      <c r="B722" s="241"/>
      <c r="C722" s="242"/>
      <c r="D722" s="243" t="s">
        <v>230</v>
      </c>
      <c r="E722" s="244" t="s">
        <v>1</v>
      </c>
      <c r="F722" s="245" t="s">
        <v>1302</v>
      </c>
      <c r="G722" s="242"/>
      <c r="H722" s="246">
        <v>-9.4380000000000006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230</v>
      </c>
      <c r="AU722" s="252" t="s">
        <v>88</v>
      </c>
      <c r="AV722" s="13" t="s">
        <v>88</v>
      </c>
      <c r="AW722" s="13" t="s">
        <v>34</v>
      </c>
      <c r="AX722" s="13" t="s">
        <v>79</v>
      </c>
      <c r="AY722" s="252" t="s">
        <v>216</v>
      </c>
    </row>
    <row r="723" s="13" customFormat="1">
      <c r="A723" s="13"/>
      <c r="B723" s="241"/>
      <c r="C723" s="242"/>
      <c r="D723" s="243" t="s">
        <v>230</v>
      </c>
      <c r="E723" s="244" t="s">
        <v>1</v>
      </c>
      <c r="F723" s="245" t="s">
        <v>1319</v>
      </c>
      <c r="G723" s="242"/>
      <c r="H723" s="246">
        <v>0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230</v>
      </c>
      <c r="AU723" s="252" t="s">
        <v>88</v>
      </c>
      <c r="AV723" s="13" t="s">
        <v>88</v>
      </c>
      <c r="AW723" s="13" t="s">
        <v>34</v>
      </c>
      <c r="AX723" s="13" t="s">
        <v>79</v>
      </c>
      <c r="AY723" s="252" t="s">
        <v>216</v>
      </c>
    </row>
    <row r="724" s="15" customFormat="1">
      <c r="A724" s="15"/>
      <c r="B724" s="280"/>
      <c r="C724" s="281"/>
      <c r="D724" s="243" t="s">
        <v>230</v>
      </c>
      <c r="E724" s="282" t="s">
        <v>1</v>
      </c>
      <c r="F724" s="283" t="s">
        <v>1303</v>
      </c>
      <c r="G724" s="281"/>
      <c r="H724" s="284">
        <v>63.709000000000003</v>
      </c>
      <c r="I724" s="285"/>
      <c r="J724" s="281"/>
      <c r="K724" s="281"/>
      <c r="L724" s="286"/>
      <c r="M724" s="287"/>
      <c r="N724" s="288"/>
      <c r="O724" s="288"/>
      <c r="P724" s="288"/>
      <c r="Q724" s="288"/>
      <c r="R724" s="288"/>
      <c r="S724" s="288"/>
      <c r="T724" s="289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90" t="s">
        <v>230</v>
      </c>
      <c r="AU724" s="290" t="s">
        <v>88</v>
      </c>
      <c r="AV724" s="15" t="s">
        <v>99</v>
      </c>
      <c r="AW724" s="15" t="s">
        <v>34</v>
      </c>
      <c r="AX724" s="15" t="s">
        <v>79</v>
      </c>
      <c r="AY724" s="290" t="s">
        <v>216</v>
      </c>
    </row>
    <row r="725" s="13" customFormat="1">
      <c r="A725" s="13"/>
      <c r="B725" s="241"/>
      <c r="C725" s="242"/>
      <c r="D725" s="243" t="s">
        <v>230</v>
      </c>
      <c r="E725" s="244" t="s">
        <v>1</v>
      </c>
      <c r="F725" s="245" t="s">
        <v>1304</v>
      </c>
      <c r="G725" s="242"/>
      <c r="H725" s="246">
        <v>76.572999999999993</v>
      </c>
      <c r="I725" s="247"/>
      <c r="J725" s="242"/>
      <c r="K725" s="242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230</v>
      </c>
      <c r="AU725" s="252" t="s">
        <v>88</v>
      </c>
      <c r="AV725" s="13" t="s">
        <v>88</v>
      </c>
      <c r="AW725" s="13" t="s">
        <v>34</v>
      </c>
      <c r="AX725" s="13" t="s">
        <v>79</v>
      </c>
      <c r="AY725" s="252" t="s">
        <v>216</v>
      </c>
    </row>
    <row r="726" s="13" customFormat="1">
      <c r="A726" s="13"/>
      <c r="B726" s="241"/>
      <c r="C726" s="242"/>
      <c r="D726" s="243" t="s">
        <v>230</v>
      </c>
      <c r="E726" s="244" t="s">
        <v>1</v>
      </c>
      <c r="F726" s="245" t="s">
        <v>1305</v>
      </c>
      <c r="G726" s="242"/>
      <c r="H726" s="246">
        <v>-16.969000000000001</v>
      </c>
      <c r="I726" s="247"/>
      <c r="J726" s="242"/>
      <c r="K726" s="242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230</v>
      </c>
      <c r="AU726" s="252" t="s">
        <v>88</v>
      </c>
      <c r="AV726" s="13" t="s">
        <v>88</v>
      </c>
      <c r="AW726" s="13" t="s">
        <v>34</v>
      </c>
      <c r="AX726" s="13" t="s">
        <v>79</v>
      </c>
      <c r="AY726" s="252" t="s">
        <v>216</v>
      </c>
    </row>
    <row r="727" s="13" customFormat="1">
      <c r="A727" s="13"/>
      <c r="B727" s="241"/>
      <c r="C727" s="242"/>
      <c r="D727" s="243" t="s">
        <v>230</v>
      </c>
      <c r="E727" s="244" t="s">
        <v>1</v>
      </c>
      <c r="F727" s="245" t="s">
        <v>1320</v>
      </c>
      <c r="G727" s="242"/>
      <c r="H727" s="246">
        <v>0</v>
      </c>
      <c r="I727" s="247"/>
      <c r="J727" s="242"/>
      <c r="K727" s="242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230</v>
      </c>
      <c r="AU727" s="252" t="s">
        <v>88</v>
      </c>
      <c r="AV727" s="13" t="s">
        <v>88</v>
      </c>
      <c r="AW727" s="13" t="s">
        <v>34</v>
      </c>
      <c r="AX727" s="13" t="s">
        <v>79</v>
      </c>
      <c r="AY727" s="252" t="s">
        <v>216</v>
      </c>
    </row>
    <row r="728" s="15" customFormat="1">
      <c r="A728" s="15"/>
      <c r="B728" s="280"/>
      <c r="C728" s="281"/>
      <c r="D728" s="243" t="s">
        <v>230</v>
      </c>
      <c r="E728" s="282" t="s">
        <v>1</v>
      </c>
      <c r="F728" s="283" t="s">
        <v>1306</v>
      </c>
      <c r="G728" s="281"/>
      <c r="H728" s="284">
        <v>59.603999999999992</v>
      </c>
      <c r="I728" s="285"/>
      <c r="J728" s="281"/>
      <c r="K728" s="281"/>
      <c r="L728" s="286"/>
      <c r="M728" s="287"/>
      <c r="N728" s="288"/>
      <c r="O728" s="288"/>
      <c r="P728" s="288"/>
      <c r="Q728" s="288"/>
      <c r="R728" s="288"/>
      <c r="S728" s="288"/>
      <c r="T728" s="28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90" t="s">
        <v>230</v>
      </c>
      <c r="AU728" s="290" t="s">
        <v>88</v>
      </c>
      <c r="AV728" s="15" t="s">
        <v>99</v>
      </c>
      <c r="AW728" s="15" t="s">
        <v>34</v>
      </c>
      <c r="AX728" s="15" t="s">
        <v>79</v>
      </c>
      <c r="AY728" s="290" t="s">
        <v>216</v>
      </c>
    </row>
    <row r="729" s="13" customFormat="1">
      <c r="A729" s="13"/>
      <c r="B729" s="241"/>
      <c r="C729" s="242"/>
      <c r="D729" s="243" t="s">
        <v>230</v>
      </c>
      <c r="E729" s="244" t="s">
        <v>1</v>
      </c>
      <c r="F729" s="245" t="s">
        <v>1307</v>
      </c>
      <c r="G729" s="242"/>
      <c r="H729" s="246">
        <v>181.173</v>
      </c>
      <c r="I729" s="247"/>
      <c r="J729" s="242"/>
      <c r="K729" s="242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230</v>
      </c>
      <c r="AU729" s="252" t="s">
        <v>88</v>
      </c>
      <c r="AV729" s="13" t="s">
        <v>88</v>
      </c>
      <c r="AW729" s="13" t="s">
        <v>34</v>
      </c>
      <c r="AX729" s="13" t="s">
        <v>79</v>
      </c>
      <c r="AY729" s="252" t="s">
        <v>216</v>
      </c>
    </row>
    <row r="730" s="13" customFormat="1">
      <c r="A730" s="13"/>
      <c r="B730" s="241"/>
      <c r="C730" s="242"/>
      <c r="D730" s="243" t="s">
        <v>230</v>
      </c>
      <c r="E730" s="244" t="s">
        <v>1</v>
      </c>
      <c r="F730" s="245" t="s">
        <v>1308</v>
      </c>
      <c r="G730" s="242"/>
      <c r="H730" s="246">
        <v>-28.875</v>
      </c>
      <c r="I730" s="247"/>
      <c r="J730" s="242"/>
      <c r="K730" s="242"/>
      <c r="L730" s="248"/>
      <c r="M730" s="249"/>
      <c r="N730" s="250"/>
      <c r="O730" s="250"/>
      <c r="P730" s="250"/>
      <c r="Q730" s="250"/>
      <c r="R730" s="250"/>
      <c r="S730" s="250"/>
      <c r="T730" s="25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2" t="s">
        <v>230</v>
      </c>
      <c r="AU730" s="252" t="s">
        <v>88</v>
      </c>
      <c r="AV730" s="13" t="s">
        <v>88</v>
      </c>
      <c r="AW730" s="13" t="s">
        <v>34</v>
      </c>
      <c r="AX730" s="13" t="s">
        <v>79</v>
      </c>
      <c r="AY730" s="252" t="s">
        <v>216</v>
      </c>
    </row>
    <row r="731" s="13" customFormat="1">
      <c r="A731" s="13"/>
      <c r="B731" s="241"/>
      <c r="C731" s="242"/>
      <c r="D731" s="243" t="s">
        <v>230</v>
      </c>
      <c r="E731" s="244" t="s">
        <v>1</v>
      </c>
      <c r="F731" s="245" t="s">
        <v>1321</v>
      </c>
      <c r="G731" s="242"/>
      <c r="H731" s="246">
        <v>0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230</v>
      </c>
      <c r="AU731" s="252" t="s">
        <v>88</v>
      </c>
      <c r="AV731" s="13" t="s">
        <v>88</v>
      </c>
      <c r="AW731" s="13" t="s">
        <v>34</v>
      </c>
      <c r="AX731" s="13" t="s">
        <v>79</v>
      </c>
      <c r="AY731" s="252" t="s">
        <v>216</v>
      </c>
    </row>
    <row r="732" s="15" customFormat="1">
      <c r="A732" s="15"/>
      <c r="B732" s="280"/>
      <c r="C732" s="281"/>
      <c r="D732" s="243" t="s">
        <v>230</v>
      </c>
      <c r="E732" s="282" t="s">
        <v>1</v>
      </c>
      <c r="F732" s="283" t="s">
        <v>1309</v>
      </c>
      <c r="G732" s="281"/>
      <c r="H732" s="284">
        <v>152.298</v>
      </c>
      <c r="I732" s="285"/>
      <c r="J732" s="281"/>
      <c r="K732" s="281"/>
      <c r="L732" s="286"/>
      <c r="M732" s="287"/>
      <c r="N732" s="288"/>
      <c r="O732" s="288"/>
      <c r="P732" s="288"/>
      <c r="Q732" s="288"/>
      <c r="R732" s="288"/>
      <c r="S732" s="288"/>
      <c r="T732" s="289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90" t="s">
        <v>230</v>
      </c>
      <c r="AU732" s="290" t="s">
        <v>88</v>
      </c>
      <c r="AV732" s="15" t="s">
        <v>99</v>
      </c>
      <c r="AW732" s="15" t="s">
        <v>34</v>
      </c>
      <c r="AX732" s="15" t="s">
        <v>79</v>
      </c>
      <c r="AY732" s="290" t="s">
        <v>216</v>
      </c>
    </row>
    <row r="733" s="13" customFormat="1">
      <c r="A733" s="13"/>
      <c r="B733" s="241"/>
      <c r="C733" s="242"/>
      <c r="D733" s="243" t="s">
        <v>230</v>
      </c>
      <c r="E733" s="244" t="s">
        <v>1</v>
      </c>
      <c r="F733" s="245" t="s">
        <v>1342</v>
      </c>
      <c r="G733" s="242"/>
      <c r="H733" s="246">
        <v>-24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230</v>
      </c>
      <c r="AU733" s="252" t="s">
        <v>88</v>
      </c>
      <c r="AV733" s="13" t="s">
        <v>88</v>
      </c>
      <c r="AW733" s="13" t="s">
        <v>34</v>
      </c>
      <c r="AX733" s="13" t="s">
        <v>79</v>
      </c>
      <c r="AY733" s="252" t="s">
        <v>216</v>
      </c>
    </row>
    <row r="734" s="14" customFormat="1">
      <c r="A734" s="14"/>
      <c r="B734" s="253"/>
      <c r="C734" s="254"/>
      <c r="D734" s="243" t="s">
        <v>230</v>
      </c>
      <c r="E734" s="255" t="s">
        <v>1</v>
      </c>
      <c r="F734" s="256" t="s">
        <v>285</v>
      </c>
      <c r="G734" s="254"/>
      <c r="H734" s="257">
        <v>439.49000000000001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230</v>
      </c>
      <c r="AU734" s="263" t="s">
        <v>88</v>
      </c>
      <c r="AV734" s="14" t="s">
        <v>121</v>
      </c>
      <c r="AW734" s="14" t="s">
        <v>34</v>
      </c>
      <c r="AX734" s="14" t="s">
        <v>86</v>
      </c>
      <c r="AY734" s="263" t="s">
        <v>216</v>
      </c>
    </row>
    <row r="735" s="13" customFormat="1">
      <c r="A735" s="13"/>
      <c r="B735" s="241"/>
      <c r="C735" s="242"/>
      <c r="D735" s="243" t="s">
        <v>230</v>
      </c>
      <c r="E735" s="242"/>
      <c r="F735" s="245" t="s">
        <v>1343</v>
      </c>
      <c r="G735" s="242"/>
      <c r="H735" s="246">
        <v>448.27999999999997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230</v>
      </c>
      <c r="AU735" s="252" t="s">
        <v>88</v>
      </c>
      <c r="AV735" s="13" t="s">
        <v>88</v>
      </c>
      <c r="AW735" s="13" t="s">
        <v>4</v>
      </c>
      <c r="AX735" s="13" t="s">
        <v>86</v>
      </c>
      <c r="AY735" s="252" t="s">
        <v>216</v>
      </c>
    </row>
    <row r="736" s="2" customFormat="1" ht="33" customHeight="1">
      <c r="A736" s="39"/>
      <c r="B736" s="40"/>
      <c r="C736" s="228" t="s">
        <v>1344</v>
      </c>
      <c r="D736" s="228" t="s">
        <v>218</v>
      </c>
      <c r="E736" s="229" t="s">
        <v>1345</v>
      </c>
      <c r="F736" s="230" t="s">
        <v>1346</v>
      </c>
      <c r="G736" s="231" t="s">
        <v>293</v>
      </c>
      <c r="H736" s="232">
        <v>442</v>
      </c>
      <c r="I736" s="233"/>
      <c r="J736" s="234">
        <f>ROUND(I736*H736,2)</f>
        <v>0</v>
      </c>
      <c r="K736" s="230" t="s">
        <v>222</v>
      </c>
      <c r="L736" s="45"/>
      <c r="M736" s="235" t="s">
        <v>1</v>
      </c>
      <c r="N736" s="236" t="s">
        <v>44</v>
      </c>
      <c r="O736" s="92"/>
      <c r="P736" s="237">
        <f>O736*H736</f>
        <v>0</v>
      </c>
      <c r="Q736" s="237">
        <v>0.0017600000000000001</v>
      </c>
      <c r="R736" s="237">
        <f>Q736*H736</f>
        <v>0.77792000000000006</v>
      </c>
      <c r="S736" s="237">
        <v>0</v>
      </c>
      <c r="T736" s="238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9" t="s">
        <v>121</v>
      </c>
      <c r="AT736" s="239" t="s">
        <v>218</v>
      </c>
      <c r="AU736" s="239" t="s">
        <v>88</v>
      </c>
      <c r="AY736" s="18" t="s">
        <v>216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8" t="s">
        <v>86</v>
      </c>
      <c r="BK736" s="240">
        <f>ROUND(I736*H736,2)</f>
        <v>0</v>
      </c>
      <c r="BL736" s="18" t="s">
        <v>121</v>
      </c>
      <c r="BM736" s="239" t="s">
        <v>1347</v>
      </c>
    </row>
    <row r="737" s="13" customFormat="1">
      <c r="A737" s="13"/>
      <c r="B737" s="241"/>
      <c r="C737" s="242"/>
      <c r="D737" s="243" t="s">
        <v>230</v>
      </c>
      <c r="E737" s="244" t="s">
        <v>1</v>
      </c>
      <c r="F737" s="245" t="s">
        <v>1348</v>
      </c>
      <c r="G737" s="242"/>
      <c r="H737" s="246">
        <v>105.5</v>
      </c>
      <c r="I737" s="247"/>
      <c r="J737" s="242"/>
      <c r="K737" s="242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230</v>
      </c>
      <c r="AU737" s="252" t="s">
        <v>88</v>
      </c>
      <c r="AV737" s="13" t="s">
        <v>88</v>
      </c>
      <c r="AW737" s="13" t="s">
        <v>34</v>
      </c>
      <c r="AX737" s="13" t="s">
        <v>79</v>
      </c>
      <c r="AY737" s="252" t="s">
        <v>216</v>
      </c>
    </row>
    <row r="738" s="13" customFormat="1">
      <c r="A738" s="13"/>
      <c r="B738" s="241"/>
      <c r="C738" s="242"/>
      <c r="D738" s="243" t="s">
        <v>230</v>
      </c>
      <c r="E738" s="244" t="s">
        <v>1</v>
      </c>
      <c r="F738" s="245" t="s">
        <v>1349</v>
      </c>
      <c r="G738" s="242"/>
      <c r="H738" s="246">
        <v>105.5</v>
      </c>
      <c r="I738" s="247"/>
      <c r="J738" s="242"/>
      <c r="K738" s="242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230</v>
      </c>
      <c r="AU738" s="252" t="s">
        <v>88</v>
      </c>
      <c r="AV738" s="13" t="s">
        <v>88</v>
      </c>
      <c r="AW738" s="13" t="s">
        <v>34</v>
      </c>
      <c r="AX738" s="13" t="s">
        <v>79</v>
      </c>
      <c r="AY738" s="252" t="s">
        <v>216</v>
      </c>
    </row>
    <row r="739" s="15" customFormat="1">
      <c r="A739" s="15"/>
      <c r="B739" s="280"/>
      <c r="C739" s="281"/>
      <c r="D739" s="243" t="s">
        <v>230</v>
      </c>
      <c r="E739" s="282" t="s">
        <v>1</v>
      </c>
      <c r="F739" s="283" t="s">
        <v>1300</v>
      </c>
      <c r="G739" s="281"/>
      <c r="H739" s="284">
        <v>211</v>
      </c>
      <c r="I739" s="285"/>
      <c r="J739" s="281"/>
      <c r="K739" s="281"/>
      <c r="L739" s="286"/>
      <c r="M739" s="287"/>
      <c r="N739" s="288"/>
      <c r="O739" s="288"/>
      <c r="P739" s="288"/>
      <c r="Q739" s="288"/>
      <c r="R739" s="288"/>
      <c r="S739" s="288"/>
      <c r="T739" s="289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90" t="s">
        <v>230</v>
      </c>
      <c r="AU739" s="290" t="s">
        <v>88</v>
      </c>
      <c r="AV739" s="15" t="s">
        <v>99</v>
      </c>
      <c r="AW739" s="15" t="s">
        <v>34</v>
      </c>
      <c r="AX739" s="15" t="s">
        <v>79</v>
      </c>
      <c r="AY739" s="290" t="s">
        <v>216</v>
      </c>
    </row>
    <row r="740" s="13" customFormat="1">
      <c r="A740" s="13"/>
      <c r="B740" s="241"/>
      <c r="C740" s="242"/>
      <c r="D740" s="243" t="s">
        <v>230</v>
      </c>
      <c r="E740" s="244" t="s">
        <v>1</v>
      </c>
      <c r="F740" s="245" t="s">
        <v>1350</v>
      </c>
      <c r="G740" s="242"/>
      <c r="H740" s="246">
        <v>16.5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230</v>
      </c>
      <c r="AU740" s="252" t="s">
        <v>88</v>
      </c>
      <c r="AV740" s="13" t="s">
        <v>88</v>
      </c>
      <c r="AW740" s="13" t="s">
        <v>34</v>
      </c>
      <c r="AX740" s="13" t="s">
        <v>79</v>
      </c>
      <c r="AY740" s="252" t="s">
        <v>216</v>
      </c>
    </row>
    <row r="741" s="13" customFormat="1">
      <c r="A741" s="13"/>
      <c r="B741" s="241"/>
      <c r="C741" s="242"/>
      <c r="D741" s="243" t="s">
        <v>230</v>
      </c>
      <c r="E741" s="244" t="s">
        <v>1</v>
      </c>
      <c r="F741" s="245" t="s">
        <v>1351</v>
      </c>
      <c r="G741" s="242"/>
      <c r="H741" s="246">
        <v>16.5</v>
      </c>
      <c r="I741" s="247"/>
      <c r="J741" s="242"/>
      <c r="K741" s="242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230</v>
      </c>
      <c r="AU741" s="252" t="s">
        <v>88</v>
      </c>
      <c r="AV741" s="13" t="s">
        <v>88</v>
      </c>
      <c r="AW741" s="13" t="s">
        <v>34</v>
      </c>
      <c r="AX741" s="13" t="s">
        <v>79</v>
      </c>
      <c r="AY741" s="252" t="s">
        <v>216</v>
      </c>
    </row>
    <row r="742" s="15" customFormat="1">
      <c r="A742" s="15"/>
      <c r="B742" s="280"/>
      <c r="C742" s="281"/>
      <c r="D742" s="243" t="s">
        <v>230</v>
      </c>
      <c r="E742" s="282" t="s">
        <v>1</v>
      </c>
      <c r="F742" s="283" t="s">
        <v>1303</v>
      </c>
      <c r="G742" s="281"/>
      <c r="H742" s="284">
        <v>33</v>
      </c>
      <c r="I742" s="285"/>
      <c r="J742" s="281"/>
      <c r="K742" s="281"/>
      <c r="L742" s="286"/>
      <c r="M742" s="287"/>
      <c r="N742" s="288"/>
      <c r="O742" s="288"/>
      <c r="P742" s="288"/>
      <c r="Q742" s="288"/>
      <c r="R742" s="288"/>
      <c r="S742" s="288"/>
      <c r="T742" s="28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90" t="s">
        <v>230</v>
      </c>
      <c r="AU742" s="290" t="s">
        <v>88</v>
      </c>
      <c r="AV742" s="15" t="s">
        <v>99</v>
      </c>
      <c r="AW742" s="15" t="s">
        <v>34</v>
      </c>
      <c r="AX742" s="15" t="s">
        <v>79</v>
      </c>
      <c r="AY742" s="290" t="s">
        <v>216</v>
      </c>
    </row>
    <row r="743" s="13" customFormat="1">
      <c r="A743" s="13"/>
      <c r="B743" s="241"/>
      <c r="C743" s="242"/>
      <c r="D743" s="243" t="s">
        <v>230</v>
      </c>
      <c r="E743" s="244" t="s">
        <v>1</v>
      </c>
      <c r="F743" s="245" t="s">
        <v>1352</v>
      </c>
      <c r="G743" s="242"/>
      <c r="H743" s="246">
        <v>36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230</v>
      </c>
      <c r="AU743" s="252" t="s">
        <v>88</v>
      </c>
      <c r="AV743" s="13" t="s">
        <v>88</v>
      </c>
      <c r="AW743" s="13" t="s">
        <v>34</v>
      </c>
      <c r="AX743" s="13" t="s">
        <v>79</v>
      </c>
      <c r="AY743" s="252" t="s">
        <v>216</v>
      </c>
    </row>
    <row r="744" s="13" customFormat="1">
      <c r="A744" s="13"/>
      <c r="B744" s="241"/>
      <c r="C744" s="242"/>
      <c r="D744" s="243" t="s">
        <v>230</v>
      </c>
      <c r="E744" s="244" t="s">
        <v>1</v>
      </c>
      <c r="F744" s="245" t="s">
        <v>1353</v>
      </c>
      <c r="G744" s="242"/>
      <c r="H744" s="246">
        <v>36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230</v>
      </c>
      <c r="AU744" s="252" t="s">
        <v>88</v>
      </c>
      <c r="AV744" s="13" t="s">
        <v>88</v>
      </c>
      <c r="AW744" s="13" t="s">
        <v>34</v>
      </c>
      <c r="AX744" s="13" t="s">
        <v>79</v>
      </c>
      <c r="AY744" s="252" t="s">
        <v>216</v>
      </c>
    </row>
    <row r="745" s="15" customFormat="1">
      <c r="A745" s="15"/>
      <c r="B745" s="280"/>
      <c r="C745" s="281"/>
      <c r="D745" s="243" t="s">
        <v>230</v>
      </c>
      <c r="E745" s="282" t="s">
        <v>1</v>
      </c>
      <c r="F745" s="283" t="s">
        <v>1306</v>
      </c>
      <c r="G745" s="281"/>
      <c r="H745" s="284">
        <v>72</v>
      </c>
      <c r="I745" s="285"/>
      <c r="J745" s="281"/>
      <c r="K745" s="281"/>
      <c r="L745" s="286"/>
      <c r="M745" s="287"/>
      <c r="N745" s="288"/>
      <c r="O745" s="288"/>
      <c r="P745" s="288"/>
      <c r="Q745" s="288"/>
      <c r="R745" s="288"/>
      <c r="S745" s="288"/>
      <c r="T745" s="28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90" t="s">
        <v>230</v>
      </c>
      <c r="AU745" s="290" t="s">
        <v>88</v>
      </c>
      <c r="AV745" s="15" t="s">
        <v>99</v>
      </c>
      <c r="AW745" s="15" t="s">
        <v>34</v>
      </c>
      <c r="AX745" s="15" t="s">
        <v>79</v>
      </c>
      <c r="AY745" s="290" t="s">
        <v>216</v>
      </c>
    </row>
    <row r="746" s="13" customFormat="1">
      <c r="A746" s="13"/>
      <c r="B746" s="241"/>
      <c r="C746" s="242"/>
      <c r="D746" s="243" t="s">
        <v>230</v>
      </c>
      <c r="E746" s="244" t="s">
        <v>1</v>
      </c>
      <c r="F746" s="245" t="s">
        <v>1354</v>
      </c>
      <c r="G746" s="242"/>
      <c r="H746" s="246">
        <v>63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230</v>
      </c>
      <c r="AU746" s="252" t="s">
        <v>88</v>
      </c>
      <c r="AV746" s="13" t="s">
        <v>88</v>
      </c>
      <c r="AW746" s="13" t="s">
        <v>34</v>
      </c>
      <c r="AX746" s="13" t="s">
        <v>79</v>
      </c>
      <c r="AY746" s="252" t="s">
        <v>216</v>
      </c>
    </row>
    <row r="747" s="13" customFormat="1">
      <c r="A747" s="13"/>
      <c r="B747" s="241"/>
      <c r="C747" s="242"/>
      <c r="D747" s="243" t="s">
        <v>230</v>
      </c>
      <c r="E747" s="244" t="s">
        <v>1</v>
      </c>
      <c r="F747" s="245" t="s">
        <v>1355</v>
      </c>
      <c r="G747" s="242"/>
      <c r="H747" s="246">
        <v>63</v>
      </c>
      <c r="I747" s="247"/>
      <c r="J747" s="242"/>
      <c r="K747" s="242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230</v>
      </c>
      <c r="AU747" s="252" t="s">
        <v>88</v>
      </c>
      <c r="AV747" s="13" t="s">
        <v>88</v>
      </c>
      <c r="AW747" s="13" t="s">
        <v>34</v>
      </c>
      <c r="AX747" s="13" t="s">
        <v>79</v>
      </c>
      <c r="AY747" s="252" t="s">
        <v>216</v>
      </c>
    </row>
    <row r="748" s="15" customFormat="1">
      <c r="A748" s="15"/>
      <c r="B748" s="280"/>
      <c r="C748" s="281"/>
      <c r="D748" s="243" t="s">
        <v>230</v>
      </c>
      <c r="E748" s="282" t="s">
        <v>1</v>
      </c>
      <c r="F748" s="283" t="s">
        <v>1309</v>
      </c>
      <c r="G748" s="281"/>
      <c r="H748" s="284">
        <v>126</v>
      </c>
      <c r="I748" s="285"/>
      <c r="J748" s="281"/>
      <c r="K748" s="281"/>
      <c r="L748" s="286"/>
      <c r="M748" s="287"/>
      <c r="N748" s="288"/>
      <c r="O748" s="288"/>
      <c r="P748" s="288"/>
      <c r="Q748" s="288"/>
      <c r="R748" s="288"/>
      <c r="S748" s="288"/>
      <c r="T748" s="28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90" t="s">
        <v>230</v>
      </c>
      <c r="AU748" s="290" t="s">
        <v>88</v>
      </c>
      <c r="AV748" s="15" t="s">
        <v>99</v>
      </c>
      <c r="AW748" s="15" t="s">
        <v>34</v>
      </c>
      <c r="AX748" s="15" t="s">
        <v>79</v>
      </c>
      <c r="AY748" s="290" t="s">
        <v>216</v>
      </c>
    </row>
    <row r="749" s="14" customFormat="1">
      <c r="A749" s="14"/>
      <c r="B749" s="253"/>
      <c r="C749" s="254"/>
      <c r="D749" s="243" t="s">
        <v>230</v>
      </c>
      <c r="E749" s="255" t="s">
        <v>1</v>
      </c>
      <c r="F749" s="256" t="s">
        <v>285</v>
      </c>
      <c r="G749" s="254"/>
      <c r="H749" s="257">
        <v>442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230</v>
      </c>
      <c r="AU749" s="263" t="s">
        <v>88</v>
      </c>
      <c r="AV749" s="14" t="s">
        <v>121</v>
      </c>
      <c r="AW749" s="14" t="s">
        <v>34</v>
      </c>
      <c r="AX749" s="14" t="s">
        <v>86</v>
      </c>
      <c r="AY749" s="263" t="s">
        <v>216</v>
      </c>
    </row>
    <row r="750" s="2" customFormat="1" ht="16.5" customHeight="1">
      <c r="A750" s="39"/>
      <c r="B750" s="40"/>
      <c r="C750" s="264" t="s">
        <v>1356</v>
      </c>
      <c r="D750" s="264" t="s">
        <v>372</v>
      </c>
      <c r="E750" s="265" t="s">
        <v>1357</v>
      </c>
      <c r="F750" s="266" t="s">
        <v>1358</v>
      </c>
      <c r="G750" s="267" t="s">
        <v>277</v>
      </c>
      <c r="H750" s="268">
        <v>48.619999999999997</v>
      </c>
      <c r="I750" s="269"/>
      <c r="J750" s="270">
        <f>ROUND(I750*H750,2)</f>
        <v>0</v>
      </c>
      <c r="K750" s="266" t="s">
        <v>222</v>
      </c>
      <c r="L750" s="271"/>
      <c r="M750" s="272" t="s">
        <v>1</v>
      </c>
      <c r="N750" s="273" t="s">
        <v>44</v>
      </c>
      <c r="O750" s="92"/>
      <c r="P750" s="237">
        <f>O750*H750</f>
        <v>0</v>
      </c>
      <c r="Q750" s="237">
        <v>0.00068000000000000005</v>
      </c>
      <c r="R750" s="237">
        <f>Q750*H750</f>
        <v>0.033061600000000003</v>
      </c>
      <c r="S750" s="237">
        <v>0</v>
      </c>
      <c r="T750" s="238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250</v>
      </c>
      <c r="AT750" s="239" t="s">
        <v>372</v>
      </c>
      <c r="AU750" s="239" t="s">
        <v>88</v>
      </c>
      <c r="AY750" s="18" t="s">
        <v>216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86</v>
      </c>
      <c r="BK750" s="240">
        <f>ROUND(I750*H750,2)</f>
        <v>0</v>
      </c>
      <c r="BL750" s="18" t="s">
        <v>121</v>
      </c>
      <c r="BM750" s="239" t="s">
        <v>1359</v>
      </c>
    </row>
    <row r="751" s="13" customFormat="1">
      <c r="A751" s="13"/>
      <c r="B751" s="241"/>
      <c r="C751" s="242"/>
      <c r="D751" s="243" t="s">
        <v>230</v>
      </c>
      <c r="E751" s="244" t="s">
        <v>1</v>
      </c>
      <c r="F751" s="245" t="s">
        <v>1348</v>
      </c>
      <c r="G751" s="242"/>
      <c r="H751" s="246">
        <v>105.5</v>
      </c>
      <c r="I751" s="247"/>
      <c r="J751" s="242"/>
      <c r="K751" s="242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230</v>
      </c>
      <c r="AU751" s="252" t="s">
        <v>88</v>
      </c>
      <c r="AV751" s="13" t="s">
        <v>88</v>
      </c>
      <c r="AW751" s="13" t="s">
        <v>34</v>
      </c>
      <c r="AX751" s="13" t="s">
        <v>79</v>
      </c>
      <c r="AY751" s="252" t="s">
        <v>216</v>
      </c>
    </row>
    <row r="752" s="15" customFormat="1">
      <c r="A752" s="15"/>
      <c r="B752" s="280"/>
      <c r="C752" s="281"/>
      <c r="D752" s="243" t="s">
        <v>230</v>
      </c>
      <c r="E752" s="282" t="s">
        <v>1</v>
      </c>
      <c r="F752" s="283" t="s">
        <v>1300</v>
      </c>
      <c r="G752" s="281"/>
      <c r="H752" s="284">
        <v>105.5</v>
      </c>
      <c r="I752" s="285"/>
      <c r="J752" s="281"/>
      <c r="K752" s="281"/>
      <c r="L752" s="286"/>
      <c r="M752" s="287"/>
      <c r="N752" s="288"/>
      <c r="O752" s="288"/>
      <c r="P752" s="288"/>
      <c r="Q752" s="288"/>
      <c r="R752" s="288"/>
      <c r="S752" s="288"/>
      <c r="T752" s="289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90" t="s">
        <v>230</v>
      </c>
      <c r="AU752" s="290" t="s">
        <v>88</v>
      </c>
      <c r="AV752" s="15" t="s">
        <v>99</v>
      </c>
      <c r="AW752" s="15" t="s">
        <v>34</v>
      </c>
      <c r="AX752" s="15" t="s">
        <v>79</v>
      </c>
      <c r="AY752" s="290" t="s">
        <v>216</v>
      </c>
    </row>
    <row r="753" s="13" customFormat="1">
      <c r="A753" s="13"/>
      <c r="B753" s="241"/>
      <c r="C753" s="242"/>
      <c r="D753" s="243" t="s">
        <v>230</v>
      </c>
      <c r="E753" s="244" t="s">
        <v>1</v>
      </c>
      <c r="F753" s="245" t="s">
        <v>1350</v>
      </c>
      <c r="G753" s="242"/>
      <c r="H753" s="246">
        <v>16.5</v>
      </c>
      <c r="I753" s="247"/>
      <c r="J753" s="242"/>
      <c r="K753" s="242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230</v>
      </c>
      <c r="AU753" s="252" t="s">
        <v>88</v>
      </c>
      <c r="AV753" s="13" t="s">
        <v>88</v>
      </c>
      <c r="AW753" s="13" t="s">
        <v>34</v>
      </c>
      <c r="AX753" s="13" t="s">
        <v>79</v>
      </c>
      <c r="AY753" s="252" t="s">
        <v>216</v>
      </c>
    </row>
    <row r="754" s="15" customFormat="1">
      <c r="A754" s="15"/>
      <c r="B754" s="280"/>
      <c r="C754" s="281"/>
      <c r="D754" s="243" t="s">
        <v>230</v>
      </c>
      <c r="E754" s="282" t="s">
        <v>1</v>
      </c>
      <c r="F754" s="283" t="s">
        <v>1303</v>
      </c>
      <c r="G754" s="281"/>
      <c r="H754" s="284">
        <v>16.5</v>
      </c>
      <c r="I754" s="285"/>
      <c r="J754" s="281"/>
      <c r="K754" s="281"/>
      <c r="L754" s="286"/>
      <c r="M754" s="287"/>
      <c r="N754" s="288"/>
      <c r="O754" s="288"/>
      <c r="P754" s="288"/>
      <c r="Q754" s="288"/>
      <c r="R754" s="288"/>
      <c r="S754" s="288"/>
      <c r="T754" s="289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90" t="s">
        <v>230</v>
      </c>
      <c r="AU754" s="290" t="s">
        <v>88</v>
      </c>
      <c r="AV754" s="15" t="s">
        <v>99</v>
      </c>
      <c r="AW754" s="15" t="s">
        <v>34</v>
      </c>
      <c r="AX754" s="15" t="s">
        <v>79</v>
      </c>
      <c r="AY754" s="290" t="s">
        <v>216</v>
      </c>
    </row>
    <row r="755" s="13" customFormat="1">
      <c r="A755" s="13"/>
      <c r="B755" s="241"/>
      <c r="C755" s="242"/>
      <c r="D755" s="243" t="s">
        <v>230</v>
      </c>
      <c r="E755" s="244" t="s">
        <v>1</v>
      </c>
      <c r="F755" s="245" t="s">
        <v>1352</v>
      </c>
      <c r="G755" s="242"/>
      <c r="H755" s="246">
        <v>36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230</v>
      </c>
      <c r="AU755" s="252" t="s">
        <v>88</v>
      </c>
      <c r="AV755" s="13" t="s">
        <v>88</v>
      </c>
      <c r="AW755" s="13" t="s">
        <v>34</v>
      </c>
      <c r="AX755" s="13" t="s">
        <v>79</v>
      </c>
      <c r="AY755" s="252" t="s">
        <v>216</v>
      </c>
    </row>
    <row r="756" s="15" customFormat="1">
      <c r="A756" s="15"/>
      <c r="B756" s="280"/>
      <c r="C756" s="281"/>
      <c r="D756" s="243" t="s">
        <v>230</v>
      </c>
      <c r="E756" s="282" t="s">
        <v>1</v>
      </c>
      <c r="F756" s="283" t="s">
        <v>1306</v>
      </c>
      <c r="G756" s="281"/>
      <c r="H756" s="284">
        <v>36</v>
      </c>
      <c r="I756" s="285"/>
      <c r="J756" s="281"/>
      <c r="K756" s="281"/>
      <c r="L756" s="286"/>
      <c r="M756" s="287"/>
      <c r="N756" s="288"/>
      <c r="O756" s="288"/>
      <c r="P756" s="288"/>
      <c r="Q756" s="288"/>
      <c r="R756" s="288"/>
      <c r="S756" s="288"/>
      <c r="T756" s="28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90" t="s">
        <v>230</v>
      </c>
      <c r="AU756" s="290" t="s">
        <v>88</v>
      </c>
      <c r="AV756" s="15" t="s">
        <v>99</v>
      </c>
      <c r="AW756" s="15" t="s">
        <v>34</v>
      </c>
      <c r="AX756" s="15" t="s">
        <v>79</v>
      </c>
      <c r="AY756" s="290" t="s">
        <v>216</v>
      </c>
    </row>
    <row r="757" s="13" customFormat="1">
      <c r="A757" s="13"/>
      <c r="B757" s="241"/>
      <c r="C757" s="242"/>
      <c r="D757" s="243" t="s">
        <v>230</v>
      </c>
      <c r="E757" s="244" t="s">
        <v>1</v>
      </c>
      <c r="F757" s="245" t="s">
        <v>1354</v>
      </c>
      <c r="G757" s="242"/>
      <c r="H757" s="246">
        <v>63</v>
      </c>
      <c r="I757" s="247"/>
      <c r="J757" s="242"/>
      <c r="K757" s="242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230</v>
      </c>
      <c r="AU757" s="252" t="s">
        <v>88</v>
      </c>
      <c r="AV757" s="13" t="s">
        <v>88</v>
      </c>
      <c r="AW757" s="13" t="s">
        <v>34</v>
      </c>
      <c r="AX757" s="13" t="s">
        <v>79</v>
      </c>
      <c r="AY757" s="252" t="s">
        <v>216</v>
      </c>
    </row>
    <row r="758" s="15" customFormat="1">
      <c r="A758" s="15"/>
      <c r="B758" s="280"/>
      <c r="C758" s="281"/>
      <c r="D758" s="243" t="s">
        <v>230</v>
      </c>
      <c r="E758" s="282" t="s">
        <v>1</v>
      </c>
      <c r="F758" s="283" t="s">
        <v>1309</v>
      </c>
      <c r="G758" s="281"/>
      <c r="H758" s="284">
        <v>63</v>
      </c>
      <c r="I758" s="285"/>
      <c r="J758" s="281"/>
      <c r="K758" s="281"/>
      <c r="L758" s="286"/>
      <c r="M758" s="287"/>
      <c r="N758" s="288"/>
      <c r="O758" s="288"/>
      <c r="P758" s="288"/>
      <c r="Q758" s="288"/>
      <c r="R758" s="288"/>
      <c r="S758" s="288"/>
      <c r="T758" s="289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90" t="s">
        <v>230</v>
      </c>
      <c r="AU758" s="290" t="s">
        <v>88</v>
      </c>
      <c r="AV758" s="15" t="s">
        <v>99</v>
      </c>
      <c r="AW758" s="15" t="s">
        <v>34</v>
      </c>
      <c r="AX758" s="15" t="s">
        <v>79</v>
      </c>
      <c r="AY758" s="290" t="s">
        <v>216</v>
      </c>
    </row>
    <row r="759" s="14" customFormat="1">
      <c r="A759" s="14"/>
      <c r="B759" s="253"/>
      <c r="C759" s="254"/>
      <c r="D759" s="243" t="s">
        <v>230</v>
      </c>
      <c r="E759" s="255" t="s">
        <v>1</v>
      </c>
      <c r="F759" s="256" t="s">
        <v>285</v>
      </c>
      <c r="G759" s="254"/>
      <c r="H759" s="257">
        <v>221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230</v>
      </c>
      <c r="AU759" s="263" t="s">
        <v>88</v>
      </c>
      <c r="AV759" s="14" t="s">
        <v>121</v>
      </c>
      <c r="AW759" s="14" t="s">
        <v>34</v>
      </c>
      <c r="AX759" s="14" t="s">
        <v>86</v>
      </c>
      <c r="AY759" s="263" t="s">
        <v>216</v>
      </c>
    </row>
    <row r="760" s="13" customFormat="1">
      <c r="A760" s="13"/>
      <c r="B760" s="241"/>
      <c r="C760" s="242"/>
      <c r="D760" s="243" t="s">
        <v>230</v>
      </c>
      <c r="E760" s="242"/>
      <c r="F760" s="245" t="s">
        <v>1360</v>
      </c>
      <c r="G760" s="242"/>
      <c r="H760" s="246">
        <v>48.619999999999997</v>
      </c>
      <c r="I760" s="247"/>
      <c r="J760" s="242"/>
      <c r="K760" s="242"/>
      <c r="L760" s="248"/>
      <c r="M760" s="249"/>
      <c r="N760" s="250"/>
      <c r="O760" s="250"/>
      <c r="P760" s="250"/>
      <c r="Q760" s="250"/>
      <c r="R760" s="250"/>
      <c r="S760" s="250"/>
      <c r="T760" s="25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2" t="s">
        <v>230</v>
      </c>
      <c r="AU760" s="252" t="s">
        <v>88</v>
      </c>
      <c r="AV760" s="13" t="s">
        <v>88</v>
      </c>
      <c r="AW760" s="13" t="s">
        <v>4</v>
      </c>
      <c r="AX760" s="13" t="s">
        <v>86</v>
      </c>
      <c r="AY760" s="252" t="s">
        <v>216</v>
      </c>
    </row>
    <row r="761" s="2" customFormat="1" ht="16.5" customHeight="1">
      <c r="A761" s="39"/>
      <c r="B761" s="40"/>
      <c r="C761" s="264" t="s">
        <v>1361</v>
      </c>
      <c r="D761" s="264" t="s">
        <v>372</v>
      </c>
      <c r="E761" s="265" t="s">
        <v>1362</v>
      </c>
      <c r="F761" s="266" t="s">
        <v>1363</v>
      </c>
      <c r="G761" s="267" t="s">
        <v>277</v>
      </c>
      <c r="H761" s="268">
        <v>44.200000000000003</v>
      </c>
      <c r="I761" s="269"/>
      <c r="J761" s="270">
        <f>ROUND(I761*H761,2)</f>
        <v>0</v>
      </c>
      <c r="K761" s="266" t="s">
        <v>222</v>
      </c>
      <c r="L761" s="271"/>
      <c r="M761" s="272" t="s">
        <v>1</v>
      </c>
      <c r="N761" s="273" t="s">
        <v>44</v>
      </c>
      <c r="O761" s="92"/>
      <c r="P761" s="237">
        <f>O761*H761</f>
        <v>0</v>
      </c>
      <c r="Q761" s="237">
        <v>0.00089999999999999998</v>
      </c>
      <c r="R761" s="237">
        <f>Q761*H761</f>
        <v>0.039780000000000003</v>
      </c>
      <c r="S761" s="237">
        <v>0</v>
      </c>
      <c r="T761" s="238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9" t="s">
        <v>250</v>
      </c>
      <c r="AT761" s="239" t="s">
        <v>372</v>
      </c>
      <c r="AU761" s="239" t="s">
        <v>88</v>
      </c>
      <c r="AY761" s="18" t="s">
        <v>216</v>
      </c>
      <c r="BE761" s="240">
        <f>IF(N761="základní",J761,0)</f>
        <v>0</v>
      </c>
      <c r="BF761" s="240">
        <f>IF(N761="snížená",J761,0)</f>
        <v>0</v>
      </c>
      <c r="BG761" s="240">
        <f>IF(N761="zákl. přenesená",J761,0)</f>
        <v>0</v>
      </c>
      <c r="BH761" s="240">
        <f>IF(N761="sníž. přenesená",J761,0)</f>
        <v>0</v>
      </c>
      <c r="BI761" s="240">
        <f>IF(N761="nulová",J761,0)</f>
        <v>0</v>
      </c>
      <c r="BJ761" s="18" t="s">
        <v>86</v>
      </c>
      <c r="BK761" s="240">
        <f>ROUND(I761*H761,2)</f>
        <v>0</v>
      </c>
      <c r="BL761" s="18" t="s">
        <v>121</v>
      </c>
      <c r="BM761" s="239" t="s">
        <v>1364</v>
      </c>
    </row>
    <row r="762" s="13" customFormat="1">
      <c r="A762" s="13"/>
      <c r="B762" s="241"/>
      <c r="C762" s="242"/>
      <c r="D762" s="243" t="s">
        <v>230</v>
      </c>
      <c r="E762" s="244" t="s">
        <v>1</v>
      </c>
      <c r="F762" s="245" t="s">
        <v>1349</v>
      </c>
      <c r="G762" s="242"/>
      <c r="H762" s="246">
        <v>105.5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230</v>
      </c>
      <c r="AU762" s="252" t="s">
        <v>88</v>
      </c>
      <c r="AV762" s="13" t="s">
        <v>88</v>
      </c>
      <c r="AW762" s="13" t="s">
        <v>34</v>
      </c>
      <c r="AX762" s="13" t="s">
        <v>79</v>
      </c>
      <c r="AY762" s="252" t="s">
        <v>216</v>
      </c>
    </row>
    <row r="763" s="15" customFormat="1">
      <c r="A763" s="15"/>
      <c r="B763" s="280"/>
      <c r="C763" s="281"/>
      <c r="D763" s="243" t="s">
        <v>230</v>
      </c>
      <c r="E763" s="282" t="s">
        <v>1</v>
      </c>
      <c r="F763" s="283" t="s">
        <v>1300</v>
      </c>
      <c r="G763" s="281"/>
      <c r="H763" s="284">
        <v>105.5</v>
      </c>
      <c r="I763" s="285"/>
      <c r="J763" s="281"/>
      <c r="K763" s="281"/>
      <c r="L763" s="286"/>
      <c r="M763" s="287"/>
      <c r="N763" s="288"/>
      <c r="O763" s="288"/>
      <c r="P763" s="288"/>
      <c r="Q763" s="288"/>
      <c r="R763" s="288"/>
      <c r="S763" s="288"/>
      <c r="T763" s="289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90" t="s">
        <v>230</v>
      </c>
      <c r="AU763" s="290" t="s">
        <v>88</v>
      </c>
      <c r="AV763" s="15" t="s">
        <v>99</v>
      </c>
      <c r="AW763" s="15" t="s">
        <v>34</v>
      </c>
      <c r="AX763" s="15" t="s">
        <v>79</v>
      </c>
      <c r="AY763" s="290" t="s">
        <v>216</v>
      </c>
    </row>
    <row r="764" s="13" customFormat="1">
      <c r="A764" s="13"/>
      <c r="B764" s="241"/>
      <c r="C764" s="242"/>
      <c r="D764" s="243" t="s">
        <v>230</v>
      </c>
      <c r="E764" s="244" t="s">
        <v>1</v>
      </c>
      <c r="F764" s="245" t="s">
        <v>1351</v>
      </c>
      <c r="G764" s="242"/>
      <c r="H764" s="246">
        <v>16.5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230</v>
      </c>
      <c r="AU764" s="252" t="s">
        <v>88</v>
      </c>
      <c r="AV764" s="13" t="s">
        <v>88</v>
      </c>
      <c r="AW764" s="13" t="s">
        <v>34</v>
      </c>
      <c r="AX764" s="13" t="s">
        <v>79</v>
      </c>
      <c r="AY764" s="252" t="s">
        <v>216</v>
      </c>
    </row>
    <row r="765" s="15" customFormat="1">
      <c r="A765" s="15"/>
      <c r="B765" s="280"/>
      <c r="C765" s="281"/>
      <c r="D765" s="243" t="s">
        <v>230</v>
      </c>
      <c r="E765" s="282" t="s">
        <v>1</v>
      </c>
      <c r="F765" s="283" t="s">
        <v>1303</v>
      </c>
      <c r="G765" s="281"/>
      <c r="H765" s="284">
        <v>16.5</v>
      </c>
      <c r="I765" s="285"/>
      <c r="J765" s="281"/>
      <c r="K765" s="281"/>
      <c r="L765" s="286"/>
      <c r="M765" s="287"/>
      <c r="N765" s="288"/>
      <c r="O765" s="288"/>
      <c r="P765" s="288"/>
      <c r="Q765" s="288"/>
      <c r="R765" s="288"/>
      <c r="S765" s="288"/>
      <c r="T765" s="289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90" t="s">
        <v>230</v>
      </c>
      <c r="AU765" s="290" t="s">
        <v>88</v>
      </c>
      <c r="AV765" s="15" t="s">
        <v>99</v>
      </c>
      <c r="AW765" s="15" t="s">
        <v>34</v>
      </c>
      <c r="AX765" s="15" t="s">
        <v>79</v>
      </c>
      <c r="AY765" s="290" t="s">
        <v>216</v>
      </c>
    </row>
    <row r="766" s="13" customFormat="1">
      <c r="A766" s="13"/>
      <c r="B766" s="241"/>
      <c r="C766" s="242"/>
      <c r="D766" s="243" t="s">
        <v>230</v>
      </c>
      <c r="E766" s="244" t="s">
        <v>1</v>
      </c>
      <c r="F766" s="245" t="s">
        <v>1353</v>
      </c>
      <c r="G766" s="242"/>
      <c r="H766" s="246">
        <v>36</v>
      </c>
      <c r="I766" s="247"/>
      <c r="J766" s="242"/>
      <c r="K766" s="242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230</v>
      </c>
      <c r="AU766" s="252" t="s">
        <v>88</v>
      </c>
      <c r="AV766" s="13" t="s">
        <v>88</v>
      </c>
      <c r="AW766" s="13" t="s">
        <v>34</v>
      </c>
      <c r="AX766" s="13" t="s">
        <v>79</v>
      </c>
      <c r="AY766" s="252" t="s">
        <v>216</v>
      </c>
    </row>
    <row r="767" s="15" customFormat="1">
      <c r="A767" s="15"/>
      <c r="B767" s="280"/>
      <c r="C767" s="281"/>
      <c r="D767" s="243" t="s">
        <v>230</v>
      </c>
      <c r="E767" s="282" t="s">
        <v>1</v>
      </c>
      <c r="F767" s="283" t="s">
        <v>1306</v>
      </c>
      <c r="G767" s="281"/>
      <c r="H767" s="284">
        <v>36</v>
      </c>
      <c r="I767" s="285"/>
      <c r="J767" s="281"/>
      <c r="K767" s="281"/>
      <c r="L767" s="286"/>
      <c r="M767" s="287"/>
      <c r="N767" s="288"/>
      <c r="O767" s="288"/>
      <c r="P767" s="288"/>
      <c r="Q767" s="288"/>
      <c r="R767" s="288"/>
      <c r="S767" s="288"/>
      <c r="T767" s="289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90" t="s">
        <v>230</v>
      </c>
      <c r="AU767" s="290" t="s">
        <v>88</v>
      </c>
      <c r="AV767" s="15" t="s">
        <v>99</v>
      </c>
      <c r="AW767" s="15" t="s">
        <v>34</v>
      </c>
      <c r="AX767" s="15" t="s">
        <v>79</v>
      </c>
      <c r="AY767" s="290" t="s">
        <v>216</v>
      </c>
    </row>
    <row r="768" s="13" customFormat="1">
      <c r="A768" s="13"/>
      <c r="B768" s="241"/>
      <c r="C768" s="242"/>
      <c r="D768" s="243" t="s">
        <v>230</v>
      </c>
      <c r="E768" s="244" t="s">
        <v>1</v>
      </c>
      <c r="F768" s="245" t="s">
        <v>1355</v>
      </c>
      <c r="G768" s="242"/>
      <c r="H768" s="246">
        <v>63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230</v>
      </c>
      <c r="AU768" s="252" t="s">
        <v>88</v>
      </c>
      <c r="AV768" s="13" t="s">
        <v>88</v>
      </c>
      <c r="AW768" s="13" t="s">
        <v>34</v>
      </c>
      <c r="AX768" s="13" t="s">
        <v>79</v>
      </c>
      <c r="AY768" s="252" t="s">
        <v>216</v>
      </c>
    </row>
    <row r="769" s="15" customFormat="1">
      <c r="A769" s="15"/>
      <c r="B769" s="280"/>
      <c r="C769" s="281"/>
      <c r="D769" s="243" t="s">
        <v>230</v>
      </c>
      <c r="E769" s="282" t="s">
        <v>1</v>
      </c>
      <c r="F769" s="283" t="s">
        <v>1309</v>
      </c>
      <c r="G769" s="281"/>
      <c r="H769" s="284">
        <v>63</v>
      </c>
      <c r="I769" s="285"/>
      <c r="J769" s="281"/>
      <c r="K769" s="281"/>
      <c r="L769" s="286"/>
      <c r="M769" s="287"/>
      <c r="N769" s="288"/>
      <c r="O769" s="288"/>
      <c r="P769" s="288"/>
      <c r="Q769" s="288"/>
      <c r="R769" s="288"/>
      <c r="S769" s="288"/>
      <c r="T769" s="289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90" t="s">
        <v>230</v>
      </c>
      <c r="AU769" s="290" t="s">
        <v>88</v>
      </c>
      <c r="AV769" s="15" t="s">
        <v>99</v>
      </c>
      <c r="AW769" s="15" t="s">
        <v>34</v>
      </c>
      <c r="AX769" s="15" t="s">
        <v>79</v>
      </c>
      <c r="AY769" s="290" t="s">
        <v>216</v>
      </c>
    </row>
    <row r="770" s="14" customFormat="1">
      <c r="A770" s="14"/>
      <c r="B770" s="253"/>
      <c r="C770" s="254"/>
      <c r="D770" s="243" t="s">
        <v>230</v>
      </c>
      <c r="E770" s="255" t="s">
        <v>1</v>
      </c>
      <c r="F770" s="256" t="s">
        <v>285</v>
      </c>
      <c r="G770" s="254"/>
      <c r="H770" s="257">
        <v>221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230</v>
      </c>
      <c r="AU770" s="263" t="s">
        <v>88</v>
      </c>
      <c r="AV770" s="14" t="s">
        <v>121</v>
      </c>
      <c r="AW770" s="14" t="s">
        <v>34</v>
      </c>
      <c r="AX770" s="14" t="s">
        <v>86</v>
      </c>
      <c r="AY770" s="263" t="s">
        <v>216</v>
      </c>
    </row>
    <row r="771" s="13" customFormat="1">
      <c r="A771" s="13"/>
      <c r="B771" s="241"/>
      <c r="C771" s="242"/>
      <c r="D771" s="243" t="s">
        <v>230</v>
      </c>
      <c r="E771" s="242"/>
      <c r="F771" s="245" t="s">
        <v>1365</v>
      </c>
      <c r="G771" s="242"/>
      <c r="H771" s="246">
        <v>44.200000000000003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230</v>
      </c>
      <c r="AU771" s="252" t="s">
        <v>88</v>
      </c>
      <c r="AV771" s="13" t="s">
        <v>88</v>
      </c>
      <c r="AW771" s="13" t="s">
        <v>4</v>
      </c>
      <c r="AX771" s="13" t="s">
        <v>86</v>
      </c>
      <c r="AY771" s="252" t="s">
        <v>216</v>
      </c>
    </row>
    <row r="772" s="2" customFormat="1" ht="21.75" customHeight="1">
      <c r="A772" s="39"/>
      <c r="B772" s="40"/>
      <c r="C772" s="228" t="s">
        <v>1366</v>
      </c>
      <c r="D772" s="228" t="s">
        <v>218</v>
      </c>
      <c r="E772" s="229" t="s">
        <v>1367</v>
      </c>
      <c r="F772" s="230" t="s">
        <v>1368</v>
      </c>
      <c r="G772" s="231" t="s">
        <v>221</v>
      </c>
      <c r="H772" s="232">
        <v>2</v>
      </c>
      <c r="I772" s="233"/>
      <c r="J772" s="234">
        <f>ROUND(I772*H772,2)</f>
        <v>0</v>
      </c>
      <c r="K772" s="230" t="s">
        <v>222</v>
      </c>
      <c r="L772" s="45"/>
      <c r="M772" s="235" t="s">
        <v>1</v>
      </c>
      <c r="N772" s="236" t="s">
        <v>44</v>
      </c>
      <c r="O772" s="92"/>
      <c r="P772" s="237">
        <f>O772*H772</f>
        <v>0</v>
      </c>
      <c r="Q772" s="237">
        <v>0.012919999999999999</v>
      </c>
      <c r="R772" s="237">
        <f>Q772*H772</f>
        <v>0.025839999999999998</v>
      </c>
      <c r="S772" s="237">
        <v>0</v>
      </c>
      <c r="T772" s="238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9" t="s">
        <v>121</v>
      </c>
      <c r="AT772" s="239" t="s">
        <v>218</v>
      </c>
      <c r="AU772" s="239" t="s">
        <v>88</v>
      </c>
      <c r="AY772" s="18" t="s">
        <v>216</v>
      </c>
      <c r="BE772" s="240">
        <f>IF(N772="základní",J772,0)</f>
        <v>0</v>
      </c>
      <c r="BF772" s="240">
        <f>IF(N772="snížená",J772,0)</f>
        <v>0</v>
      </c>
      <c r="BG772" s="240">
        <f>IF(N772="zákl. přenesená",J772,0)</f>
        <v>0</v>
      </c>
      <c r="BH772" s="240">
        <f>IF(N772="sníž. přenesená",J772,0)</f>
        <v>0</v>
      </c>
      <c r="BI772" s="240">
        <f>IF(N772="nulová",J772,0)</f>
        <v>0</v>
      </c>
      <c r="BJ772" s="18" t="s">
        <v>86</v>
      </c>
      <c r="BK772" s="240">
        <f>ROUND(I772*H772,2)</f>
        <v>0</v>
      </c>
      <c r="BL772" s="18" t="s">
        <v>121</v>
      </c>
      <c r="BM772" s="239" t="s">
        <v>1369</v>
      </c>
    </row>
    <row r="773" s="13" customFormat="1">
      <c r="A773" s="13"/>
      <c r="B773" s="241"/>
      <c r="C773" s="242"/>
      <c r="D773" s="243" t="s">
        <v>230</v>
      </c>
      <c r="E773" s="244" t="s">
        <v>1</v>
      </c>
      <c r="F773" s="245" t="s">
        <v>1370</v>
      </c>
      <c r="G773" s="242"/>
      <c r="H773" s="246">
        <v>2</v>
      </c>
      <c r="I773" s="247"/>
      <c r="J773" s="242"/>
      <c r="K773" s="242"/>
      <c r="L773" s="248"/>
      <c r="M773" s="249"/>
      <c r="N773" s="250"/>
      <c r="O773" s="250"/>
      <c r="P773" s="250"/>
      <c r="Q773" s="250"/>
      <c r="R773" s="250"/>
      <c r="S773" s="250"/>
      <c r="T773" s="25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2" t="s">
        <v>230</v>
      </c>
      <c r="AU773" s="252" t="s">
        <v>88</v>
      </c>
      <c r="AV773" s="13" t="s">
        <v>88</v>
      </c>
      <c r="AW773" s="13" t="s">
        <v>34</v>
      </c>
      <c r="AX773" s="13" t="s">
        <v>86</v>
      </c>
      <c r="AY773" s="252" t="s">
        <v>216</v>
      </c>
    </row>
    <row r="774" s="2" customFormat="1" ht="16.5" customHeight="1">
      <c r="A774" s="39"/>
      <c r="B774" s="40"/>
      <c r="C774" s="228" t="s">
        <v>1371</v>
      </c>
      <c r="D774" s="228" t="s">
        <v>218</v>
      </c>
      <c r="E774" s="229" t="s">
        <v>1372</v>
      </c>
      <c r="F774" s="230" t="s">
        <v>1373</v>
      </c>
      <c r="G774" s="231" t="s">
        <v>277</v>
      </c>
      <c r="H774" s="232">
        <v>484.20699999999999</v>
      </c>
      <c r="I774" s="233"/>
      <c r="J774" s="234">
        <f>ROUND(I774*H774,2)</f>
        <v>0</v>
      </c>
      <c r="K774" s="230" t="s">
        <v>222</v>
      </c>
      <c r="L774" s="45"/>
      <c r="M774" s="235" t="s">
        <v>1</v>
      </c>
      <c r="N774" s="236" t="s">
        <v>44</v>
      </c>
      <c r="O774" s="92"/>
      <c r="P774" s="237">
        <f>O774*H774</f>
        <v>0</v>
      </c>
      <c r="Q774" s="237">
        <v>8.0000000000000007E-05</v>
      </c>
      <c r="R774" s="237">
        <f>Q774*H774</f>
        <v>0.038736560000000003</v>
      </c>
      <c r="S774" s="237">
        <v>0</v>
      </c>
      <c r="T774" s="238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9" t="s">
        <v>121</v>
      </c>
      <c r="AT774" s="239" t="s">
        <v>218</v>
      </c>
      <c r="AU774" s="239" t="s">
        <v>88</v>
      </c>
      <c r="AY774" s="18" t="s">
        <v>216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8" t="s">
        <v>86</v>
      </c>
      <c r="BK774" s="240">
        <f>ROUND(I774*H774,2)</f>
        <v>0</v>
      </c>
      <c r="BL774" s="18" t="s">
        <v>121</v>
      </c>
      <c r="BM774" s="239" t="s">
        <v>1374</v>
      </c>
    </row>
    <row r="775" s="2" customFormat="1" ht="16.5" customHeight="1">
      <c r="A775" s="39"/>
      <c r="B775" s="40"/>
      <c r="C775" s="228" t="s">
        <v>1375</v>
      </c>
      <c r="D775" s="228" t="s">
        <v>218</v>
      </c>
      <c r="E775" s="229" t="s">
        <v>1376</v>
      </c>
      <c r="F775" s="230" t="s">
        <v>1377</v>
      </c>
      <c r="G775" s="231" t="s">
        <v>293</v>
      </c>
      <c r="H775" s="232">
        <v>844.89499999999998</v>
      </c>
      <c r="I775" s="233"/>
      <c r="J775" s="234">
        <f>ROUND(I775*H775,2)</f>
        <v>0</v>
      </c>
      <c r="K775" s="230" t="s">
        <v>222</v>
      </c>
      <c r="L775" s="45"/>
      <c r="M775" s="235" t="s">
        <v>1</v>
      </c>
      <c r="N775" s="236" t="s">
        <v>44</v>
      </c>
      <c r="O775" s="92"/>
      <c r="P775" s="237">
        <f>O775*H775</f>
        <v>0</v>
      </c>
      <c r="Q775" s="237">
        <v>0</v>
      </c>
      <c r="R775" s="237">
        <f>Q775*H775</f>
        <v>0</v>
      </c>
      <c r="S775" s="237">
        <v>0</v>
      </c>
      <c r="T775" s="238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9" t="s">
        <v>121</v>
      </c>
      <c r="AT775" s="239" t="s">
        <v>218</v>
      </c>
      <c r="AU775" s="239" t="s">
        <v>88</v>
      </c>
      <c r="AY775" s="18" t="s">
        <v>216</v>
      </c>
      <c r="BE775" s="240">
        <f>IF(N775="základní",J775,0)</f>
        <v>0</v>
      </c>
      <c r="BF775" s="240">
        <f>IF(N775="snížená",J775,0)</f>
        <v>0</v>
      </c>
      <c r="BG775" s="240">
        <f>IF(N775="zákl. přenesená",J775,0)</f>
        <v>0</v>
      </c>
      <c r="BH775" s="240">
        <f>IF(N775="sníž. přenesená",J775,0)</f>
        <v>0</v>
      </c>
      <c r="BI775" s="240">
        <f>IF(N775="nulová",J775,0)</f>
        <v>0</v>
      </c>
      <c r="BJ775" s="18" t="s">
        <v>86</v>
      </c>
      <c r="BK775" s="240">
        <f>ROUND(I775*H775,2)</f>
        <v>0</v>
      </c>
      <c r="BL775" s="18" t="s">
        <v>121</v>
      </c>
      <c r="BM775" s="239" t="s">
        <v>1378</v>
      </c>
    </row>
    <row r="776" s="13" customFormat="1">
      <c r="A776" s="13"/>
      <c r="B776" s="241"/>
      <c r="C776" s="242"/>
      <c r="D776" s="243" t="s">
        <v>230</v>
      </c>
      <c r="E776" s="244" t="s">
        <v>1</v>
      </c>
      <c r="F776" s="245" t="s">
        <v>1379</v>
      </c>
      <c r="G776" s="242"/>
      <c r="H776" s="246">
        <v>76.625</v>
      </c>
      <c r="I776" s="247"/>
      <c r="J776" s="242"/>
      <c r="K776" s="242"/>
      <c r="L776" s="248"/>
      <c r="M776" s="249"/>
      <c r="N776" s="250"/>
      <c r="O776" s="250"/>
      <c r="P776" s="250"/>
      <c r="Q776" s="250"/>
      <c r="R776" s="250"/>
      <c r="S776" s="250"/>
      <c r="T776" s="25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2" t="s">
        <v>230</v>
      </c>
      <c r="AU776" s="252" t="s">
        <v>88</v>
      </c>
      <c r="AV776" s="13" t="s">
        <v>88</v>
      </c>
      <c r="AW776" s="13" t="s">
        <v>34</v>
      </c>
      <c r="AX776" s="13" t="s">
        <v>79</v>
      </c>
      <c r="AY776" s="252" t="s">
        <v>216</v>
      </c>
    </row>
    <row r="777" s="13" customFormat="1">
      <c r="A777" s="13"/>
      <c r="B777" s="241"/>
      <c r="C777" s="242"/>
      <c r="D777" s="243" t="s">
        <v>230</v>
      </c>
      <c r="E777" s="244" t="s">
        <v>1</v>
      </c>
      <c r="F777" s="245" t="s">
        <v>1380</v>
      </c>
      <c r="G777" s="242"/>
      <c r="H777" s="246">
        <v>11.75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230</v>
      </c>
      <c r="AU777" s="252" t="s">
        <v>88</v>
      </c>
      <c r="AV777" s="13" t="s">
        <v>88</v>
      </c>
      <c r="AW777" s="13" t="s">
        <v>34</v>
      </c>
      <c r="AX777" s="13" t="s">
        <v>79</v>
      </c>
      <c r="AY777" s="252" t="s">
        <v>216</v>
      </c>
    </row>
    <row r="778" s="13" customFormat="1">
      <c r="A778" s="13"/>
      <c r="B778" s="241"/>
      <c r="C778" s="242"/>
      <c r="D778" s="243" t="s">
        <v>230</v>
      </c>
      <c r="E778" s="244" t="s">
        <v>1</v>
      </c>
      <c r="F778" s="245" t="s">
        <v>1381</v>
      </c>
      <c r="G778" s="242"/>
      <c r="H778" s="246">
        <v>43.5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230</v>
      </c>
      <c r="AU778" s="252" t="s">
        <v>88</v>
      </c>
      <c r="AV778" s="13" t="s">
        <v>88</v>
      </c>
      <c r="AW778" s="13" t="s">
        <v>34</v>
      </c>
      <c r="AX778" s="13" t="s">
        <v>79</v>
      </c>
      <c r="AY778" s="252" t="s">
        <v>216</v>
      </c>
    </row>
    <row r="779" s="13" customFormat="1">
      <c r="A779" s="13"/>
      <c r="B779" s="241"/>
      <c r="C779" s="242"/>
      <c r="D779" s="243" t="s">
        <v>230</v>
      </c>
      <c r="E779" s="244" t="s">
        <v>1</v>
      </c>
      <c r="F779" s="245" t="s">
        <v>1382</v>
      </c>
      <c r="G779" s="242"/>
      <c r="H779" s="246">
        <v>47.25</v>
      </c>
      <c r="I779" s="247"/>
      <c r="J779" s="242"/>
      <c r="K779" s="242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230</v>
      </c>
      <c r="AU779" s="252" t="s">
        <v>88</v>
      </c>
      <c r="AV779" s="13" t="s">
        <v>88</v>
      </c>
      <c r="AW779" s="13" t="s">
        <v>34</v>
      </c>
      <c r="AX779" s="13" t="s">
        <v>79</v>
      </c>
      <c r="AY779" s="252" t="s">
        <v>216</v>
      </c>
    </row>
    <row r="780" s="15" customFormat="1">
      <c r="A780" s="15"/>
      <c r="B780" s="280"/>
      <c r="C780" s="281"/>
      <c r="D780" s="243" t="s">
        <v>230</v>
      </c>
      <c r="E780" s="282" t="s">
        <v>1</v>
      </c>
      <c r="F780" s="283" t="s">
        <v>1383</v>
      </c>
      <c r="G780" s="281"/>
      <c r="H780" s="284">
        <v>179.125</v>
      </c>
      <c r="I780" s="285"/>
      <c r="J780" s="281"/>
      <c r="K780" s="281"/>
      <c r="L780" s="286"/>
      <c r="M780" s="287"/>
      <c r="N780" s="288"/>
      <c r="O780" s="288"/>
      <c r="P780" s="288"/>
      <c r="Q780" s="288"/>
      <c r="R780" s="288"/>
      <c r="S780" s="288"/>
      <c r="T780" s="28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90" t="s">
        <v>230</v>
      </c>
      <c r="AU780" s="290" t="s">
        <v>88</v>
      </c>
      <c r="AV780" s="15" t="s">
        <v>99</v>
      </c>
      <c r="AW780" s="15" t="s">
        <v>34</v>
      </c>
      <c r="AX780" s="15" t="s">
        <v>79</v>
      </c>
      <c r="AY780" s="290" t="s">
        <v>216</v>
      </c>
    </row>
    <row r="781" s="13" customFormat="1">
      <c r="A781" s="13"/>
      <c r="B781" s="241"/>
      <c r="C781" s="242"/>
      <c r="D781" s="243" t="s">
        <v>230</v>
      </c>
      <c r="E781" s="244" t="s">
        <v>1</v>
      </c>
      <c r="F781" s="245" t="s">
        <v>1384</v>
      </c>
      <c r="G781" s="242"/>
      <c r="H781" s="246">
        <v>196.69999999999999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230</v>
      </c>
      <c r="AU781" s="252" t="s">
        <v>88</v>
      </c>
      <c r="AV781" s="13" t="s">
        <v>88</v>
      </c>
      <c r="AW781" s="13" t="s">
        <v>34</v>
      </c>
      <c r="AX781" s="13" t="s">
        <v>79</v>
      </c>
      <c r="AY781" s="252" t="s">
        <v>216</v>
      </c>
    </row>
    <row r="782" s="15" customFormat="1">
      <c r="A782" s="15"/>
      <c r="B782" s="280"/>
      <c r="C782" s="281"/>
      <c r="D782" s="243" t="s">
        <v>230</v>
      </c>
      <c r="E782" s="282" t="s">
        <v>1</v>
      </c>
      <c r="F782" s="283" t="s">
        <v>1385</v>
      </c>
      <c r="G782" s="281"/>
      <c r="H782" s="284">
        <v>196.69999999999999</v>
      </c>
      <c r="I782" s="285"/>
      <c r="J782" s="281"/>
      <c r="K782" s="281"/>
      <c r="L782" s="286"/>
      <c r="M782" s="287"/>
      <c r="N782" s="288"/>
      <c r="O782" s="288"/>
      <c r="P782" s="288"/>
      <c r="Q782" s="288"/>
      <c r="R782" s="288"/>
      <c r="S782" s="288"/>
      <c r="T782" s="289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90" t="s">
        <v>230</v>
      </c>
      <c r="AU782" s="290" t="s">
        <v>88</v>
      </c>
      <c r="AV782" s="15" t="s">
        <v>99</v>
      </c>
      <c r="AW782" s="15" t="s">
        <v>34</v>
      </c>
      <c r="AX782" s="15" t="s">
        <v>79</v>
      </c>
      <c r="AY782" s="290" t="s">
        <v>216</v>
      </c>
    </row>
    <row r="783" s="13" customFormat="1">
      <c r="A783" s="13"/>
      <c r="B783" s="241"/>
      <c r="C783" s="242"/>
      <c r="D783" s="243" t="s">
        <v>230</v>
      </c>
      <c r="E783" s="244" t="s">
        <v>1</v>
      </c>
      <c r="F783" s="245" t="s">
        <v>1386</v>
      </c>
      <c r="G783" s="242"/>
      <c r="H783" s="246">
        <v>58.375</v>
      </c>
      <c r="I783" s="247"/>
      <c r="J783" s="242"/>
      <c r="K783" s="242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230</v>
      </c>
      <c r="AU783" s="252" t="s">
        <v>88</v>
      </c>
      <c r="AV783" s="13" t="s">
        <v>88</v>
      </c>
      <c r="AW783" s="13" t="s">
        <v>34</v>
      </c>
      <c r="AX783" s="13" t="s">
        <v>79</v>
      </c>
      <c r="AY783" s="252" t="s">
        <v>216</v>
      </c>
    </row>
    <row r="784" s="15" customFormat="1">
      <c r="A784" s="15"/>
      <c r="B784" s="280"/>
      <c r="C784" s="281"/>
      <c r="D784" s="243" t="s">
        <v>230</v>
      </c>
      <c r="E784" s="282" t="s">
        <v>1</v>
      </c>
      <c r="F784" s="283" t="s">
        <v>1387</v>
      </c>
      <c r="G784" s="281"/>
      <c r="H784" s="284">
        <v>58.375</v>
      </c>
      <c r="I784" s="285"/>
      <c r="J784" s="281"/>
      <c r="K784" s="281"/>
      <c r="L784" s="286"/>
      <c r="M784" s="287"/>
      <c r="N784" s="288"/>
      <c r="O784" s="288"/>
      <c r="P784" s="288"/>
      <c r="Q784" s="288"/>
      <c r="R784" s="288"/>
      <c r="S784" s="288"/>
      <c r="T784" s="289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90" t="s">
        <v>230</v>
      </c>
      <c r="AU784" s="290" t="s">
        <v>88</v>
      </c>
      <c r="AV784" s="15" t="s">
        <v>99</v>
      </c>
      <c r="AW784" s="15" t="s">
        <v>34</v>
      </c>
      <c r="AX784" s="15" t="s">
        <v>79</v>
      </c>
      <c r="AY784" s="290" t="s">
        <v>216</v>
      </c>
    </row>
    <row r="785" s="13" customFormat="1">
      <c r="A785" s="13"/>
      <c r="B785" s="241"/>
      <c r="C785" s="242"/>
      <c r="D785" s="243" t="s">
        <v>230</v>
      </c>
      <c r="E785" s="244" t="s">
        <v>1</v>
      </c>
      <c r="F785" s="245" t="s">
        <v>1388</v>
      </c>
      <c r="G785" s="242"/>
      <c r="H785" s="246">
        <v>104.90000000000001</v>
      </c>
      <c r="I785" s="247"/>
      <c r="J785" s="242"/>
      <c r="K785" s="242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230</v>
      </c>
      <c r="AU785" s="252" t="s">
        <v>88</v>
      </c>
      <c r="AV785" s="13" t="s">
        <v>88</v>
      </c>
      <c r="AW785" s="13" t="s">
        <v>34</v>
      </c>
      <c r="AX785" s="13" t="s">
        <v>79</v>
      </c>
      <c r="AY785" s="252" t="s">
        <v>216</v>
      </c>
    </row>
    <row r="786" s="15" customFormat="1">
      <c r="A786" s="15"/>
      <c r="B786" s="280"/>
      <c r="C786" s="281"/>
      <c r="D786" s="243" t="s">
        <v>230</v>
      </c>
      <c r="E786" s="282" t="s">
        <v>1</v>
      </c>
      <c r="F786" s="283" t="s">
        <v>1389</v>
      </c>
      <c r="G786" s="281"/>
      <c r="H786" s="284">
        <v>104.90000000000001</v>
      </c>
      <c r="I786" s="285"/>
      <c r="J786" s="281"/>
      <c r="K786" s="281"/>
      <c r="L786" s="286"/>
      <c r="M786" s="287"/>
      <c r="N786" s="288"/>
      <c r="O786" s="288"/>
      <c r="P786" s="288"/>
      <c r="Q786" s="288"/>
      <c r="R786" s="288"/>
      <c r="S786" s="288"/>
      <c r="T786" s="28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90" t="s">
        <v>230</v>
      </c>
      <c r="AU786" s="290" t="s">
        <v>88</v>
      </c>
      <c r="AV786" s="15" t="s">
        <v>99</v>
      </c>
      <c r="AW786" s="15" t="s">
        <v>34</v>
      </c>
      <c r="AX786" s="15" t="s">
        <v>79</v>
      </c>
      <c r="AY786" s="290" t="s">
        <v>216</v>
      </c>
    </row>
    <row r="787" s="13" customFormat="1">
      <c r="A787" s="13"/>
      <c r="B787" s="241"/>
      <c r="C787" s="242"/>
      <c r="D787" s="243" t="s">
        <v>230</v>
      </c>
      <c r="E787" s="244" t="s">
        <v>1</v>
      </c>
      <c r="F787" s="245" t="s">
        <v>1390</v>
      </c>
      <c r="G787" s="242"/>
      <c r="H787" s="246">
        <v>70.995000000000005</v>
      </c>
      <c r="I787" s="247"/>
      <c r="J787" s="242"/>
      <c r="K787" s="242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230</v>
      </c>
      <c r="AU787" s="252" t="s">
        <v>88</v>
      </c>
      <c r="AV787" s="13" t="s">
        <v>88</v>
      </c>
      <c r="AW787" s="13" t="s">
        <v>34</v>
      </c>
      <c r="AX787" s="13" t="s">
        <v>79</v>
      </c>
      <c r="AY787" s="252" t="s">
        <v>216</v>
      </c>
    </row>
    <row r="788" s="15" customFormat="1">
      <c r="A788" s="15"/>
      <c r="B788" s="280"/>
      <c r="C788" s="281"/>
      <c r="D788" s="243" t="s">
        <v>230</v>
      </c>
      <c r="E788" s="282" t="s">
        <v>1</v>
      </c>
      <c r="F788" s="283" t="s">
        <v>1391</v>
      </c>
      <c r="G788" s="281"/>
      <c r="H788" s="284">
        <v>70.995000000000005</v>
      </c>
      <c r="I788" s="285"/>
      <c r="J788" s="281"/>
      <c r="K788" s="281"/>
      <c r="L788" s="286"/>
      <c r="M788" s="287"/>
      <c r="N788" s="288"/>
      <c r="O788" s="288"/>
      <c r="P788" s="288"/>
      <c r="Q788" s="288"/>
      <c r="R788" s="288"/>
      <c r="S788" s="288"/>
      <c r="T788" s="289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90" t="s">
        <v>230</v>
      </c>
      <c r="AU788" s="290" t="s">
        <v>88</v>
      </c>
      <c r="AV788" s="15" t="s">
        <v>99</v>
      </c>
      <c r="AW788" s="15" t="s">
        <v>34</v>
      </c>
      <c r="AX788" s="15" t="s">
        <v>79</v>
      </c>
      <c r="AY788" s="290" t="s">
        <v>216</v>
      </c>
    </row>
    <row r="789" s="13" customFormat="1">
      <c r="A789" s="13"/>
      <c r="B789" s="241"/>
      <c r="C789" s="242"/>
      <c r="D789" s="243" t="s">
        <v>230</v>
      </c>
      <c r="E789" s="244" t="s">
        <v>1</v>
      </c>
      <c r="F789" s="245" t="s">
        <v>1392</v>
      </c>
      <c r="G789" s="242"/>
      <c r="H789" s="246">
        <v>13.800000000000001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230</v>
      </c>
      <c r="AU789" s="252" t="s">
        <v>88</v>
      </c>
      <c r="AV789" s="13" t="s">
        <v>88</v>
      </c>
      <c r="AW789" s="13" t="s">
        <v>34</v>
      </c>
      <c r="AX789" s="13" t="s">
        <v>79</v>
      </c>
      <c r="AY789" s="252" t="s">
        <v>216</v>
      </c>
    </row>
    <row r="790" s="15" customFormat="1">
      <c r="A790" s="15"/>
      <c r="B790" s="280"/>
      <c r="C790" s="281"/>
      <c r="D790" s="243" t="s">
        <v>230</v>
      </c>
      <c r="E790" s="282" t="s">
        <v>1</v>
      </c>
      <c r="F790" s="283" t="s">
        <v>1393</v>
      </c>
      <c r="G790" s="281"/>
      <c r="H790" s="284">
        <v>13.800000000000001</v>
      </c>
      <c r="I790" s="285"/>
      <c r="J790" s="281"/>
      <c r="K790" s="281"/>
      <c r="L790" s="286"/>
      <c r="M790" s="287"/>
      <c r="N790" s="288"/>
      <c r="O790" s="288"/>
      <c r="P790" s="288"/>
      <c r="Q790" s="288"/>
      <c r="R790" s="288"/>
      <c r="S790" s="288"/>
      <c r="T790" s="289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90" t="s">
        <v>230</v>
      </c>
      <c r="AU790" s="290" t="s">
        <v>88</v>
      </c>
      <c r="AV790" s="15" t="s">
        <v>99</v>
      </c>
      <c r="AW790" s="15" t="s">
        <v>34</v>
      </c>
      <c r="AX790" s="15" t="s">
        <v>79</v>
      </c>
      <c r="AY790" s="290" t="s">
        <v>216</v>
      </c>
    </row>
    <row r="791" s="13" customFormat="1">
      <c r="A791" s="13"/>
      <c r="B791" s="241"/>
      <c r="C791" s="242"/>
      <c r="D791" s="243" t="s">
        <v>230</v>
      </c>
      <c r="E791" s="244" t="s">
        <v>1</v>
      </c>
      <c r="F791" s="245" t="s">
        <v>1394</v>
      </c>
      <c r="G791" s="242"/>
      <c r="H791" s="246">
        <v>221</v>
      </c>
      <c r="I791" s="247"/>
      <c r="J791" s="242"/>
      <c r="K791" s="242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230</v>
      </c>
      <c r="AU791" s="252" t="s">
        <v>88</v>
      </c>
      <c r="AV791" s="13" t="s">
        <v>88</v>
      </c>
      <c r="AW791" s="13" t="s">
        <v>34</v>
      </c>
      <c r="AX791" s="13" t="s">
        <v>79</v>
      </c>
      <c r="AY791" s="252" t="s">
        <v>216</v>
      </c>
    </row>
    <row r="792" s="15" customFormat="1">
      <c r="A792" s="15"/>
      <c r="B792" s="280"/>
      <c r="C792" s="281"/>
      <c r="D792" s="243" t="s">
        <v>230</v>
      </c>
      <c r="E792" s="282" t="s">
        <v>1</v>
      </c>
      <c r="F792" s="283" t="s">
        <v>1395</v>
      </c>
      <c r="G792" s="281"/>
      <c r="H792" s="284">
        <v>221</v>
      </c>
      <c r="I792" s="285"/>
      <c r="J792" s="281"/>
      <c r="K792" s="281"/>
      <c r="L792" s="286"/>
      <c r="M792" s="287"/>
      <c r="N792" s="288"/>
      <c r="O792" s="288"/>
      <c r="P792" s="288"/>
      <c r="Q792" s="288"/>
      <c r="R792" s="288"/>
      <c r="S792" s="288"/>
      <c r="T792" s="289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90" t="s">
        <v>230</v>
      </c>
      <c r="AU792" s="290" t="s">
        <v>88</v>
      </c>
      <c r="AV792" s="15" t="s">
        <v>99</v>
      </c>
      <c r="AW792" s="15" t="s">
        <v>34</v>
      </c>
      <c r="AX792" s="15" t="s">
        <v>79</v>
      </c>
      <c r="AY792" s="290" t="s">
        <v>216</v>
      </c>
    </row>
    <row r="793" s="14" customFormat="1">
      <c r="A793" s="14"/>
      <c r="B793" s="253"/>
      <c r="C793" s="254"/>
      <c r="D793" s="243" t="s">
        <v>230</v>
      </c>
      <c r="E793" s="255" t="s">
        <v>1</v>
      </c>
      <c r="F793" s="256" t="s">
        <v>285</v>
      </c>
      <c r="G793" s="254"/>
      <c r="H793" s="257">
        <v>844.89499999999998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230</v>
      </c>
      <c r="AU793" s="263" t="s">
        <v>88</v>
      </c>
      <c r="AV793" s="14" t="s">
        <v>121</v>
      </c>
      <c r="AW793" s="14" t="s">
        <v>34</v>
      </c>
      <c r="AX793" s="14" t="s">
        <v>86</v>
      </c>
      <c r="AY793" s="263" t="s">
        <v>216</v>
      </c>
    </row>
    <row r="794" s="2" customFormat="1" ht="16.5" customHeight="1">
      <c r="A794" s="39"/>
      <c r="B794" s="40"/>
      <c r="C794" s="264" t="s">
        <v>1396</v>
      </c>
      <c r="D794" s="264" t="s">
        <v>372</v>
      </c>
      <c r="E794" s="265" t="s">
        <v>1397</v>
      </c>
      <c r="F794" s="266" t="s">
        <v>1398</v>
      </c>
      <c r="G794" s="267" t="s">
        <v>293</v>
      </c>
      <c r="H794" s="268">
        <v>438.58499999999998</v>
      </c>
      <c r="I794" s="269"/>
      <c r="J794" s="270">
        <f>ROUND(I794*H794,2)</f>
        <v>0</v>
      </c>
      <c r="K794" s="266" t="s">
        <v>222</v>
      </c>
      <c r="L794" s="271"/>
      <c r="M794" s="272" t="s">
        <v>1</v>
      </c>
      <c r="N794" s="273" t="s">
        <v>44</v>
      </c>
      <c r="O794" s="92"/>
      <c r="P794" s="237">
        <f>O794*H794</f>
        <v>0</v>
      </c>
      <c r="Q794" s="237">
        <v>0.00012</v>
      </c>
      <c r="R794" s="237">
        <f>Q794*H794</f>
        <v>0.052630200000000002</v>
      </c>
      <c r="S794" s="237">
        <v>0</v>
      </c>
      <c r="T794" s="238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250</v>
      </c>
      <c r="AT794" s="239" t="s">
        <v>372</v>
      </c>
      <c r="AU794" s="239" t="s">
        <v>88</v>
      </c>
      <c r="AY794" s="18" t="s">
        <v>216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86</v>
      </c>
      <c r="BK794" s="240">
        <f>ROUND(I794*H794,2)</f>
        <v>0</v>
      </c>
      <c r="BL794" s="18" t="s">
        <v>121</v>
      </c>
      <c r="BM794" s="239" t="s">
        <v>1399</v>
      </c>
    </row>
    <row r="795" s="13" customFormat="1">
      <c r="A795" s="13"/>
      <c r="B795" s="241"/>
      <c r="C795" s="242"/>
      <c r="D795" s="243" t="s">
        <v>230</v>
      </c>
      <c r="E795" s="244" t="s">
        <v>1</v>
      </c>
      <c r="F795" s="245" t="s">
        <v>1384</v>
      </c>
      <c r="G795" s="242"/>
      <c r="H795" s="246">
        <v>196.69999999999999</v>
      </c>
      <c r="I795" s="247"/>
      <c r="J795" s="242"/>
      <c r="K795" s="242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230</v>
      </c>
      <c r="AU795" s="252" t="s">
        <v>88</v>
      </c>
      <c r="AV795" s="13" t="s">
        <v>88</v>
      </c>
      <c r="AW795" s="13" t="s">
        <v>34</v>
      </c>
      <c r="AX795" s="13" t="s">
        <v>79</v>
      </c>
      <c r="AY795" s="252" t="s">
        <v>216</v>
      </c>
    </row>
    <row r="796" s="15" customFormat="1">
      <c r="A796" s="15"/>
      <c r="B796" s="280"/>
      <c r="C796" s="281"/>
      <c r="D796" s="243" t="s">
        <v>230</v>
      </c>
      <c r="E796" s="282" t="s">
        <v>1</v>
      </c>
      <c r="F796" s="283" t="s">
        <v>1385</v>
      </c>
      <c r="G796" s="281"/>
      <c r="H796" s="284">
        <v>196.69999999999999</v>
      </c>
      <c r="I796" s="285"/>
      <c r="J796" s="281"/>
      <c r="K796" s="281"/>
      <c r="L796" s="286"/>
      <c r="M796" s="287"/>
      <c r="N796" s="288"/>
      <c r="O796" s="288"/>
      <c r="P796" s="288"/>
      <c r="Q796" s="288"/>
      <c r="R796" s="288"/>
      <c r="S796" s="288"/>
      <c r="T796" s="289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90" t="s">
        <v>230</v>
      </c>
      <c r="AU796" s="290" t="s">
        <v>88</v>
      </c>
      <c r="AV796" s="15" t="s">
        <v>99</v>
      </c>
      <c r="AW796" s="15" t="s">
        <v>34</v>
      </c>
      <c r="AX796" s="15" t="s">
        <v>79</v>
      </c>
      <c r="AY796" s="290" t="s">
        <v>216</v>
      </c>
    </row>
    <row r="797" s="13" customFormat="1">
      <c r="A797" s="13"/>
      <c r="B797" s="241"/>
      <c r="C797" s="242"/>
      <c r="D797" s="243" t="s">
        <v>230</v>
      </c>
      <c r="E797" s="244" t="s">
        <v>1</v>
      </c>
      <c r="F797" s="245" t="s">
        <v>1394</v>
      </c>
      <c r="G797" s="242"/>
      <c r="H797" s="246">
        <v>221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230</v>
      </c>
      <c r="AU797" s="252" t="s">
        <v>88</v>
      </c>
      <c r="AV797" s="13" t="s">
        <v>88</v>
      </c>
      <c r="AW797" s="13" t="s">
        <v>34</v>
      </c>
      <c r="AX797" s="13" t="s">
        <v>79</v>
      </c>
      <c r="AY797" s="252" t="s">
        <v>216</v>
      </c>
    </row>
    <row r="798" s="15" customFormat="1">
      <c r="A798" s="15"/>
      <c r="B798" s="280"/>
      <c r="C798" s="281"/>
      <c r="D798" s="243" t="s">
        <v>230</v>
      </c>
      <c r="E798" s="282" t="s">
        <v>1</v>
      </c>
      <c r="F798" s="283" t="s">
        <v>1395</v>
      </c>
      <c r="G798" s="281"/>
      <c r="H798" s="284">
        <v>221</v>
      </c>
      <c r="I798" s="285"/>
      <c r="J798" s="281"/>
      <c r="K798" s="281"/>
      <c r="L798" s="286"/>
      <c r="M798" s="287"/>
      <c r="N798" s="288"/>
      <c r="O798" s="288"/>
      <c r="P798" s="288"/>
      <c r="Q798" s="288"/>
      <c r="R798" s="288"/>
      <c r="S798" s="288"/>
      <c r="T798" s="289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90" t="s">
        <v>230</v>
      </c>
      <c r="AU798" s="290" t="s">
        <v>88</v>
      </c>
      <c r="AV798" s="15" t="s">
        <v>99</v>
      </c>
      <c r="AW798" s="15" t="s">
        <v>34</v>
      </c>
      <c r="AX798" s="15" t="s">
        <v>79</v>
      </c>
      <c r="AY798" s="290" t="s">
        <v>216</v>
      </c>
    </row>
    <row r="799" s="14" customFormat="1">
      <c r="A799" s="14"/>
      <c r="B799" s="253"/>
      <c r="C799" s="254"/>
      <c r="D799" s="243" t="s">
        <v>230</v>
      </c>
      <c r="E799" s="255" t="s">
        <v>1</v>
      </c>
      <c r="F799" s="256" t="s">
        <v>285</v>
      </c>
      <c r="G799" s="254"/>
      <c r="H799" s="257">
        <v>417.69999999999999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230</v>
      </c>
      <c r="AU799" s="263" t="s">
        <v>88</v>
      </c>
      <c r="AV799" s="14" t="s">
        <v>121</v>
      </c>
      <c r="AW799" s="14" t="s">
        <v>34</v>
      </c>
      <c r="AX799" s="14" t="s">
        <v>86</v>
      </c>
      <c r="AY799" s="263" t="s">
        <v>216</v>
      </c>
    </row>
    <row r="800" s="13" customFormat="1">
      <c r="A800" s="13"/>
      <c r="B800" s="241"/>
      <c r="C800" s="242"/>
      <c r="D800" s="243" t="s">
        <v>230</v>
      </c>
      <c r="E800" s="242"/>
      <c r="F800" s="245" t="s">
        <v>1400</v>
      </c>
      <c r="G800" s="242"/>
      <c r="H800" s="246">
        <v>438.58499999999998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230</v>
      </c>
      <c r="AU800" s="252" t="s">
        <v>88</v>
      </c>
      <c r="AV800" s="13" t="s">
        <v>88</v>
      </c>
      <c r="AW800" s="13" t="s">
        <v>4</v>
      </c>
      <c r="AX800" s="13" t="s">
        <v>86</v>
      </c>
      <c r="AY800" s="252" t="s">
        <v>216</v>
      </c>
    </row>
    <row r="801" s="2" customFormat="1" ht="16.5" customHeight="1">
      <c r="A801" s="39"/>
      <c r="B801" s="40"/>
      <c r="C801" s="264" t="s">
        <v>1401</v>
      </c>
      <c r="D801" s="264" t="s">
        <v>372</v>
      </c>
      <c r="E801" s="265" t="s">
        <v>1402</v>
      </c>
      <c r="F801" s="266" t="s">
        <v>1403</v>
      </c>
      <c r="G801" s="267" t="s">
        <v>293</v>
      </c>
      <c r="H801" s="268">
        <v>14.49</v>
      </c>
      <c r="I801" s="269"/>
      <c r="J801" s="270">
        <f>ROUND(I801*H801,2)</f>
        <v>0</v>
      </c>
      <c r="K801" s="266" t="s">
        <v>222</v>
      </c>
      <c r="L801" s="271"/>
      <c r="M801" s="272" t="s">
        <v>1</v>
      </c>
      <c r="N801" s="273" t="s">
        <v>44</v>
      </c>
      <c r="O801" s="92"/>
      <c r="P801" s="237">
        <f>O801*H801</f>
        <v>0</v>
      </c>
      <c r="Q801" s="237">
        <v>0.00029999999999999997</v>
      </c>
      <c r="R801" s="237">
        <f>Q801*H801</f>
        <v>0.0043469999999999993</v>
      </c>
      <c r="S801" s="237">
        <v>0</v>
      </c>
      <c r="T801" s="238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9" t="s">
        <v>250</v>
      </c>
      <c r="AT801" s="239" t="s">
        <v>372</v>
      </c>
      <c r="AU801" s="239" t="s">
        <v>88</v>
      </c>
      <c r="AY801" s="18" t="s">
        <v>216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86</v>
      </c>
      <c r="BK801" s="240">
        <f>ROUND(I801*H801,2)</f>
        <v>0</v>
      </c>
      <c r="BL801" s="18" t="s">
        <v>121</v>
      </c>
      <c r="BM801" s="239" t="s">
        <v>1404</v>
      </c>
    </row>
    <row r="802" s="13" customFormat="1">
      <c r="A802" s="13"/>
      <c r="B802" s="241"/>
      <c r="C802" s="242"/>
      <c r="D802" s="243" t="s">
        <v>230</v>
      </c>
      <c r="E802" s="244" t="s">
        <v>1</v>
      </c>
      <c r="F802" s="245" t="s">
        <v>1392</v>
      </c>
      <c r="G802" s="242"/>
      <c r="H802" s="246">
        <v>13.800000000000001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230</v>
      </c>
      <c r="AU802" s="252" t="s">
        <v>88</v>
      </c>
      <c r="AV802" s="13" t="s">
        <v>88</v>
      </c>
      <c r="AW802" s="13" t="s">
        <v>34</v>
      </c>
      <c r="AX802" s="13" t="s">
        <v>86</v>
      </c>
      <c r="AY802" s="252" t="s">
        <v>216</v>
      </c>
    </row>
    <row r="803" s="13" customFormat="1">
      <c r="A803" s="13"/>
      <c r="B803" s="241"/>
      <c r="C803" s="242"/>
      <c r="D803" s="243" t="s">
        <v>230</v>
      </c>
      <c r="E803" s="242"/>
      <c r="F803" s="245" t="s">
        <v>1405</v>
      </c>
      <c r="G803" s="242"/>
      <c r="H803" s="246">
        <v>14.49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230</v>
      </c>
      <c r="AU803" s="252" t="s">
        <v>88</v>
      </c>
      <c r="AV803" s="13" t="s">
        <v>88</v>
      </c>
      <c r="AW803" s="13" t="s">
        <v>4</v>
      </c>
      <c r="AX803" s="13" t="s">
        <v>86</v>
      </c>
      <c r="AY803" s="252" t="s">
        <v>216</v>
      </c>
    </row>
    <row r="804" s="2" customFormat="1" ht="16.5" customHeight="1">
      <c r="A804" s="39"/>
      <c r="B804" s="40"/>
      <c r="C804" s="264" t="s">
        <v>1406</v>
      </c>
      <c r="D804" s="264" t="s">
        <v>372</v>
      </c>
      <c r="E804" s="265" t="s">
        <v>1407</v>
      </c>
      <c r="F804" s="266" t="s">
        <v>1408</v>
      </c>
      <c r="G804" s="267" t="s">
        <v>293</v>
      </c>
      <c r="H804" s="268">
        <v>188.08099999999999</v>
      </c>
      <c r="I804" s="269"/>
      <c r="J804" s="270">
        <f>ROUND(I804*H804,2)</f>
        <v>0</v>
      </c>
      <c r="K804" s="266" t="s">
        <v>222</v>
      </c>
      <c r="L804" s="271"/>
      <c r="M804" s="272" t="s">
        <v>1</v>
      </c>
      <c r="N804" s="273" t="s">
        <v>44</v>
      </c>
      <c r="O804" s="92"/>
      <c r="P804" s="237">
        <f>O804*H804</f>
        <v>0</v>
      </c>
      <c r="Q804" s="237">
        <v>4.0000000000000003E-05</v>
      </c>
      <c r="R804" s="237">
        <f>Q804*H804</f>
        <v>0.0075232400000000005</v>
      </c>
      <c r="S804" s="237">
        <v>0</v>
      </c>
      <c r="T804" s="238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9" t="s">
        <v>250</v>
      </c>
      <c r="AT804" s="239" t="s">
        <v>372</v>
      </c>
      <c r="AU804" s="239" t="s">
        <v>88</v>
      </c>
      <c r="AY804" s="18" t="s">
        <v>216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86</v>
      </c>
      <c r="BK804" s="240">
        <f>ROUND(I804*H804,2)</f>
        <v>0</v>
      </c>
      <c r="BL804" s="18" t="s">
        <v>121</v>
      </c>
      <c r="BM804" s="239" t="s">
        <v>1409</v>
      </c>
    </row>
    <row r="805" s="13" customFormat="1">
      <c r="A805" s="13"/>
      <c r="B805" s="241"/>
      <c r="C805" s="242"/>
      <c r="D805" s="243" t="s">
        <v>230</v>
      </c>
      <c r="E805" s="244" t="s">
        <v>1</v>
      </c>
      <c r="F805" s="245" t="s">
        <v>1379</v>
      </c>
      <c r="G805" s="242"/>
      <c r="H805" s="246">
        <v>76.625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230</v>
      </c>
      <c r="AU805" s="252" t="s">
        <v>88</v>
      </c>
      <c r="AV805" s="13" t="s">
        <v>88</v>
      </c>
      <c r="AW805" s="13" t="s">
        <v>34</v>
      </c>
      <c r="AX805" s="13" t="s">
        <v>79</v>
      </c>
      <c r="AY805" s="252" t="s">
        <v>216</v>
      </c>
    </row>
    <row r="806" s="13" customFormat="1">
      <c r="A806" s="13"/>
      <c r="B806" s="241"/>
      <c r="C806" s="242"/>
      <c r="D806" s="243" t="s">
        <v>230</v>
      </c>
      <c r="E806" s="244" t="s">
        <v>1</v>
      </c>
      <c r="F806" s="245" t="s">
        <v>1380</v>
      </c>
      <c r="G806" s="242"/>
      <c r="H806" s="246">
        <v>11.75</v>
      </c>
      <c r="I806" s="247"/>
      <c r="J806" s="242"/>
      <c r="K806" s="242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230</v>
      </c>
      <c r="AU806" s="252" t="s">
        <v>88</v>
      </c>
      <c r="AV806" s="13" t="s">
        <v>88</v>
      </c>
      <c r="AW806" s="13" t="s">
        <v>34</v>
      </c>
      <c r="AX806" s="13" t="s">
        <v>79</v>
      </c>
      <c r="AY806" s="252" t="s">
        <v>216</v>
      </c>
    </row>
    <row r="807" s="13" customFormat="1">
      <c r="A807" s="13"/>
      <c r="B807" s="241"/>
      <c r="C807" s="242"/>
      <c r="D807" s="243" t="s">
        <v>230</v>
      </c>
      <c r="E807" s="244" t="s">
        <v>1</v>
      </c>
      <c r="F807" s="245" t="s">
        <v>1381</v>
      </c>
      <c r="G807" s="242"/>
      <c r="H807" s="246">
        <v>43.5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230</v>
      </c>
      <c r="AU807" s="252" t="s">
        <v>88</v>
      </c>
      <c r="AV807" s="13" t="s">
        <v>88</v>
      </c>
      <c r="AW807" s="13" t="s">
        <v>34</v>
      </c>
      <c r="AX807" s="13" t="s">
        <v>79</v>
      </c>
      <c r="AY807" s="252" t="s">
        <v>216</v>
      </c>
    </row>
    <row r="808" s="13" customFormat="1">
      <c r="A808" s="13"/>
      <c r="B808" s="241"/>
      <c r="C808" s="242"/>
      <c r="D808" s="243" t="s">
        <v>230</v>
      </c>
      <c r="E808" s="244" t="s">
        <v>1</v>
      </c>
      <c r="F808" s="245" t="s">
        <v>1382</v>
      </c>
      <c r="G808" s="242"/>
      <c r="H808" s="246">
        <v>47.25</v>
      </c>
      <c r="I808" s="247"/>
      <c r="J808" s="242"/>
      <c r="K808" s="242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230</v>
      </c>
      <c r="AU808" s="252" t="s">
        <v>88</v>
      </c>
      <c r="AV808" s="13" t="s">
        <v>88</v>
      </c>
      <c r="AW808" s="13" t="s">
        <v>34</v>
      </c>
      <c r="AX808" s="13" t="s">
        <v>79</v>
      </c>
      <c r="AY808" s="252" t="s">
        <v>216</v>
      </c>
    </row>
    <row r="809" s="15" customFormat="1">
      <c r="A809" s="15"/>
      <c r="B809" s="280"/>
      <c r="C809" s="281"/>
      <c r="D809" s="243" t="s">
        <v>230</v>
      </c>
      <c r="E809" s="282" t="s">
        <v>1</v>
      </c>
      <c r="F809" s="283" t="s">
        <v>1383</v>
      </c>
      <c r="G809" s="281"/>
      <c r="H809" s="284">
        <v>179.125</v>
      </c>
      <c r="I809" s="285"/>
      <c r="J809" s="281"/>
      <c r="K809" s="281"/>
      <c r="L809" s="286"/>
      <c r="M809" s="287"/>
      <c r="N809" s="288"/>
      <c r="O809" s="288"/>
      <c r="P809" s="288"/>
      <c r="Q809" s="288"/>
      <c r="R809" s="288"/>
      <c r="S809" s="288"/>
      <c r="T809" s="289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90" t="s">
        <v>230</v>
      </c>
      <c r="AU809" s="290" t="s">
        <v>88</v>
      </c>
      <c r="AV809" s="15" t="s">
        <v>99</v>
      </c>
      <c r="AW809" s="15" t="s">
        <v>34</v>
      </c>
      <c r="AX809" s="15" t="s">
        <v>86</v>
      </c>
      <c r="AY809" s="290" t="s">
        <v>216</v>
      </c>
    </row>
    <row r="810" s="13" customFormat="1">
      <c r="A810" s="13"/>
      <c r="B810" s="241"/>
      <c r="C810" s="242"/>
      <c r="D810" s="243" t="s">
        <v>230</v>
      </c>
      <c r="E810" s="242"/>
      <c r="F810" s="245" t="s">
        <v>1410</v>
      </c>
      <c r="G810" s="242"/>
      <c r="H810" s="246">
        <v>188.08099999999999</v>
      </c>
      <c r="I810" s="247"/>
      <c r="J810" s="242"/>
      <c r="K810" s="242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230</v>
      </c>
      <c r="AU810" s="252" t="s">
        <v>88</v>
      </c>
      <c r="AV810" s="13" t="s">
        <v>88</v>
      </c>
      <c r="AW810" s="13" t="s">
        <v>4</v>
      </c>
      <c r="AX810" s="13" t="s">
        <v>86</v>
      </c>
      <c r="AY810" s="252" t="s">
        <v>216</v>
      </c>
    </row>
    <row r="811" s="2" customFormat="1" ht="16.5" customHeight="1">
      <c r="A811" s="39"/>
      <c r="B811" s="40"/>
      <c r="C811" s="264" t="s">
        <v>1411</v>
      </c>
      <c r="D811" s="264" t="s">
        <v>372</v>
      </c>
      <c r="E811" s="265" t="s">
        <v>1412</v>
      </c>
      <c r="F811" s="266" t="s">
        <v>1413</v>
      </c>
      <c r="G811" s="267" t="s">
        <v>293</v>
      </c>
      <c r="H811" s="268">
        <v>61.293999999999997</v>
      </c>
      <c r="I811" s="269"/>
      <c r="J811" s="270">
        <f>ROUND(I811*H811,2)</f>
        <v>0</v>
      </c>
      <c r="K811" s="266" t="s">
        <v>222</v>
      </c>
      <c r="L811" s="271"/>
      <c r="M811" s="272" t="s">
        <v>1</v>
      </c>
      <c r="N811" s="273" t="s">
        <v>44</v>
      </c>
      <c r="O811" s="92"/>
      <c r="P811" s="237">
        <f>O811*H811</f>
        <v>0</v>
      </c>
      <c r="Q811" s="237">
        <v>0.00029999999999999997</v>
      </c>
      <c r="R811" s="237">
        <f>Q811*H811</f>
        <v>0.018388199999999997</v>
      </c>
      <c r="S811" s="237">
        <v>0</v>
      </c>
      <c r="T811" s="238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9" t="s">
        <v>250</v>
      </c>
      <c r="AT811" s="239" t="s">
        <v>372</v>
      </c>
      <c r="AU811" s="239" t="s">
        <v>88</v>
      </c>
      <c r="AY811" s="18" t="s">
        <v>216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86</v>
      </c>
      <c r="BK811" s="240">
        <f>ROUND(I811*H811,2)</f>
        <v>0</v>
      </c>
      <c r="BL811" s="18" t="s">
        <v>121</v>
      </c>
      <c r="BM811" s="239" t="s">
        <v>1414</v>
      </c>
    </row>
    <row r="812" s="13" customFormat="1">
      <c r="A812" s="13"/>
      <c r="B812" s="241"/>
      <c r="C812" s="242"/>
      <c r="D812" s="243" t="s">
        <v>230</v>
      </c>
      <c r="E812" s="244" t="s">
        <v>1</v>
      </c>
      <c r="F812" s="245" t="s">
        <v>1386</v>
      </c>
      <c r="G812" s="242"/>
      <c r="H812" s="246">
        <v>58.375</v>
      </c>
      <c r="I812" s="247"/>
      <c r="J812" s="242"/>
      <c r="K812" s="242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230</v>
      </c>
      <c r="AU812" s="252" t="s">
        <v>88</v>
      </c>
      <c r="AV812" s="13" t="s">
        <v>88</v>
      </c>
      <c r="AW812" s="13" t="s">
        <v>34</v>
      </c>
      <c r="AX812" s="13" t="s">
        <v>79</v>
      </c>
      <c r="AY812" s="252" t="s">
        <v>216</v>
      </c>
    </row>
    <row r="813" s="15" customFormat="1">
      <c r="A813" s="15"/>
      <c r="B813" s="280"/>
      <c r="C813" s="281"/>
      <c r="D813" s="243" t="s">
        <v>230</v>
      </c>
      <c r="E813" s="282" t="s">
        <v>1</v>
      </c>
      <c r="F813" s="283" t="s">
        <v>1415</v>
      </c>
      <c r="G813" s="281"/>
      <c r="H813" s="284">
        <v>58.375</v>
      </c>
      <c r="I813" s="285"/>
      <c r="J813" s="281"/>
      <c r="K813" s="281"/>
      <c r="L813" s="286"/>
      <c r="M813" s="287"/>
      <c r="N813" s="288"/>
      <c r="O813" s="288"/>
      <c r="P813" s="288"/>
      <c r="Q813" s="288"/>
      <c r="R813" s="288"/>
      <c r="S813" s="288"/>
      <c r="T813" s="289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90" t="s">
        <v>230</v>
      </c>
      <c r="AU813" s="290" t="s">
        <v>88</v>
      </c>
      <c r="AV813" s="15" t="s">
        <v>99</v>
      </c>
      <c r="AW813" s="15" t="s">
        <v>34</v>
      </c>
      <c r="AX813" s="15" t="s">
        <v>86</v>
      </c>
      <c r="AY813" s="290" t="s">
        <v>216</v>
      </c>
    </row>
    <row r="814" s="13" customFormat="1">
      <c r="A814" s="13"/>
      <c r="B814" s="241"/>
      <c r="C814" s="242"/>
      <c r="D814" s="243" t="s">
        <v>230</v>
      </c>
      <c r="E814" s="242"/>
      <c r="F814" s="245" t="s">
        <v>1416</v>
      </c>
      <c r="G814" s="242"/>
      <c r="H814" s="246">
        <v>61.293999999999997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230</v>
      </c>
      <c r="AU814" s="252" t="s">
        <v>88</v>
      </c>
      <c r="AV814" s="13" t="s">
        <v>88</v>
      </c>
      <c r="AW814" s="13" t="s">
        <v>4</v>
      </c>
      <c r="AX814" s="13" t="s">
        <v>86</v>
      </c>
      <c r="AY814" s="252" t="s">
        <v>216</v>
      </c>
    </row>
    <row r="815" s="2" customFormat="1" ht="16.5" customHeight="1">
      <c r="A815" s="39"/>
      <c r="B815" s="40"/>
      <c r="C815" s="264" t="s">
        <v>1417</v>
      </c>
      <c r="D815" s="264" t="s">
        <v>372</v>
      </c>
      <c r="E815" s="265" t="s">
        <v>1418</v>
      </c>
      <c r="F815" s="266" t="s">
        <v>1419</v>
      </c>
      <c r="G815" s="267" t="s">
        <v>293</v>
      </c>
      <c r="H815" s="268">
        <v>171.43899999999999</v>
      </c>
      <c r="I815" s="269"/>
      <c r="J815" s="270">
        <f>ROUND(I815*H815,2)</f>
        <v>0</v>
      </c>
      <c r="K815" s="266" t="s">
        <v>222</v>
      </c>
      <c r="L815" s="271"/>
      <c r="M815" s="272" t="s">
        <v>1</v>
      </c>
      <c r="N815" s="273" t="s">
        <v>44</v>
      </c>
      <c r="O815" s="92"/>
      <c r="P815" s="237">
        <f>O815*H815</f>
        <v>0</v>
      </c>
      <c r="Q815" s="237">
        <v>0.00020000000000000001</v>
      </c>
      <c r="R815" s="237">
        <f>Q815*H815</f>
        <v>0.0342878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250</v>
      </c>
      <c r="AT815" s="239" t="s">
        <v>372</v>
      </c>
      <c r="AU815" s="239" t="s">
        <v>88</v>
      </c>
      <c r="AY815" s="18" t="s">
        <v>216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86</v>
      </c>
      <c r="BK815" s="240">
        <f>ROUND(I815*H815,2)</f>
        <v>0</v>
      </c>
      <c r="BL815" s="18" t="s">
        <v>121</v>
      </c>
      <c r="BM815" s="239" t="s">
        <v>1420</v>
      </c>
    </row>
    <row r="816" s="13" customFormat="1">
      <c r="A816" s="13"/>
      <c r="B816" s="241"/>
      <c r="C816" s="242"/>
      <c r="D816" s="243" t="s">
        <v>230</v>
      </c>
      <c r="E816" s="244" t="s">
        <v>1</v>
      </c>
      <c r="F816" s="245" t="s">
        <v>1386</v>
      </c>
      <c r="G816" s="242"/>
      <c r="H816" s="246">
        <v>58.375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230</v>
      </c>
      <c r="AU816" s="252" t="s">
        <v>88</v>
      </c>
      <c r="AV816" s="13" t="s">
        <v>88</v>
      </c>
      <c r="AW816" s="13" t="s">
        <v>34</v>
      </c>
      <c r="AX816" s="13" t="s">
        <v>79</v>
      </c>
      <c r="AY816" s="252" t="s">
        <v>216</v>
      </c>
    </row>
    <row r="817" s="13" customFormat="1">
      <c r="A817" s="13"/>
      <c r="B817" s="241"/>
      <c r="C817" s="242"/>
      <c r="D817" s="243" t="s">
        <v>230</v>
      </c>
      <c r="E817" s="244" t="s">
        <v>1</v>
      </c>
      <c r="F817" s="245" t="s">
        <v>1421</v>
      </c>
      <c r="G817" s="242"/>
      <c r="H817" s="246">
        <v>104.90000000000001</v>
      </c>
      <c r="I817" s="247"/>
      <c r="J817" s="242"/>
      <c r="K817" s="242"/>
      <c r="L817" s="248"/>
      <c r="M817" s="249"/>
      <c r="N817" s="250"/>
      <c r="O817" s="250"/>
      <c r="P817" s="250"/>
      <c r="Q817" s="250"/>
      <c r="R817" s="250"/>
      <c r="S817" s="250"/>
      <c r="T817" s="25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2" t="s">
        <v>230</v>
      </c>
      <c r="AU817" s="252" t="s">
        <v>88</v>
      </c>
      <c r="AV817" s="13" t="s">
        <v>88</v>
      </c>
      <c r="AW817" s="13" t="s">
        <v>34</v>
      </c>
      <c r="AX817" s="13" t="s">
        <v>79</v>
      </c>
      <c r="AY817" s="252" t="s">
        <v>216</v>
      </c>
    </row>
    <row r="818" s="15" customFormat="1">
      <c r="A818" s="15"/>
      <c r="B818" s="280"/>
      <c r="C818" s="281"/>
      <c r="D818" s="243" t="s">
        <v>230</v>
      </c>
      <c r="E818" s="282" t="s">
        <v>1</v>
      </c>
      <c r="F818" s="283" t="s">
        <v>1422</v>
      </c>
      <c r="G818" s="281"/>
      <c r="H818" s="284">
        <v>163.27500000000001</v>
      </c>
      <c r="I818" s="285"/>
      <c r="J818" s="281"/>
      <c r="K818" s="281"/>
      <c r="L818" s="286"/>
      <c r="M818" s="287"/>
      <c r="N818" s="288"/>
      <c r="O818" s="288"/>
      <c r="P818" s="288"/>
      <c r="Q818" s="288"/>
      <c r="R818" s="288"/>
      <c r="S818" s="288"/>
      <c r="T818" s="28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90" t="s">
        <v>230</v>
      </c>
      <c r="AU818" s="290" t="s">
        <v>88</v>
      </c>
      <c r="AV818" s="15" t="s">
        <v>99</v>
      </c>
      <c r="AW818" s="15" t="s">
        <v>34</v>
      </c>
      <c r="AX818" s="15" t="s">
        <v>86</v>
      </c>
      <c r="AY818" s="290" t="s">
        <v>216</v>
      </c>
    </row>
    <row r="819" s="13" customFormat="1">
      <c r="A819" s="13"/>
      <c r="B819" s="241"/>
      <c r="C819" s="242"/>
      <c r="D819" s="243" t="s">
        <v>230</v>
      </c>
      <c r="E819" s="242"/>
      <c r="F819" s="245" t="s">
        <v>1423</v>
      </c>
      <c r="G819" s="242"/>
      <c r="H819" s="246">
        <v>171.43899999999999</v>
      </c>
      <c r="I819" s="247"/>
      <c r="J819" s="242"/>
      <c r="K819" s="242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230</v>
      </c>
      <c r="AU819" s="252" t="s">
        <v>88</v>
      </c>
      <c r="AV819" s="13" t="s">
        <v>88</v>
      </c>
      <c r="AW819" s="13" t="s">
        <v>4</v>
      </c>
      <c r="AX819" s="13" t="s">
        <v>86</v>
      </c>
      <c r="AY819" s="252" t="s">
        <v>216</v>
      </c>
    </row>
    <row r="820" s="2" customFormat="1" ht="16.5" customHeight="1">
      <c r="A820" s="39"/>
      <c r="B820" s="40"/>
      <c r="C820" s="264" t="s">
        <v>1424</v>
      </c>
      <c r="D820" s="264" t="s">
        <v>372</v>
      </c>
      <c r="E820" s="265" t="s">
        <v>1425</v>
      </c>
      <c r="F820" s="266" t="s">
        <v>1426</v>
      </c>
      <c r="G820" s="267" t="s">
        <v>293</v>
      </c>
      <c r="H820" s="268">
        <v>87.564999999999998</v>
      </c>
      <c r="I820" s="269"/>
      <c r="J820" s="270">
        <f>ROUND(I820*H820,2)</f>
        <v>0</v>
      </c>
      <c r="K820" s="266" t="s">
        <v>222</v>
      </c>
      <c r="L820" s="271"/>
      <c r="M820" s="272" t="s">
        <v>1</v>
      </c>
      <c r="N820" s="273" t="s">
        <v>44</v>
      </c>
      <c r="O820" s="92"/>
      <c r="P820" s="237">
        <f>O820*H820</f>
        <v>0</v>
      </c>
      <c r="Q820" s="237">
        <v>0.00029999999999999997</v>
      </c>
      <c r="R820" s="237">
        <f>Q820*H820</f>
        <v>0.026269499999999998</v>
      </c>
      <c r="S820" s="237">
        <v>0</v>
      </c>
      <c r="T820" s="238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9" t="s">
        <v>250</v>
      </c>
      <c r="AT820" s="239" t="s">
        <v>372</v>
      </c>
      <c r="AU820" s="239" t="s">
        <v>88</v>
      </c>
      <c r="AY820" s="18" t="s">
        <v>216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8" t="s">
        <v>86</v>
      </c>
      <c r="BK820" s="240">
        <f>ROUND(I820*H820,2)</f>
        <v>0</v>
      </c>
      <c r="BL820" s="18" t="s">
        <v>121</v>
      </c>
      <c r="BM820" s="239" t="s">
        <v>1427</v>
      </c>
    </row>
    <row r="821" s="13" customFormat="1">
      <c r="A821" s="13"/>
      <c r="B821" s="241"/>
      <c r="C821" s="242"/>
      <c r="D821" s="243" t="s">
        <v>230</v>
      </c>
      <c r="E821" s="244" t="s">
        <v>1</v>
      </c>
      <c r="F821" s="245" t="s">
        <v>1428</v>
      </c>
      <c r="G821" s="242"/>
      <c r="H821" s="246">
        <v>83.394999999999996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230</v>
      </c>
      <c r="AU821" s="252" t="s">
        <v>88</v>
      </c>
      <c r="AV821" s="13" t="s">
        <v>88</v>
      </c>
      <c r="AW821" s="13" t="s">
        <v>34</v>
      </c>
      <c r="AX821" s="13" t="s">
        <v>79</v>
      </c>
      <c r="AY821" s="252" t="s">
        <v>216</v>
      </c>
    </row>
    <row r="822" s="15" customFormat="1">
      <c r="A822" s="15"/>
      <c r="B822" s="280"/>
      <c r="C822" s="281"/>
      <c r="D822" s="243" t="s">
        <v>230</v>
      </c>
      <c r="E822" s="282" t="s">
        <v>1</v>
      </c>
      <c r="F822" s="283" t="s">
        <v>1391</v>
      </c>
      <c r="G822" s="281"/>
      <c r="H822" s="284">
        <v>83.394999999999996</v>
      </c>
      <c r="I822" s="285"/>
      <c r="J822" s="281"/>
      <c r="K822" s="281"/>
      <c r="L822" s="286"/>
      <c r="M822" s="287"/>
      <c r="N822" s="288"/>
      <c r="O822" s="288"/>
      <c r="P822" s="288"/>
      <c r="Q822" s="288"/>
      <c r="R822" s="288"/>
      <c r="S822" s="288"/>
      <c r="T822" s="289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90" t="s">
        <v>230</v>
      </c>
      <c r="AU822" s="290" t="s">
        <v>88</v>
      </c>
      <c r="AV822" s="15" t="s">
        <v>99</v>
      </c>
      <c r="AW822" s="15" t="s">
        <v>34</v>
      </c>
      <c r="AX822" s="15" t="s">
        <v>86</v>
      </c>
      <c r="AY822" s="290" t="s">
        <v>216</v>
      </c>
    </row>
    <row r="823" s="13" customFormat="1">
      <c r="A823" s="13"/>
      <c r="B823" s="241"/>
      <c r="C823" s="242"/>
      <c r="D823" s="243" t="s">
        <v>230</v>
      </c>
      <c r="E823" s="242"/>
      <c r="F823" s="245" t="s">
        <v>1429</v>
      </c>
      <c r="G823" s="242"/>
      <c r="H823" s="246">
        <v>87.564999999999998</v>
      </c>
      <c r="I823" s="247"/>
      <c r="J823" s="242"/>
      <c r="K823" s="242"/>
      <c r="L823" s="248"/>
      <c r="M823" s="249"/>
      <c r="N823" s="250"/>
      <c r="O823" s="250"/>
      <c r="P823" s="250"/>
      <c r="Q823" s="250"/>
      <c r="R823" s="250"/>
      <c r="S823" s="250"/>
      <c r="T823" s="25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2" t="s">
        <v>230</v>
      </c>
      <c r="AU823" s="252" t="s">
        <v>88</v>
      </c>
      <c r="AV823" s="13" t="s">
        <v>88</v>
      </c>
      <c r="AW823" s="13" t="s">
        <v>4</v>
      </c>
      <c r="AX823" s="13" t="s">
        <v>86</v>
      </c>
      <c r="AY823" s="252" t="s">
        <v>216</v>
      </c>
    </row>
    <row r="824" s="2" customFormat="1" ht="16.5" customHeight="1">
      <c r="A824" s="39"/>
      <c r="B824" s="40"/>
      <c r="C824" s="228" t="s">
        <v>1430</v>
      </c>
      <c r="D824" s="228" t="s">
        <v>218</v>
      </c>
      <c r="E824" s="229" t="s">
        <v>1431</v>
      </c>
      <c r="F824" s="230" t="s">
        <v>1432</v>
      </c>
      <c r="G824" s="231" t="s">
        <v>293</v>
      </c>
      <c r="H824" s="232">
        <v>40.450000000000003</v>
      </c>
      <c r="I824" s="233"/>
      <c r="J824" s="234">
        <f>ROUND(I824*H824,2)</f>
        <v>0</v>
      </c>
      <c r="K824" s="230" t="s">
        <v>222</v>
      </c>
      <c r="L824" s="45"/>
      <c r="M824" s="235" t="s">
        <v>1</v>
      </c>
      <c r="N824" s="236" t="s">
        <v>44</v>
      </c>
      <c r="O824" s="92"/>
      <c r="P824" s="237">
        <f>O824*H824</f>
        <v>0</v>
      </c>
      <c r="Q824" s="237">
        <v>0.0010499999999999999</v>
      </c>
      <c r="R824" s="237">
        <f>Q824*H824</f>
        <v>0.042472500000000003</v>
      </c>
      <c r="S824" s="237">
        <v>0</v>
      </c>
      <c r="T824" s="238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121</v>
      </c>
      <c r="AT824" s="239" t="s">
        <v>218</v>
      </c>
      <c r="AU824" s="239" t="s">
        <v>88</v>
      </c>
      <c r="AY824" s="18" t="s">
        <v>216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86</v>
      </c>
      <c r="BK824" s="240">
        <f>ROUND(I824*H824,2)</f>
        <v>0</v>
      </c>
      <c r="BL824" s="18" t="s">
        <v>121</v>
      </c>
      <c r="BM824" s="239" t="s">
        <v>1433</v>
      </c>
    </row>
    <row r="825" s="13" customFormat="1">
      <c r="A825" s="13"/>
      <c r="B825" s="241"/>
      <c r="C825" s="242"/>
      <c r="D825" s="243" t="s">
        <v>230</v>
      </c>
      <c r="E825" s="244" t="s">
        <v>1</v>
      </c>
      <c r="F825" s="245" t="s">
        <v>1434</v>
      </c>
      <c r="G825" s="242"/>
      <c r="H825" s="246">
        <v>40.450000000000003</v>
      </c>
      <c r="I825" s="247"/>
      <c r="J825" s="242"/>
      <c r="K825" s="242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230</v>
      </c>
      <c r="AU825" s="252" t="s">
        <v>88</v>
      </c>
      <c r="AV825" s="13" t="s">
        <v>88</v>
      </c>
      <c r="AW825" s="13" t="s">
        <v>34</v>
      </c>
      <c r="AX825" s="13" t="s">
        <v>79</v>
      </c>
      <c r="AY825" s="252" t="s">
        <v>216</v>
      </c>
    </row>
    <row r="826" s="14" customFormat="1">
      <c r="A826" s="14"/>
      <c r="B826" s="253"/>
      <c r="C826" s="254"/>
      <c r="D826" s="243" t="s">
        <v>230</v>
      </c>
      <c r="E826" s="255" t="s">
        <v>1</v>
      </c>
      <c r="F826" s="256" t="s">
        <v>1435</v>
      </c>
      <c r="G826" s="254"/>
      <c r="H826" s="257">
        <v>40.450000000000003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230</v>
      </c>
      <c r="AU826" s="263" t="s">
        <v>88</v>
      </c>
      <c r="AV826" s="14" t="s">
        <v>121</v>
      </c>
      <c r="AW826" s="14" t="s">
        <v>34</v>
      </c>
      <c r="AX826" s="14" t="s">
        <v>86</v>
      </c>
      <c r="AY826" s="263" t="s">
        <v>216</v>
      </c>
    </row>
    <row r="827" s="2" customFormat="1" ht="37.8" customHeight="1">
      <c r="A827" s="39"/>
      <c r="B827" s="40"/>
      <c r="C827" s="228" t="s">
        <v>1436</v>
      </c>
      <c r="D827" s="228" t="s">
        <v>218</v>
      </c>
      <c r="E827" s="229" t="s">
        <v>1437</v>
      </c>
      <c r="F827" s="230" t="s">
        <v>1438</v>
      </c>
      <c r="G827" s="231" t="s">
        <v>277</v>
      </c>
      <c r="H827" s="232">
        <v>105.843</v>
      </c>
      <c r="I827" s="233"/>
      <c r="J827" s="234">
        <f>ROUND(I827*H827,2)</f>
        <v>0</v>
      </c>
      <c r="K827" s="230" t="s">
        <v>1</v>
      </c>
      <c r="L827" s="45"/>
      <c r="M827" s="235" t="s">
        <v>1</v>
      </c>
      <c r="N827" s="236" t="s">
        <v>44</v>
      </c>
      <c r="O827" s="92"/>
      <c r="P827" s="237">
        <f>O827*H827</f>
        <v>0</v>
      </c>
      <c r="Q827" s="237">
        <v>0.016424999999999999</v>
      </c>
      <c r="R827" s="237">
        <f>Q827*H827</f>
        <v>1.738471275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121</v>
      </c>
      <c r="AT827" s="239" t="s">
        <v>218</v>
      </c>
      <c r="AU827" s="239" t="s">
        <v>88</v>
      </c>
      <c r="AY827" s="18" t="s">
        <v>216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86</v>
      </c>
      <c r="BK827" s="240">
        <f>ROUND(I827*H827,2)</f>
        <v>0</v>
      </c>
      <c r="BL827" s="18" t="s">
        <v>121</v>
      </c>
      <c r="BM827" s="239" t="s">
        <v>1439</v>
      </c>
    </row>
    <row r="828" s="13" customFormat="1">
      <c r="A828" s="13"/>
      <c r="B828" s="241"/>
      <c r="C828" s="242"/>
      <c r="D828" s="243" t="s">
        <v>230</v>
      </c>
      <c r="E828" s="244" t="s">
        <v>1</v>
      </c>
      <c r="F828" s="245" t="s">
        <v>1310</v>
      </c>
      <c r="G828" s="242"/>
      <c r="H828" s="246">
        <v>92.117999999999995</v>
      </c>
      <c r="I828" s="247"/>
      <c r="J828" s="242"/>
      <c r="K828" s="242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230</v>
      </c>
      <c r="AU828" s="252" t="s">
        <v>88</v>
      </c>
      <c r="AV828" s="13" t="s">
        <v>88</v>
      </c>
      <c r="AW828" s="13" t="s">
        <v>34</v>
      </c>
      <c r="AX828" s="13" t="s">
        <v>79</v>
      </c>
      <c r="AY828" s="252" t="s">
        <v>216</v>
      </c>
    </row>
    <row r="829" s="13" customFormat="1">
      <c r="A829" s="13"/>
      <c r="B829" s="241"/>
      <c r="C829" s="242"/>
      <c r="D829" s="243" t="s">
        <v>230</v>
      </c>
      <c r="E829" s="244" t="s">
        <v>1</v>
      </c>
      <c r="F829" s="245" t="s">
        <v>1440</v>
      </c>
      <c r="G829" s="242"/>
      <c r="H829" s="246">
        <v>13.725</v>
      </c>
      <c r="I829" s="247"/>
      <c r="J829" s="242"/>
      <c r="K829" s="242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230</v>
      </c>
      <c r="AU829" s="252" t="s">
        <v>88</v>
      </c>
      <c r="AV829" s="13" t="s">
        <v>88</v>
      </c>
      <c r="AW829" s="13" t="s">
        <v>34</v>
      </c>
      <c r="AX829" s="13" t="s">
        <v>79</v>
      </c>
      <c r="AY829" s="252" t="s">
        <v>216</v>
      </c>
    </row>
    <row r="830" s="14" customFormat="1">
      <c r="A830" s="14"/>
      <c r="B830" s="253"/>
      <c r="C830" s="254"/>
      <c r="D830" s="243" t="s">
        <v>230</v>
      </c>
      <c r="E830" s="255" t="s">
        <v>1</v>
      </c>
      <c r="F830" s="256" t="s">
        <v>1441</v>
      </c>
      <c r="G830" s="254"/>
      <c r="H830" s="257">
        <v>105.843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230</v>
      </c>
      <c r="AU830" s="263" t="s">
        <v>88</v>
      </c>
      <c r="AV830" s="14" t="s">
        <v>121</v>
      </c>
      <c r="AW830" s="14" t="s">
        <v>34</v>
      </c>
      <c r="AX830" s="14" t="s">
        <v>86</v>
      </c>
      <c r="AY830" s="263" t="s">
        <v>216</v>
      </c>
    </row>
    <row r="831" s="2" customFormat="1" ht="16.5" customHeight="1">
      <c r="A831" s="39"/>
      <c r="B831" s="40"/>
      <c r="C831" s="264" t="s">
        <v>1442</v>
      </c>
      <c r="D831" s="264" t="s">
        <v>372</v>
      </c>
      <c r="E831" s="265" t="s">
        <v>1443</v>
      </c>
      <c r="F831" s="266" t="s">
        <v>1444</v>
      </c>
      <c r="G831" s="267" t="s">
        <v>277</v>
      </c>
      <c r="H831" s="268">
        <v>110.56999999999999</v>
      </c>
      <c r="I831" s="269"/>
      <c r="J831" s="270">
        <f>ROUND(I831*H831,2)</f>
        <v>0</v>
      </c>
      <c r="K831" s="266" t="s">
        <v>222</v>
      </c>
      <c r="L831" s="271"/>
      <c r="M831" s="272" t="s">
        <v>1</v>
      </c>
      <c r="N831" s="273" t="s">
        <v>44</v>
      </c>
      <c r="O831" s="92"/>
      <c r="P831" s="237">
        <f>O831*H831</f>
        <v>0</v>
      </c>
      <c r="Q831" s="237">
        <v>0.0093100000000000006</v>
      </c>
      <c r="R831" s="237">
        <f>Q831*H831</f>
        <v>1.0294067</v>
      </c>
      <c r="S831" s="237">
        <v>0</v>
      </c>
      <c r="T831" s="238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9" t="s">
        <v>250</v>
      </c>
      <c r="AT831" s="239" t="s">
        <v>372</v>
      </c>
      <c r="AU831" s="239" t="s">
        <v>88</v>
      </c>
      <c r="AY831" s="18" t="s">
        <v>216</v>
      </c>
      <c r="BE831" s="240">
        <f>IF(N831="základní",J831,0)</f>
        <v>0</v>
      </c>
      <c r="BF831" s="240">
        <f>IF(N831="snížená",J831,0)</f>
        <v>0</v>
      </c>
      <c r="BG831" s="240">
        <f>IF(N831="zákl. přenesená",J831,0)</f>
        <v>0</v>
      </c>
      <c r="BH831" s="240">
        <f>IF(N831="sníž. přenesená",J831,0)</f>
        <v>0</v>
      </c>
      <c r="BI831" s="240">
        <f>IF(N831="nulová",J831,0)</f>
        <v>0</v>
      </c>
      <c r="BJ831" s="18" t="s">
        <v>86</v>
      </c>
      <c r="BK831" s="240">
        <f>ROUND(I831*H831,2)</f>
        <v>0</v>
      </c>
      <c r="BL831" s="18" t="s">
        <v>121</v>
      </c>
      <c r="BM831" s="239" t="s">
        <v>1445</v>
      </c>
    </row>
    <row r="832" s="13" customFormat="1">
      <c r="A832" s="13"/>
      <c r="B832" s="241"/>
      <c r="C832" s="242"/>
      <c r="D832" s="243" t="s">
        <v>230</v>
      </c>
      <c r="E832" s="244" t="s">
        <v>1</v>
      </c>
      <c r="F832" s="245" t="s">
        <v>1446</v>
      </c>
      <c r="G832" s="242"/>
      <c r="H832" s="246">
        <v>105.843</v>
      </c>
      <c r="I832" s="247"/>
      <c r="J832" s="242"/>
      <c r="K832" s="242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230</v>
      </c>
      <c r="AU832" s="252" t="s">
        <v>88</v>
      </c>
      <c r="AV832" s="13" t="s">
        <v>88</v>
      </c>
      <c r="AW832" s="13" t="s">
        <v>34</v>
      </c>
      <c r="AX832" s="13" t="s">
        <v>79</v>
      </c>
      <c r="AY832" s="252" t="s">
        <v>216</v>
      </c>
    </row>
    <row r="833" s="13" customFormat="1">
      <c r="A833" s="13"/>
      <c r="B833" s="241"/>
      <c r="C833" s="242"/>
      <c r="D833" s="243" t="s">
        <v>230</v>
      </c>
      <c r="E833" s="244" t="s">
        <v>1</v>
      </c>
      <c r="F833" s="245" t="s">
        <v>1447</v>
      </c>
      <c r="G833" s="242"/>
      <c r="H833" s="246">
        <v>-5.3250000000000002</v>
      </c>
      <c r="I833" s="247"/>
      <c r="J833" s="242"/>
      <c r="K833" s="242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230</v>
      </c>
      <c r="AU833" s="252" t="s">
        <v>88</v>
      </c>
      <c r="AV833" s="13" t="s">
        <v>88</v>
      </c>
      <c r="AW833" s="13" t="s">
        <v>34</v>
      </c>
      <c r="AX833" s="13" t="s">
        <v>79</v>
      </c>
      <c r="AY833" s="252" t="s">
        <v>216</v>
      </c>
    </row>
    <row r="834" s="14" customFormat="1">
      <c r="A834" s="14"/>
      <c r="B834" s="253"/>
      <c r="C834" s="254"/>
      <c r="D834" s="243" t="s">
        <v>230</v>
      </c>
      <c r="E834" s="255" t="s">
        <v>1</v>
      </c>
      <c r="F834" s="256" t="s">
        <v>285</v>
      </c>
      <c r="G834" s="254"/>
      <c r="H834" s="257">
        <v>100.518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230</v>
      </c>
      <c r="AU834" s="263" t="s">
        <v>88</v>
      </c>
      <c r="AV834" s="14" t="s">
        <v>121</v>
      </c>
      <c r="AW834" s="14" t="s">
        <v>34</v>
      </c>
      <c r="AX834" s="14" t="s">
        <v>86</v>
      </c>
      <c r="AY834" s="263" t="s">
        <v>216</v>
      </c>
    </row>
    <row r="835" s="13" customFormat="1">
      <c r="A835" s="13"/>
      <c r="B835" s="241"/>
      <c r="C835" s="242"/>
      <c r="D835" s="243" t="s">
        <v>230</v>
      </c>
      <c r="E835" s="242"/>
      <c r="F835" s="245" t="s">
        <v>1448</v>
      </c>
      <c r="G835" s="242"/>
      <c r="H835" s="246">
        <v>110.56999999999999</v>
      </c>
      <c r="I835" s="247"/>
      <c r="J835" s="242"/>
      <c r="K835" s="242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230</v>
      </c>
      <c r="AU835" s="252" t="s">
        <v>88</v>
      </c>
      <c r="AV835" s="13" t="s">
        <v>88</v>
      </c>
      <c r="AW835" s="13" t="s">
        <v>4</v>
      </c>
      <c r="AX835" s="13" t="s">
        <v>86</v>
      </c>
      <c r="AY835" s="252" t="s">
        <v>216</v>
      </c>
    </row>
    <row r="836" s="2" customFormat="1" ht="16.5" customHeight="1">
      <c r="A836" s="39"/>
      <c r="B836" s="40"/>
      <c r="C836" s="264" t="s">
        <v>1449</v>
      </c>
      <c r="D836" s="264" t="s">
        <v>372</v>
      </c>
      <c r="E836" s="265" t="s">
        <v>1450</v>
      </c>
      <c r="F836" s="266" t="s">
        <v>1451</v>
      </c>
      <c r="G836" s="267" t="s">
        <v>277</v>
      </c>
      <c r="H836" s="268">
        <v>5.3250000000000002</v>
      </c>
      <c r="I836" s="269"/>
      <c r="J836" s="270">
        <f>ROUND(I836*H836,2)</f>
        <v>0</v>
      </c>
      <c r="K836" s="266" t="s">
        <v>222</v>
      </c>
      <c r="L836" s="271"/>
      <c r="M836" s="272" t="s">
        <v>1</v>
      </c>
      <c r="N836" s="273" t="s">
        <v>44</v>
      </c>
      <c r="O836" s="92"/>
      <c r="P836" s="237">
        <f>O836*H836</f>
        <v>0</v>
      </c>
      <c r="Q836" s="237">
        <v>0.034099999999999998</v>
      </c>
      <c r="R836" s="237">
        <f>Q836*H836</f>
        <v>0.18158250000000001</v>
      </c>
      <c r="S836" s="237">
        <v>0</v>
      </c>
      <c r="T836" s="238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9" t="s">
        <v>250</v>
      </c>
      <c r="AT836" s="239" t="s">
        <v>372</v>
      </c>
      <c r="AU836" s="239" t="s">
        <v>88</v>
      </c>
      <c r="AY836" s="18" t="s">
        <v>216</v>
      </c>
      <c r="BE836" s="240">
        <f>IF(N836="základní",J836,0)</f>
        <v>0</v>
      </c>
      <c r="BF836" s="240">
        <f>IF(N836="snížená",J836,0)</f>
        <v>0</v>
      </c>
      <c r="BG836" s="240">
        <f>IF(N836="zákl. přenesená",J836,0)</f>
        <v>0</v>
      </c>
      <c r="BH836" s="240">
        <f>IF(N836="sníž. přenesená",J836,0)</f>
        <v>0</v>
      </c>
      <c r="BI836" s="240">
        <f>IF(N836="nulová",J836,0)</f>
        <v>0</v>
      </c>
      <c r="BJ836" s="18" t="s">
        <v>86</v>
      </c>
      <c r="BK836" s="240">
        <f>ROUND(I836*H836,2)</f>
        <v>0</v>
      </c>
      <c r="BL836" s="18" t="s">
        <v>121</v>
      </c>
      <c r="BM836" s="239" t="s">
        <v>1452</v>
      </c>
    </row>
    <row r="837" s="13" customFormat="1">
      <c r="A837" s="13"/>
      <c r="B837" s="241"/>
      <c r="C837" s="242"/>
      <c r="D837" s="243" t="s">
        <v>230</v>
      </c>
      <c r="E837" s="244" t="s">
        <v>1</v>
      </c>
      <c r="F837" s="245" t="s">
        <v>1453</v>
      </c>
      <c r="G837" s="242"/>
      <c r="H837" s="246">
        <v>5.3250000000000002</v>
      </c>
      <c r="I837" s="247"/>
      <c r="J837" s="242"/>
      <c r="K837" s="242"/>
      <c r="L837" s="248"/>
      <c r="M837" s="249"/>
      <c r="N837" s="250"/>
      <c r="O837" s="250"/>
      <c r="P837" s="250"/>
      <c r="Q837" s="250"/>
      <c r="R837" s="250"/>
      <c r="S837" s="250"/>
      <c r="T837" s="25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2" t="s">
        <v>230</v>
      </c>
      <c r="AU837" s="252" t="s">
        <v>88</v>
      </c>
      <c r="AV837" s="13" t="s">
        <v>88</v>
      </c>
      <c r="AW837" s="13" t="s">
        <v>34</v>
      </c>
      <c r="AX837" s="13" t="s">
        <v>86</v>
      </c>
      <c r="AY837" s="252" t="s">
        <v>216</v>
      </c>
    </row>
    <row r="838" s="2" customFormat="1" ht="24.15" customHeight="1">
      <c r="A838" s="39"/>
      <c r="B838" s="40"/>
      <c r="C838" s="264" t="s">
        <v>1454</v>
      </c>
      <c r="D838" s="264" t="s">
        <v>372</v>
      </c>
      <c r="E838" s="265" t="s">
        <v>1455</v>
      </c>
      <c r="F838" s="266" t="s">
        <v>1456</v>
      </c>
      <c r="G838" s="267" t="s">
        <v>277</v>
      </c>
      <c r="H838" s="268">
        <v>116.42700000000001</v>
      </c>
      <c r="I838" s="269"/>
      <c r="J838" s="270">
        <f>ROUND(I838*H838,2)</f>
        <v>0</v>
      </c>
      <c r="K838" s="266" t="s">
        <v>222</v>
      </c>
      <c r="L838" s="271"/>
      <c r="M838" s="272" t="s">
        <v>1</v>
      </c>
      <c r="N838" s="273" t="s">
        <v>44</v>
      </c>
      <c r="O838" s="92"/>
      <c r="P838" s="237">
        <f>O838*H838</f>
        <v>0</v>
      </c>
      <c r="Q838" s="237">
        <v>0.00027999999999999998</v>
      </c>
      <c r="R838" s="237">
        <f>Q838*H838</f>
        <v>0.03259956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250</v>
      </c>
      <c r="AT838" s="239" t="s">
        <v>372</v>
      </c>
      <c r="AU838" s="239" t="s">
        <v>88</v>
      </c>
      <c r="AY838" s="18" t="s">
        <v>216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86</v>
      </c>
      <c r="BK838" s="240">
        <f>ROUND(I838*H838,2)</f>
        <v>0</v>
      </c>
      <c r="BL838" s="18" t="s">
        <v>121</v>
      </c>
      <c r="BM838" s="239" t="s">
        <v>1457</v>
      </c>
    </row>
    <row r="839" s="13" customFormat="1">
      <c r="A839" s="13"/>
      <c r="B839" s="241"/>
      <c r="C839" s="242"/>
      <c r="D839" s="243" t="s">
        <v>230</v>
      </c>
      <c r="E839" s="244" t="s">
        <v>1</v>
      </c>
      <c r="F839" s="245" t="s">
        <v>1446</v>
      </c>
      <c r="G839" s="242"/>
      <c r="H839" s="246">
        <v>105.843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230</v>
      </c>
      <c r="AU839" s="252" t="s">
        <v>88</v>
      </c>
      <c r="AV839" s="13" t="s">
        <v>88</v>
      </c>
      <c r="AW839" s="13" t="s">
        <v>34</v>
      </c>
      <c r="AX839" s="13" t="s">
        <v>86</v>
      </c>
      <c r="AY839" s="252" t="s">
        <v>216</v>
      </c>
    </row>
    <row r="840" s="13" customFormat="1">
      <c r="A840" s="13"/>
      <c r="B840" s="241"/>
      <c r="C840" s="242"/>
      <c r="D840" s="243" t="s">
        <v>230</v>
      </c>
      <c r="E840" s="242"/>
      <c r="F840" s="245" t="s">
        <v>1458</v>
      </c>
      <c r="G840" s="242"/>
      <c r="H840" s="246">
        <v>116.42700000000001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230</v>
      </c>
      <c r="AU840" s="252" t="s">
        <v>88</v>
      </c>
      <c r="AV840" s="13" t="s">
        <v>88</v>
      </c>
      <c r="AW840" s="13" t="s">
        <v>4</v>
      </c>
      <c r="AX840" s="13" t="s">
        <v>86</v>
      </c>
      <c r="AY840" s="252" t="s">
        <v>216</v>
      </c>
    </row>
    <row r="841" s="2" customFormat="1" ht="24.15" customHeight="1">
      <c r="A841" s="39"/>
      <c r="B841" s="40"/>
      <c r="C841" s="228" t="s">
        <v>1459</v>
      </c>
      <c r="D841" s="228" t="s">
        <v>218</v>
      </c>
      <c r="E841" s="229" t="s">
        <v>1460</v>
      </c>
      <c r="F841" s="230" t="s">
        <v>1461</v>
      </c>
      <c r="G841" s="231" t="s">
        <v>277</v>
      </c>
      <c r="H841" s="232">
        <v>20.716999999999999</v>
      </c>
      <c r="I841" s="233"/>
      <c r="J841" s="234">
        <f>ROUND(I841*H841,2)</f>
        <v>0</v>
      </c>
      <c r="K841" s="230" t="s">
        <v>222</v>
      </c>
      <c r="L841" s="45"/>
      <c r="M841" s="235" t="s">
        <v>1</v>
      </c>
      <c r="N841" s="236" t="s">
        <v>44</v>
      </c>
      <c r="O841" s="92"/>
      <c r="P841" s="237">
        <f>O841*H841</f>
        <v>0</v>
      </c>
      <c r="Q841" s="237">
        <v>0.010500000000000001</v>
      </c>
      <c r="R841" s="237">
        <f>Q841*H841</f>
        <v>0.21752850000000001</v>
      </c>
      <c r="S841" s="237">
        <v>0</v>
      </c>
      <c r="T841" s="238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9" t="s">
        <v>121</v>
      </c>
      <c r="AT841" s="239" t="s">
        <v>218</v>
      </c>
      <c r="AU841" s="239" t="s">
        <v>88</v>
      </c>
      <c r="AY841" s="18" t="s">
        <v>216</v>
      </c>
      <c r="BE841" s="240">
        <f>IF(N841="základní",J841,0)</f>
        <v>0</v>
      </c>
      <c r="BF841" s="240">
        <f>IF(N841="snížená",J841,0)</f>
        <v>0</v>
      </c>
      <c r="BG841" s="240">
        <f>IF(N841="zákl. přenesená",J841,0)</f>
        <v>0</v>
      </c>
      <c r="BH841" s="240">
        <f>IF(N841="sníž. přenesená",J841,0)</f>
        <v>0</v>
      </c>
      <c r="BI841" s="240">
        <f>IF(N841="nulová",J841,0)</f>
        <v>0</v>
      </c>
      <c r="BJ841" s="18" t="s">
        <v>86</v>
      </c>
      <c r="BK841" s="240">
        <f>ROUND(I841*H841,2)</f>
        <v>0</v>
      </c>
      <c r="BL841" s="18" t="s">
        <v>121</v>
      </c>
      <c r="BM841" s="239" t="s">
        <v>1462</v>
      </c>
    </row>
    <row r="842" s="13" customFormat="1">
      <c r="A842" s="13"/>
      <c r="B842" s="241"/>
      <c r="C842" s="242"/>
      <c r="D842" s="243" t="s">
        <v>230</v>
      </c>
      <c r="E842" s="244" t="s">
        <v>1</v>
      </c>
      <c r="F842" s="245" t="s">
        <v>1316</v>
      </c>
      <c r="G842" s="242"/>
      <c r="H842" s="246">
        <v>20.716999999999999</v>
      </c>
      <c r="I842" s="247"/>
      <c r="J842" s="242"/>
      <c r="K842" s="242"/>
      <c r="L842" s="248"/>
      <c r="M842" s="249"/>
      <c r="N842" s="250"/>
      <c r="O842" s="250"/>
      <c r="P842" s="250"/>
      <c r="Q842" s="250"/>
      <c r="R842" s="250"/>
      <c r="S842" s="250"/>
      <c r="T842" s="25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2" t="s">
        <v>230</v>
      </c>
      <c r="AU842" s="252" t="s">
        <v>88</v>
      </c>
      <c r="AV842" s="13" t="s">
        <v>88</v>
      </c>
      <c r="AW842" s="13" t="s">
        <v>34</v>
      </c>
      <c r="AX842" s="13" t="s">
        <v>86</v>
      </c>
      <c r="AY842" s="252" t="s">
        <v>216</v>
      </c>
    </row>
    <row r="843" s="2" customFormat="1" ht="16.5" customHeight="1">
      <c r="A843" s="39"/>
      <c r="B843" s="40"/>
      <c r="C843" s="228" t="s">
        <v>1463</v>
      </c>
      <c r="D843" s="228" t="s">
        <v>218</v>
      </c>
      <c r="E843" s="229" t="s">
        <v>1464</v>
      </c>
      <c r="F843" s="230" t="s">
        <v>1465</v>
      </c>
      <c r="G843" s="231" t="s">
        <v>221</v>
      </c>
      <c r="H843" s="232">
        <v>2</v>
      </c>
      <c r="I843" s="233"/>
      <c r="J843" s="234">
        <f>ROUND(I843*H843,2)</f>
        <v>0</v>
      </c>
      <c r="K843" s="230" t="s">
        <v>222</v>
      </c>
      <c r="L843" s="45"/>
      <c r="M843" s="235" t="s">
        <v>1</v>
      </c>
      <c r="N843" s="236" t="s">
        <v>44</v>
      </c>
      <c r="O843" s="92"/>
      <c r="P843" s="237">
        <f>O843*H843</f>
        <v>0</v>
      </c>
      <c r="Q843" s="237">
        <v>0.014659999999999999</v>
      </c>
      <c r="R843" s="237">
        <f>Q843*H843</f>
        <v>0.029319999999999999</v>
      </c>
      <c r="S843" s="237">
        <v>0</v>
      </c>
      <c r="T843" s="238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9" t="s">
        <v>121</v>
      </c>
      <c r="AT843" s="239" t="s">
        <v>218</v>
      </c>
      <c r="AU843" s="239" t="s">
        <v>88</v>
      </c>
      <c r="AY843" s="18" t="s">
        <v>216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86</v>
      </c>
      <c r="BK843" s="240">
        <f>ROUND(I843*H843,2)</f>
        <v>0</v>
      </c>
      <c r="BL843" s="18" t="s">
        <v>121</v>
      </c>
      <c r="BM843" s="239" t="s">
        <v>1466</v>
      </c>
    </row>
    <row r="844" s="13" customFormat="1">
      <c r="A844" s="13"/>
      <c r="B844" s="241"/>
      <c r="C844" s="242"/>
      <c r="D844" s="243" t="s">
        <v>230</v>
      </c>
      <c r="E844" s="244" t="s">
        <v>1</v>
      </c>
      <c r="F844" s="245" t="s">
        <v>1370</v>
      </c>
      <c r="G844" s="242"/>
      <c r="H844" s="246">
        <v>2</v>
      </c>
      <c r="I844" s="247"/>
      <c r="J844" s="242"/>
      <c r="K844" s="242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230</v>
      </c>
      <c r="AU844" s="252" t="s">
        <v>88</v>
      </c>
      <c r="AV844" s="13" t="s">
        <v>88</v>
      </c>
      <c r="AW844" s="13" t="s">
        <v>34</v>
      </c>
      <c r="AX844" s="13" t="s">
        <v>86</v>
      </c>
      <c r="AY844" s="252" t="s">
        <v>216</v>
      </c>
    </row>
    <row r="845" s="2" customFormat="1" ht="37.8" customHeight="1">
      <c r="A845" s="39"/>
      <c r="B845" s="40"/>
      <c r="C845" s="228" t="s">
        <v>1467</v>
      </c>
      <c r="D845" s="228" t="s">
        <v>218</v>
      </c>
      <c r="E845" s="229" t="s">
        <v>1468</v>
      </c>
      <c r="F845" s="230" t="s">
        <v>1469</v>
      </c>
      <c r="G845" s="231" t="s">
        <v>277</v>
      </c>
      <c r="H845" s="232">
        <v>517.798</v>
      </c>
      <c r="I845" s="233"/>
      <c r="J845" s="234">
        <f>ROUND(I845*H845,2)</f>
        <v>0</v>
      </c>
      <c r="K845" s="230" t="s">
        <v>222</v>
      </c>
      <c r="L845" s="45"/>
      <c r="M845" s="235" t="s">
        <v>1</v>
      </c>
      <c r="N845" s="236" t="s">
        <v>44</v>
      </c>
      <c r="O845" s="92"/>
      <c r="P845" s="237">
        <f>O845*H845</f>
        <v>0</v>
      </c>
      <c r="Q845" s="237">
        <v>0.00182</v>
      </c>
      <c r="R845" s="237">
        <f>Q845*H845</f>
        <v>0.94239236000000004</v>
      </c>
      <c r="S845" s="237">
        <v>0</v>
      </c>
      <c r="T845" s="238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9" t="s">
        <v>121</v>
      </c>
      <c r="AT845" s="239" t="s">
        <v>218</v>
      </c>
      <c r="AU845" s="239" t="s">
        <v>88</v>
      </c>
      <c r="AY845" s="18" t="s">
        <v>216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8" t="s">
        <v>86</v>
      </c>
      <c r="BK845" s="240">
        <f>ROUND(I845*H845,2)</f>
        <v>0</v>
      </c>
      <c r="BL845" s="18" t="s">
        <v>121</v>
      </c>
      <c r="BM845" s="239" t="s">
        <v>1470</v>
      </c>
    </row>
    <row r="846" s="13" customFormat="1">
      <c r="A846" s="13"/>
      <c r="B846" s="241"/>
      <c r="C846" s="242"/>
      <c r="D846" s="243" t="s">
        <v>230</v>
      </c>
      <c r="E846" s="244" t="s">
        <v>1</v>
      </c>
      <c r="F846" s="245" t="s">
        <v>1471</v>
      </c>
      <c r="G846" s="242"/>
      <c r="H846" s="246">
        <v>517.798</v>
      </c>
      <c r="I846" s="247"/>
      <c r="J846" s="242"/>
      <c r="K846" s="242"/>
      <c r="L846" s="248"/>
      <c r="M846" s="249"/>
      <c r="N846" s="250"/>
      <c r="O846" s="250"/>
      <c r="P846" s="250"/>
      <c r="Q846" s="250"/>
      <c r="R846" s="250"/>
      <c r="S846" s="250"/>
      <c r="T846" s="25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2" t="s">
        <v>230</v>
      </c>
      <c r="AU846" s="252" t="s">
        <v>88</v>
      </c>
      <c r="AV846" s="13" t="s">
        <v>88</v>
      </c>
      <c r="AW846" s="13" t="s">
        <v>34</v>
      </c>
      <c r="AX846" s="13" t="s">
        <v>86</v>
      </c>
      <c r="AY846" s="252" t="s">
        <v>216</v>
      </c>
    </row>
    <row r="847" s="2" customFormat="1" ht="33" customHeight="1">
      <c r="A847" s="39"/>
      <c r="B847" s="40"/>
      <c r="C847" s="228" t="s">
        <v>1472</v>
      </c>
      <c r="D847" s="228" t="s">
        <v>218</v>
      </c>
      <c r="E847" s="229" t="s">
        <v>1473</v>
      </c>
      <c r="F847" s="230" t="s">
        <v>1474</v>
      </c>
      <c r="G847" s="231" t="s">
        <v>277</v>
      </c>
      <c r="H847" s="232">
        <v>517.798</v>
      </c>
      <c r="I847" s="233"/>
      <c r="J847" s="234">
        <f>ROUND(I847*H847,2)</f>
        <v>0</v>
      </c>
      <c r="K847" s="230" t="s">
        <v>222</v>
      </c>
      <c r="L847" s="45"/>
      <c r="M847" s="235" t="s">
        <v>1</v>
      </c>
      <c r="N847" s="236" t="s">
        <v>44</v>
      </c>
      <c r="O847" s="92"/>
      <c r="P847" s="237">
        <f>O847*H847</f>
        <v>0</v>
      </c>
      <c r="Q847" s="237">
        <v>0.0027000000000000001</v>
      </c>
      <c r="R847" s="237">
        <f>Q847*H847</f>
        <v>1.3980546</v>
      </c>
      <c r="S847" s="237">
        <v>0</v>
      </c>
      <c r="T847" s="238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9" t="s">
        <v>121</v>
      </c>
      <c r="AT847" s="239" t="s">
        <v>218</v>
      </c>
      <c r="AU847" s="239" t="s">
        <v>88</v>
      </c>
      <c r="AY847" s="18" t="s">
        <v>216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86</v>
      </c>
      <c r="BK847" s="240">
        <f>ROUND(I847*H847,2)</f>
        <v>0</v>
      </c>
      <c r="BL847" s="18" t="s">
        <v>121</v>
      </c>
      <c r="BM847" s="239" t="s">
        <v>1475</v>
      </c>
    </row>
    <row r="848" s="13" customFormat="1">
      <c r="A848" s="13"/>
      <c r="B848" s="241"/>
      <c r="C848" s="242"/>
      <c r="D848" s="243" t="s">
        <v>230</v>
      </c>
      <c r="E848" s="244" t="s">
        <v>1</v>
      </c>
      <c r="F848" s="245" t="s">
        <v>1298</v>
      </c>
      <c r="G848" s="242"/>
      <c r="H848" s="246">
        <v>238.08199999999999</v>
      </c>
      <c r="I848" s="247"/>
      <c r="J848" s="242"/>
      <c r="K848" s="242"/>
      <c r="L848" s="248"/>
      <c r="M848" s="249"/>
      <c r="N848" s="250"/>
      <c r="O848" s="250"/>
      <c r="P848" s="250"/>
      <c r="Q848" s="250"/>
      <c r="R848" s="250"/>
      <c r="S848" s="250"/>
      <c r="T848" s="25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2" t="s">
        <v>230</v>
      </c>
      <c r="AU848" s="252" t="s">
        <v>88</v>
      </c>
      <c r="AV848" s="13" t="s">
        <v>88</v>
      </c>
      <c r="AW848" s="13" t="s">
        <v>34</v>
      </c>
      <c r="AX848" s="13" t="s">
        <v>79</v>
      </c>
      <c r="AY848" s="252" t="s">
        <v>216</v>
      </c>
    </row>
    <row r="849" s="13" customFormat="1">
      <c r="A849" s="13"/>
      <c r="B849" s="241"/>
      <c r="C849" s="242"/>
      <c r="D849" s="243" t="s">
        <v>230</v>
      </c>
      <c r="E849" s="244" t="s">
        <v>1</v>
      </c>
      <c r="F849" s="245" t="s">
        <v>1299</v>
      </c>
      <c r="G849" s="242"/>
      <c r="H849" s="246">
        <v>-50.203000000000003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230</v>
      </c>
      <c r="AU849" s="252" t="s">
        <v>88</v>
      </c>
      <c r="AV849" s="13" t="s">
        <v>88</v>
      </c>
      <c r="AW849" s="13" t="s">
        <v>34</v>
      </c>
      <c r="AX849" s="13" t="s">
        <v>79</v>
      </c>
      <c r="AY849" s="252" t="s">
        <v>216</v>
      </c>
    </row>
    <row r="850" s="13" customFormat="1">
      <c r="A850" s="13"/>
      <c r="B850" s="241"/>
      <c r="C850" s="242"/>
      <c r="D850" s="243" t="s">
        <v>230</v>
      </c>
      <c r="E850" s="244" t="s">
        <v>1</v>
      </c>
      <c r="F850" s="245" t="s">
        <v>1476</v>
      </c>
      <c r="G850" s="242"/>
      <c r="H850" s="246">
        <v>19.922999999999998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230</v>
      </c>
      <c r="AU850" s="252" t="s">
        <v>88</v>
      </c>
      <c r="AV850" s="13" t="s">
        <v>88</v>
      </c>
      <c r="AW850" s="13" t="s">
        <v>34</v>
      </c>
      <c r="AX850" s="13" t="s">
        <v>79</v>
      </c>
      <c r="AY850" s="252" t="s">
        <v>216</v>
      </c>
    </row>
    <row r="851" s="15" customFormat="1">
      <c r="A851" s="15"/>
      <c r="B851" s="280"/>
      <c r="C851" s="281"/>
      <c r="D851" s="243" t="s">
        <v>230</v>
      </c>
      <c r="E851" s="282" t="s">
        <v>1</v>
      </c>
      <c r="F851" s="283" t="s">
        <v>1300</v>
      </c>
      <c r="G851" s="281"/>
      <c r="H851" s="284">
        <v>207.80199999999999</v>
      </c>
      <c r="I851" s="285"/>
      <c r="J851" s="281"/>
      <c r="K851" s="281"/>
      <c r="L851" s="286"/>
      <c r="M851" s="287"/>
      <c r="N851" s="288"/>
      <c r="O851" s="288"/>
      <c r="P851" s="288"/>
      <c r="Q851" s="288"/>
      <c r="R851" s="288"/>
      <c r="S851" s="288"/>
      <c r="T851" s="289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90" t="s">
        <v>230</v>
      </c>
      <c r="AU851" s="290" t="s">
        <v>88</v>
      </c>
      <c r="AV851" s="15" t="s">
        <v>99</v>
      </c>
      <c r="AW851" s="15" t="s">
        <v>34</v>
      </c>
      <c r="AX851" s="15" t="s">
        <v>79</v>
      </c>
      <c r="AY851" s="290" t="s">
        <v>216</v>
      </c>
    </row>
    <row r="852" s="13" customFormat="1">
      <c r="A852" s="13"/>
      <c r="B852" s="241"/>
      <c r="C852" s="242"/>
      <c r="D852" s="243" t="s">
        <v>230</v>
      </c>
      <c r="E852" s="244" t="s">
        <v>1</v>
      </c>
      <c r="F852" s="245" t="s">
        <v>1301</v>
      </c>
      <c r="G852" s="242"/>
      <c r="H852" s="246">
        <v>73.147000000000006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230</v>
      </c>
      <c r="AU852" s="252" t="s">
        <v>88</v>
      </c>
      <c r="AV852" s="13" t="s">
        <v>88</v>
      </c>
      <c r="AW852" s="13" t="s">
        <v>34</v>
      </c>
      <c r="AX852" s="13" t="s">
        <v>79</v>
      </c>
      <c r="AY852" s="252" t="s">
        <v>216</v>
      </c>
    </row>
    <row r="853" s="13" customFormat="1">
      <c r="A853" s="13"/>
      <c r="B853" s="241"/>
      <c r="C853" s="242"/>
      <c r="D853" s="243" t="s">
        <v>230</v>
      </c>
      <c r="E853" s="244" t="s">
        <v>1</v>
      </c>
      <c r="F853" s="245" t="s">
        <v>1302</v>
      </c>
      <c r="G853" s="242"/>
      <c r="H853" s="246">
        <v>-9.4380000000000006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230</v>
      </c>
      <c r="AU853" s="252" t="s">
        <v>88</v>
      </c>
      <c r="AV853" s="13" t="s">
        <v>88</v>
      </c>
      <c r="AW853" s="13" t="s">
        <v>34</v>
      </c>
      <c r="AX853" s="13" t="s">
        <v>79</v>
      </c>
      <c r="AY853" s="252" t="s">
        <v>216</v>
      </c>
    </row>
    <row r="854" s="13" customFormat="1">
      <c r="A854" s="13"/>
      <c r="B854" s="241"/>
      <c r="C854" s="242"/>
      <c r="D854" s="243" t="s">
        <v>230</v>
      </c>
      <c r="E854" s="244" t="s">
        <v>1</v>
      </c>
      <c r="F854" s="245" t="s">
        <v>1477</v>
      </c>
      <c r="G854" s="242"/>
      <c r="H854" s="246">
        <v>3.0550000000000002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230</v>
      </c>
      <c r="AU854" s="252" t="s">
        <v>88</v>
      </c>
      <c r="AV854" s="13" t="s">
        <v>88</v>
      </c>
      <c r="AW854" s="13" t="s">
        <v>34</v>
      </c>
      <c r="AX854" s="13" t="s">
        <v>79</v>
      </c>
      <c r="AY854" s="252" t="s">
        <v>216</v>
      </c>
    </row>
    <row r="855" s="15" customFormat="1">
      <c r="A855" s="15"/>
      <c r="B855" s="280"/>
      <c r="C855" s="281"/>
      <c r="D855" s="243" t="s">
        <v>230</v>
      </c>
      <c r="E855" s="282" t="s">
        <v>1</v>
      </c>
      <c r="F855" s="283" t="s">
        <v>1303</v>
      </c>
      <c r="G855" s="281"/>
      <c r="H855" s="284">
        <v>66.76400000000001</v>
      </c>
      <c r="I855" s="285"/>
      <c r="J855" s="281"/>
      <c r="K855" s="281"/>
      <c r="L855" s="286"/>
      <c r="M855" s="287"/>
      <c r="N855" s="288"/>
      <c r="O855" s="288"/>
      <c r="P855" s="288"/>
      <c r="Q855" s="288"/>
      <c r="R855" s="288"/>
      <c r="S855" s="288"/>
      <c r="T855" s="289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90" t="s">
        <v>230</v>
      </c>
      <c r="AU855" s="290" t="s">
        <v>88</v>
      </c>
      <c r="AV855" s="15" t="s">
        <v>99</v>
      </c>
      <c r="AW855" s="15" t="s">
        <v>34</v>
      </c>
      <c r="AX855" s="15" t="s">
        <v>79</v>
      </c>
      <c r="AY855" s="290" t="s">
        <v>216</v>
      </c>
    </row>
    <row r="856" s="13" customFormat="1">
      <c r="A856" s="13"/>
      <c r="B856" s="241"/>
      <c r="C856" s="242"/>
      <c r="D856" s="243" t="s">
        <v>230</v>
      </c>
      <c r="E856" s="244" t="s">
        <v>1</v>
      </c>
      <c r="F856" s="245" t="s">
        <v>1304</v>
      </c>
      <c r="G856" s="242"/>
      <c r="H856" s="246">
        <v>76.572999999999993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230</v>
      </c>
      <c r="AU856" s="252" t="s">
        <v>88</v>
      </c>
      <c r="AV856" s="13" t="s">
        <v>88</v>
      </c>
      <c r="AW856" s="13" t="s">
        <v>34</v>
      </c>
      <c r="AX856" s="13" t="s">
        <v>79</v>
      </c>
      <c r="AY856" s="252" t="s">
        <v>216</v>
      </c>
    </row>
    <row r="857" s="13" customFormat="1">
      <c r="A857" s="13"/>
      <c r="B857" s="241"/>
      <c r="C857" s="242"/>
      <c r="D857" s="243" t="s">
        <v>230</v>
      </c>
      <c r="E857" s="244" t="s">
        <v>1</v>
      </c>
      <c r="F857" s="245" t="s">
        <v>1305</v>
      </c>
      <c r="G857" s="242"/>
      <c r="H857" s="246">
        <v>-16.969000000000001</v>
      </c>
      <c r="I857" s="247"/>
      <c r="J857" s="242"/>
      <c r="K857" s="242"/>
      <c r="L857" s="248"/>
      <c r="M857" s="249"/>
      <c r="N857" s="250"/>
      <c r="O857" s="250"/>
      <c r="P857" s="250"/>
      <c r="Q857" s="250"/>
      <c r="R857" s="250"/>
      <c r="S857" s="250"/>
      <c r="T857" s="25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2" t="s">
        <v>230</v>
      </c>
      <c r="AU857" s="252" t="s">
        <v>88</v>
      </c>
      <c r="AV857" s="13" t="s">
        <v>88</v>
      </c>
      <c r="AW857" s="13" t="s">
        <v>34</v>
      </c>
      <c r="AX857" s="13" t="s">
        <v>79</v>
      </c>
      <c r="AY857" s="252" t="s">
        <v>216</v>
      </c>
    </row>
    <row r="858" s="13" customFormat="1">
      <c r="A858" s="13"/>
      <c r="B858" s="241"/>
      <c r="C858" s="242"/>
      <c r="D858" s="243" t="s">
        <v>230</v>
      </c>
      <c r="E858" s="244" t="s">
        <v>1</v>
      </c>
      <c r="F858" s="245" t="s">
        <v>1478</v>
      </c>
      <c r="G858" s="242"/>
      <c r="H858" s="246">
        <v>11.310000000000001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230</v>
      </c>
      <c r="AU858" s="252" t="s">
        <v>88</v>
      </c>
      <c r="AV858" s="13" t="s">
        <v>88</v>
      </c>
      <c r="AW858" s="13" t="s">
        <v>34</v>
      </c>
      <c r="AX858" s="13" t="s">
        <v>79</v>
      </c>
      <c r="AY858" s="252" t="s">
        <v>216</v>
      </c>
    </row>
    <row r="859" s="15" customFormat="1">
      <c r="A859" s="15"/>
      <c r="B859" s="280"/>
      <c r="C859" s="281"/>
      <c r="D859" s="243" t="s">
        <v>230</v>
      </c>
      <c r="E859" s="282" t="s">
        <v>1</v>
      </c>
      <c r="F859" s="283" t="s">
        <v>1306</v>
      </c>
      <c r="G859" s="281"/>
      <c r="H859" s="284">
        <v>70.913999999999987</v>
      </c>
      <c r="I859" s="285"/>
      <c r="J859" s="281"/>
      <c r="K859" s="281"/>
      <c r="L859" s="286"/>
      <c r="M859" s="287"/>
      <c r="N859" s="288"/>
      <c r="O859" s="288"/>
      <c r="P859" s="288"/>
      <c r="Q859" s="288"/>
      <c r="R859" s="288"/>
      <c r="S859" s="288"/>
      <c r="T859" s="289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90" t="s">
        <v>230</v>
      </c>
      <c r="AU859" s="290" t="s">
        <v>88</v>
      </c>
      <c r="AV859" s="15" t="s">
        <v>99</v>
      </c>
      <c r="AW859" s="15" t="s">
        <v>34</v>
      </c>
      <c r="AX859" s="15" t="s">
        <v>79</v>
      </c>
      <c r="AY859" s="290" t="s">
        <v>216</v>
      </c>
    </row>
    <row r="860" s="13" customFormat="1">
      <c r="A860" s="13"/>
      <c r="B860" s="241"/>
      <c r="C860" s="242"/>
      <c r="D860" s="243" t="s">
        <v>230</v>
      </c>
      <c r="E860" s="244" t="s">
        <v>1</v>
      </c>
      <c r="F860" s="245" t="s">
        <v>1307</v>
      </c>
      <c r="G860" s="242"/>
      <c r="H860" s="246">
        <v>181.173</v>
      </c>
      <c r="I860" s="247"/>
      <c r="J860" s="242"/>
      <c r="K860" s="242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230</v>
      </c>
      <c r="AU860" s="252" t="s">
        <v>88</v>
      </c>
      <c r="AV860" s="13" t="s">
        <v>88</v>
      </c>
      <c r="AW860" s="13" t="s">
        <v>34</v>
      </c>
      <c r="AX860" s="13" t="s">
        <v>79</v>
      </c>
      <c r="AY860" s="252" t="s">
        <v>216</v>
      </c>
    </row>
    <row r="861" s="13" customFormat="1">
      <c r="A861" s="13"/>
      <c r="B861" s="241"/>
      <c r="C861" s="242"/>
      <c r="D861" s="243" t="s">
        <v>230</v>
      </c>
      <c r="E861" s="244" t="s">
        <v>1</v>
      </c>
      <c r="F861" s="245" t="s">
        <v>1308</v>
      </c>
      <c r="G861" s="242"/>
      <c r="H861" s="246">
        <v>-28.875</v>
      </c>
      <c r="I861" s="247"/>
      <c r="J861" s="242"/>
      <c r="K861" s="242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230</v>
      </c>
      <c r="AU861" s="252" t="s">
        <v>88</v>
      </c>
      <c r="AV861" s="13" t="s">
        <v>88</v>
      </c>
      <c r="AW861" s="13" t="s">
        <v>34</v>
      </c>
      <c r="AX861" s="13" t="s">
        <v>79</v>
      </c>
      <c r="AY861" s="252" t="s">
        <v>216</v>
      </c>
    </row>
    <row r="862" s="13" customFormat="1">
      <c r="A862" s="13"/>
      <c r="B862" s="241"/>
      <c r="C862" s="242"/>
      <c r="D862" s="243" t="s">
        <v>230</v>
      </c>
      <c r="E862" s="244" t="s">
        <v>1</v>
      </c>
      <c r="F862" s="245" t="s">
        <v>1479</v>
      </c>
      <c r="G862" s="242"/>
      <c r="H862" s="246">
        <v>12.285</v>
      </c>
      <c r="I862" s="247"/>
      <c r="J862" s="242"/>
      <c r="K862" s="242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230</v>
      </c>
      <c r="AU862" s="252" t="s">
        <v>88</v>
      </c>
      <c r="AV862" s="13" t="s">
        <v>88</v>
      </c>
      <c r="AW862" s="13" t="s">
        <v>34</v>
      </c>
      <c r="AX862" s="13" t="s">
        <v>79</v>
      </c>
      <c r="AY862" s="252" t="s">
        <v>216</v>
      </c>
    </row>
    <row r="863" s="15" customFormat="1">
      <c r="A863" s="15"/>
      <c r="B863" s="280"/>
      <c r="C863" s="281"/>
      <c r="D863" s="243" t="s">
        <v>230</v>
      </c>
      <c r="E863" s="282" t="s">
        <v>1</v>
      </c>
      <c r="F863" s="283" t="s">
        <v>1309</v>
      </c>
      <c r="G863" s="281"/>
      <c r="H863" s="284">
        <v>164.583</v>
      </c>
      <c r="I863" s="285"/>
      <c r="J863" s="281"/>
      <c r="K863" s="281"/>
      <c r="L863" s="286"/>
      <c r="M863" s="287"/>
      <c r="N863" s="288"/>
      <c r="O863" s="288"/>
      <c r="P863" s="288"/>
      <c r="Q863" s="288"/>
      <c r="R863" s="288"/>
      <c r="S863" s="288"/>
      <c r="T863" s="289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90" t="s">
        <v>230</v>
      </c>
      <c r="AU863" s="290" t="s">
        <v>88</v>
      </c>
      <c r="AV863" s="15" t="s">
        <v>99</v>
      </c>
      <c r="AW863" s="15" t="s">
        <v>34</v>
      </c>
      <c r="AX863" s="15" t="s">
        <v>79</v>
      </c>
      <c r="AY863" s="290" t="s">
        <v>216</v>
      </c>
    </row>
    <row r="864" s="13" customFormat="1">
      <c r="A864" s="13"/>
      <c r="B864" s="241"/>
      <c r="C864" s="242"/>
      <c r="D864" s="243" t="s">
        <v>230</v>
      </c>
      <c r="E864" s="244" t="s">
        <v>1</v>
      </c>
      <c r="F864" s="245" t="s">
        <v>1480</v>
      </c>
      <c r="G864" s="242"/>
      <c r="H864" s="246">
        <v>7.7350000000000003</v>
      </c>
      <c r="I864" s="247"/>
      <c r="J864" s="242"/>
      <c r="K864" s="242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230</v>
      </c>
      <c r="AU864" s="252" t="s">
        <v>88</v>
      </c>
      <c r="AV864" s="13" t="s">
        <v>88</v>
      </c>
      <c r="AW864" s="13" t="s">
        <v>34</v>
      </c>
      <c r="AX864" s="13" t="s">
        <v>79</v>
      </c>
      <c r="AY864" s="252" t="s">
        <v>216</v>
      </c>
    </row>
    <row r="865" s="14" customFormat="1">
      <c r="A865" s="14"/>
      <c r="B865" s="253"/>
      <c r="C865" s="254"/>
      <c r="D865" s="243" t="s">
        <v>230</v>
      </c>
      <c r="E865" s="255" t="s">
        <v>1</v>
      </c>
      <c r="F865" s="256" t="s">
        <v>285</v>
      </c>
      <c r="G865" s="254"/>
      <c r="H865" s="257">
        <v>517.798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230</v>
      </c>
      <c r="AU865" s="263" t="s">
        <v>88</v>
      </c>
      <c r="AV865" s="14" t="s">
        <v>121</v>
      </c>
      <c r="AW865" s="14" t="s">
        <v>34</v>
      </c>
      <c r="AX865" s="14" t="s">
        <v>86</v>
      </c>
      <c r="AY865" s="263" t="s">
        <v>216</v>
      </c>
    </row>
    <row r="866" s="2" customFormat="1" ht="16.5" customHeight="1">
      <c r="A866" s="39"/>
      <c r="B866" s="40"/>
      <c r="C866" s="228" t="s">
        <v>1481</v>
      </c>
      <c r="D866" s="228" t="s">
        <v>218</v>
      </c>
      <c r="E866" s="229" t="s">
        <v>1482</v>
      </c>
      <c r="F866" s="230" t="s">
        <v>1483</v>
      </c>
      <c r="G866" s="231" t="s">
        <v>277</v>
      </c>
      <c r="H866" s="232">
        <v>28.545000000000002</v>
      </c>
      <c r="I866" s="233"/>
      <c r="J866" s="234">
        <f>ROUND(I866*H866,2)</f>
        <v>0</v>
      </c>
      <c r="K866" s="230" t="s">
        <v>222</v>
      </c>
      <c r="L866" s="45"/>
      <c r="M866" s="235" t="s">
        <v>1</v>
      </c>
      <c r="N866" s="236" t="s">
        <v>44</v>
      </c>
      <c r="O866" s="92"/>
      <c r="P866" s="237">
        <f>O866*H866</f>
        <v>0</v>
      </c>
      <c r="Q866" s="237">
        <v>0.0054599999999999996</v>
      </c>
      <c r="R866" s="237">
        <f>Q866*H866</f>
        <v>0.15585569999999999</v>
      </c>
      <c r="S866" s="237">
        <v>0</v>
      </c>
      <c r="T866" s="238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9" t="s">
        <v>121</v>
      </c>
      <c r="AT866" s="239" t="s">
        <v>218</v>
      </c>
      <c r="AU866" s="239" t="s">
        <v>88</v>
      </c>
      <c r="AY866" s="18" t="s">
        <v>216</v>
      </c>
      <c r="BE866" s="240">
        <f>IF(N866="základní",J866,0)</f>
        <v>0</v>
      </c>
      <c r="BF866" s="240">
        <f>IF(N866="snížená",J866,0)</f>
        <v>0</v>
      </c>
      <c r="BG866" s="240">
        <f>IF(N866="zákl. přenesená",J866,0)</f>
        <v>0</v>
      </c>
      <c r="BH866" s="240">
        <f>IF(N866="sníž. přenesená",J866,0)</f>
        <v>0</v>
      </c>
      <c r="BI866" s="240">
        <f>IF(N866="nulová",J866,0)</f>
        <v>0</v>
      </c>
      <c r="BJ866" s="18" t="s">
        <v>86</v>
      </c>
      <c r="BK866" s="240">
        <f>ROUND(I866*H866,2)</f>
        <v>0</v>
      </c>
      <c r="BL866" s="18" t="s">
        <v>121</v>
      </c>
      <c r="BM866" s="239" t="s">
        <v>1484</v>
      </c>
    </row>
    <row r="867" s="13" customFormat="1">
      <c r="A867" s="13"/>
      <c r="B867" s="241"/>
      <c r="C867" s="242"/>
      <c r="D867" s="243" t="s">
        <v>230</v>
      </c>
      <c r="E867" s="244" t="s">
        <v>1</v>
      </c>
      <c r="F867" s="245" t="s">
        <v>1485</v>
      </c>
      <c r="G867" s="242"/>
      <c r="H867" s="246">
        <v>28.545000000000002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230</v>
      </c>
      <c r="AU867" s="252" t="s">
        <v>88</v>
      </c>
      <c r="AV867" s="13" t="s">
        <v>88</v>
      </c>
      <c r="AW867" s="13" t="s">
        <v>34</v>
      </c>
      <c r="AX867" s="13" t="s">
        <v>86</v>
      </c>
      <c r="AY867" s="252" t="s">
        <v>216</v>
      </c>
    </row>
    <row r="868" s="2" customFormat="1" ht="24.15" customHeight="1">
      <c r="A868" s="39"/>
      <c r="B868" s="40"/>
      <c r="C868" s="228" t="s">
        <v>1486</v>
      </c>
      <c r="D868" s="228" t="s">
        <v>218</v>
      </c>
      <c r="E868" s="229" t="s">
        <v>1487</v>
      </c>
      <c r="F868" s="230" t="s">
        <v>1488</v>
      </c>
      <c r="G868" s="231" t="s">
        <v>277</v>
      </c>
      <c r="H868" s="232">
        <v>36.857999999999997</v>
      </c>
      <c r="I868" s="233"/>
      <c r="J868" s="234">
        <f>ROUND(I868*H868,2)</f>
        <v>0</v>
      </c>
      <c r="K868" s="230" t="s">
        <v>222</v>
      </c>
      <c r="L868" s="45"/>
      <c r="M868" s="235" t="s">
        <v>1</v>
      </c>
      <c r="N868" s="236" t="s">
        <v>44</v>
      </c>
      <c r="O868" s="92"/>
      <c r="P868" s="237">
        <f>O868*H868</f>
        <v>0</v>
      </c>
      <c r="Q868" s="237">
        <v>0.0044099999999999999</v>
      </c>
      <c r="R868" s="237">
        <f>Q868*H868</f>
        <v>0.16254377999999997</v>
      </c>
      <c r="S868" s="237">
        <v>0</v>
      </c>
      <c r="T868" s="238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39" t="s">
        <v>121</v>
      </c>
      <c r="AT868" s="239" t="s">
        <v>218</v>
      </c>
      <c r="AU868" s="239" t="s">
        <v>88</v>
      </c>
      <c r="AY868" s="18" t="s">
        <v>216</v>
      </c>
      <c r="BE868" s="240">
        <f>IF(N868="základní",J868,0)</f>
        <v>0</v>
      </c>
      <c r="BF868" s="240">
        <f>IF(N868="snížená",J868,0)</f>
        <v>0</v>
      </c>
      <c r="BG868" s="240">
        <f>IF(N868="zákl. přenesená",J868,0)</f>
        <v>0</v>
      </c>
      <c r="BH868" s="240">
        <f>IF(N868="sníž. přenesená",J868,0)</f>
        <v>0</v>
      </c>
      <c r="BI868" s="240">
        <f>IF(N868="nulová",J868,0)</f>
        <v>0</v>
      </c>
      <c r="BJ868" s="18" t="s">
        <v>86</v>
      </c>
      <c r="BK868" s="240">
        <f>ROUND(I868*H868,2)</f>
        <v>0</v>
      </c>
      <c r="BL868" s="18" t="s">
        <v>121</v>
      </c>
      <c r="BM868" s="239" t="s">
        <v>1489</v>
      </c>
    </row>
    <row r="869" s="13" customFormat="1">
      <c r="A869" s="13"/>
      <c r="B869" s="241"/>
      <c r="C869" s="242"/>
      <c r="D869" s="243" t="s">
        <v>230</v>
      </c>
      <c r="E869" s="244" t="s">
        <v>1</v>
      </c>
      <c r="F869" s="245" t="s">
        <v>1490</v>
      </c>
      <c r="G869" s="242"/>
      <c r="H869" s="246">
        <v>3.5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230</v>
      </c>
      <c r="AU869" s="252" t="s">
        <v>88</v>
      </c>
      <c r="AV869" s="13" t="s">
        <v>88</v>
      </c>
      <c r="AW869" s="13" t="s">
        <v>34</v>
      </c>
      <c r="AX869" s="13" t="s">
        <v>79</v>
      </c>
      <c r="AY869" s="252" t="s">
        <v>216</v>
      </c>
    </row>
    <row r="870" s="13" customFormat="1">
      <c r="A870" s="13"/>
      <c r="B870" s="241"/>
      <c r="C870" s="242"/>
      <c r="D870" s="243" t="s">
        <v>230</v>
      </c>
      <c r="E870" s="244" t="s">
        <v>1</v>
      </c>
      <c r="F870" s="245" t="s">
        <v>1491</v>
      </c>
      <c r="G870" s="242"/>
      <c r="H870" s="246">
        <v>33.357999999999997</v>
      </c>
      <c r="I870" s="247"/>
      <c r="J870" s="242"/>
      <c r="K870" s="242"/>
      <c r="L870" s="248"/>
      <c r="M870" s="249"/>
      <c r="N870" s="250"/>
      <c r="O870" s="250"/>
      <c r="P870" s="250"/>
      <c r="Q870" s="250"/>
      <c r="R870" s="250"/>
      <c r="S870" s="250"/>
      <c r="T870" s="25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2" t="s">
        <v>230</v>
      </c>
      <c r="AU870" s="252" t="s">
        <v>88</v>
      </c>
      <c r="AV870" s="13" t="s">
        <v>88</v>
      </c>
      <c r="AW870" s="13" t="s">
        <v>34</v>
      </c>
      <c r="AX870" s="13" t="s">
        <v>79</v>
      </c>
      <c r="AY870" s="252" t="s">
        <v>216</v>
      </c>
    </row>
    <row r="871" s="15" customFormat="1">
      <c r="A871" s="15"/>
      <c r="B871" s="280"/>
      <c r="C871" s="281"/>
      <c r="D871" s="243" t="s">
        <v>230</v>
      </c>
      <c r="E871" s="282" t="s">
        <v>1</v>
      </c>
      <c r="F871" s="283" t="s">
        <v>1391</v>
      </c>
      <c r="G871" s="281"/>
      <c r="H871" s="284">
        <v>36.857999999999997</v>
      </c>
      <c r="I871" s="285"/>
      <c r="J871" s="281"/>
      <c r="K871" s="281"/>
      <c r="L871" s="286"/>
      <c r="M871" s="287"/>
      <c r="N871" s="288"/>
      <c r="O871" s="288"/>
      <c r="P871" s="288"/>
      <c r="Q871" s="288"/>
      <c r="R871" s="288"/>
      <c r="S871" s="288"/>
      <c r="T871" s="289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90" t="s">
        <v>230</v>
      </c>
      <c r="AU871" s="290" t="s">
        <v>88</v>
      </c>
      <c r="AV871" s="15" t="s">
        <v>99</v>
      </c>
      <c r="AW871" s="15" t="s">
        <v>34</v>
      </c>
      <c r="AX871" s="15" t="s">
        <v>86</v>
      </c>
      <c r="AY871" s="290" t="s">
        <v>216</v>
      </c>
    </row>
    <row r="872" s="2" customFormat="1" ht="16.5" customHeight="1">
      <c r="A872" s="39"/>
      <c r="B872" s="40"/>
      <c r="C872" s="228" t="s">
        <v>1492</v>
      </c>
      <c r="D872" s="228" t="s">
        <v>218</v>
      </c>
      <c r="E872" s="229" t="s">
        <v>1493</v>
      </c>
      <c r="F872" s="230" t="s">
        <v>1494</v>
      </c>
      <c r="G872" s="231" t="s">
        <v>277</v>
      </c>
      <c r="H872" s="232">
        <v>105.485</v>
      </c>
      <c r="I872" s="233"/>
      <c r="J872" s="234">
        <f>ROUND(I872*H872,2)</f>
        <v>0</v>
      </c>
      <c r="K872" s="230" t="s">
        <v>222</v>
      </c>
      <c r="L872" s="45"/>
      <c r="M872" s="235" t="s">
        <v>1</v>
      </c>
      <c r="N872" s="236" t="s">
        <v>44</v>
      </c>
      <c r="O872" s="92"/>
      <c r="P872" s="237">
        <f>O872*H872</f>
        <v>0</v>
      </c>
      <c r="Q872" s="237">
        <v>0</v>
      </c>
      <c r="R872" s="237">
        <f>Q872*H872</f>
        <v>0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121</v>
      </c>
      <c r="AT872" s="239" t="s">
        <v>218</v>
      </c>
      <c r="AU872" s="239" t="s">
        <v>88</v>
      </c>
      <c r="AY872" s="18" t="s">
        <v>216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86</v>
      </c>
      <c r="BK872" s="240">
        <f>ROUND(I872*H872,2)</f>
        <v>0</v>
      </c>
      <c r="BL872" s="18" t="s">
        <v>121</v>
      </c>
      <c r="BM872" s="239" t="s">
        <v>1495</v>
      </c>
    </row>
    <row r="873" s="13" customFormat="1">
      <c r="A873" s="13"/>
      <c r="B873" s="241"/>
      <c r="C873" s="242"/>
      <c r="D873" s="243" t="s">
        <v>230</v>
      </c>
      <c r="E873" s="244" t="s">
        <v>1</v>
      </c>
      <c r="F873" s="245" t="s">
        <v>1299</v>
      </c>
      <c r="G873" s="242"/>
      <c r="H873" s="246">
        <v>-50.203000000000003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230</v>
      </c>
      <c r="AU873" s="252" t="s">
        <v>88</v>
      </c>
      <c r="AV873" s="13" t="s">
        <v>88</v>
      </c>
      <c r="AW873" s="13" t="s">
        <v>34</v>
      </c>
      <c r="AX873" s="13" t="s">
        <v>79</v>
      </c>
      <c r="AY873" s="252" t="s">
        <v>216</v>
      </c>
    </row>
    <row r="874" s="15" customFormat="1">
      <c r="A874" s="15"/>
      <c r="B874" s="280"/>
      <c r="C874" s="281"/>
      <c r="D874" s="243" t="s">
        <v>230</v>
      </c>
      <c r="E874" s="282" t="s">
        <v>1</v>
      </c>
      <c r="F874" s="283" t="s">
        <v>1300</v>
      </c>
      <c r="G874" s="281"/>
      <c r="H874" s="284">
        <v>-50.203000000000003</v>
      </c>
      <c r="I874" s="285"/>
      <c r="J874" s="281"/>
      <c r="K874" s="281"/>
      <c r="L874" s="286"/>
      <c r="M874" s="287"/>
      <c r="N874" s="288"/>
      <c r="O874" s="288"/>
      <c r="P874" s="288"/>
      <c r="Q874" s="288"/>
      <c r="R874" s="288"/>
      <c r="S874" s="288"/>
      <c r="T874" s="28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90" t="s">
        <v>230</v>
      </c>
      <c r="AU874" s="290" t="s">
        <v>88</v>
      </c>
      <c r="AV874" s="15" t="s">
        <v>99</v>
      </c>
      <c r="AW874" s="15" t="s">
        <v>34</v>
      </c>
      <c r="AX874" s="15" t="s">
        <v>79</v>
      </c>
      <c r="AY874" s="290" t="s">
        <v>216</v>
      </c>
    </row>
    <row r="875" s="13" customFormat="1">
      <c r="A875" s="13"/>
      <c r="B875" s="241"/>
      <c r="C875" s="242"/>
      <c r="D875" s="243" t="s">
        <v>230</v>
      </c>
      <c r="E875" s="244" t="s">
        <v>1</v>
      </c>
      <c r="F875" s="245" t="s">
        <v>1302</v>
      </c>
      <c r="G875" s="242"/>
      <c r="H875" s="246">
        <v>-9.4380000000000006</v>
      </c>
      <c r="I875" s="247"/>
      <c r="J875" s="242"/>
      <c r="K875" s="242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230</v>
      </c>
      <c r="AU875" s="252" t="s">
        <v>88</v>
      </c>
      <c r="AV875" s="13" t="s">
        <v>88</v>
      </c>
      <c r="AW875" s="13" t="s">
        <v>34</v>
      </c>
      <c r="AX875" s="13" t="s">
        <v>79</v>
      </c>
      <c r="AY875" s="252" t="s">
        <v>216</v>
      </c>
    </row>
    <row r="876" s="15" customFormat="1">
      <c r="A876" s="15"/>
      <c r="B876" s="280"/>
      <c r="C876" s="281"/>
      <c r="D876" s="243" t="s">
        <v>230</v>
      </c>
      <c r="E876" s="282" t="s">
        <v>1</v>
      </c>
      <c r="F876" s="283" t="s">
        <v>1303</v>
      </c>
      <c r="G876" s="281"/>
      <c r="H876" s="284">
        <v>-9.4380000000000006</v>
      </c>
      <c r="I876" s="285"/>
      <c r="J876" s="281"/>
      <c r="K876" s="281"/>
      <c r="L876" s="286"/>
      <c r="M876" s="287"/>
      <c r="N876" s="288"/>
      <c r="O876" s="288"/>
      <c r="P876" s="288"/>
      <c r="Q876" s="288"/>
      <c r="R876" s="288"/>
      <c r="S876" s="288"/>
      <c r="T876" s="289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90" t="s">
        <v>230</v>
      </c>
      <c r="AU876" s="290" t="s">
        <v>88</v>
      </c>
      <c r="AV876" s="15" t="s">
        <v>99</v>
      </c>
      <c r="AW876" s="15" t="s">
        <v>34</v>
      </c>
      <c r="AX876" s="15" t="s">
        <v>79</v>
      </c>
      <c r="AY876" s="290" t="s">
        <v>216</v>
      </c>
    </row>
    <row r="877" s="13" customFormat="1">
      <c r="A877" s="13"/>
      <c r="B877" s="241"/>
      <c r="C877" s="242"/>
      <c r="D877" s="243" t="s">
        <v>230</v>
      </c>
      <c r="E877" s="244" t="s">
        <v>1</v>
      </c>
      <c r="F877" s="245" t="s">
        <v>1305</v>
      </c>
      <c r="G877" s="242"/>
      <c r="H877" s="246">
        <v>-16.969000000000001</v>
      </c>
      <c r="I877" s="247"/>
      <c r="J877" s="242"/>
      <c r="K877" s="242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230</v>
      </c>
      <c r="AU877" s="252" t="s">
        <v>88</v>
      </c>
      <c r="AV877" s="13" t="s">
        <v>88</v>
      </c>
      <c r="AW877" s="13" t="s">
        <v>34</v>
      </c>
      <c r="AX877" s="13" t="s">
        <v>79</v>
      </c>
      <c r="AY877" s="252" t="s">
        <v>216</v>
      </c>
    </row>
    <row r="878" s="15" customFormat="1">
      <c r="A878" s="15"/>
      <c r="B878" s="280"/>
      <c r="C878" s="281"/>
      <c r="D878" s="243" t="s">
        <v>230</v>
      </c>
      <c r="E878" s="282" t="s">
        <v>1</v>
      </c>
      <c r="F878" s="283" t="s">
        <v>1306</v>
      </c>
      <c r="G878" s="281"/>
      <c r="H878" s="284">
        <v>-16.969000000000001</v>
      </c>
      <c r="I878" s="285"/>
      <c r="J878" s="281"/>
      <c r="K878" s="281"/>
      <c r="L878" s="286"/>
      <c r="M878" s="287"/>
      <c r="N878" s="288"/>
      <c r="O878" s="288"/>
      <c r="P878" s="288"/>
      <c r="Q878" s="288"/>
      <c r="R878" s="288"/>
      <c r="S878" s="288"/>
      <c r="T878" s="289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90" t="s">
        <v>230</v>
      </c>
      <c r="AU878" s="290" t="s">
        <v>88</v>
      </c>
      <c r="AV878" s="15" t="s">
        <v>99</v>
      </c>
      <c r="AW878" s="15" t="s">
        <v>34</v>
      </c>
      <c r="AX878" s="15" t="s">
        <v>79</v>
      </c>
      <c r="AY878" s="290" t="s">
        <v>216</v>
      </c>
    </row>
    <row r="879" s="13" customFormat="1">
      <c r="A879" s="13"/>
      <c r="B879" s="241"/>
      <c r="C879" s="242"/>
      <c r="D879" s="243" t="s">
        <v>230</v>
      </c>
      <c r="E879" s="244" t="s">
        <v>1</v>
      </c>
      <c r="F879" s="245" t="s">
        <v>1308</v>
      </c>
      <c r="G879" s="242"/>
      <c r="H879" s="246">
        <v>-28.875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230</v>
      </c>
      <c r="AU879" s="252" t="s">
        <v>88</v>
      </c>
      <c r="AV879" s="13" t="s">
        <v>88</v>
      </c>
      <c r="AW879" s="13" t="s">
        <v>34</v>
      </c>
      <c r="AX879" s="13" t="s">
        <v>79</v>
      </c>
      <c r="AY879" s="252" t="s">
        <v>216</v>
      </c>
    </row>
    <row r="880" s="15" customFormat="1">
      <c r="A880" s="15"/>
      <c r="B880" s="280"/>
      <c r="C880" s="281"/>
      <c r="D880" s="243" t="s">
        <v>230</v>
      </c>
      <c r="E880" s="282" t="s">
        <v>1</v>
      </c>
      <c r="F880" s="283" t="s">
        <v>1309</v>
      </c>
      <c r="G880" s="281"/>
      <c r="H880" s="284">
        <v>-28.875</v>
      </c>
      <c r="I880" s="285"/>
      <c r="J880" s="281"/>
      <c r="K880" s="281"/>
      <c r="L880" s="286"/>
      <c r="M880" s="287"/>
      <c r="N880" s="288"/>
      <c r="O880" s="288"/>
      <c r="P880" s="288"/>
      <c r="Q880" s="288"/>
      <c r="R880" s="288"/>
      <c r="S880" s="288"/>
      <c r="T880" s="289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90" t="s">
        <v>230</v>
      </c>
      <c r="AU880" s="290" t="s">
        <v>88</v>
      </c>
      <c r="AV880" s="15" t="s">
        <v>99</v>
      </c>
      <c r="AW880" s="15" t="s">
        <v>34</v>
      </c>
      <c r="AX880" s="15" t="s">
        <v>79</v>
      </c>
      <c r="AY880" s="290" t="s">
        <v>216</v>
      </c>
    </row>
    <row r="881" s="14" customFormat="1">
      <c r="A881" s="14"/>
      <c r="B881" s="253"/>
      <c r="C881" s="254"/>
      <c r="D881" s="243" t="s">
        <v>230</v>
      </c>
      <c r="E881" s="255" t="s">
        <v>1</v>
      </c>
      <c r="F881" s="256" t="s">
        <v>285</v>
      </c>
      <c r="G881" s="254"/>
      <c r="H881" s="257">
        <v>-105.485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230</v>
      </c>
      <c r="AU881" s="263" t="s">
        <v>88</v>
      </c>
      <c r="AV881" s="14" t="s">
        <v>121</v>
      </c>
      <c r="AW881" s="14" t="s">
        <v>34</v>
      </c>
      <c r="AX881" s="14" t="s">
        <v>86</v>
      </c>
      <c r="AY881" s="263" t="s">
        <v>216</v>
      </c>
    </row>
    <row r="882" s="13" customFormat="1">
      <c r="A882" s="13"/>
      <c r="B882" s="241"/>
      <c r="C882" s="242"/>
      <c r="D882" s="243" t="s">
        <v>230</v>
      </c>
      <c r="E882" s="242"/>
      <c r="F882" s="245" t="s">
        <v>1496</v>
      </c>
      <c r="G882" s="242"/>
      <c r="H882" s="246">
        <v>105.485</v>
      </c>
      <c r="I882" s="247"/>
      <c r="J882" s="242"/>
      <c r="K882" s="242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230</v>
      </c>
      <c r="AU882" s="252" t="s">
        <v>88</v>
      </c>
      <c r="AV882" s="13" t="s">
        <v>88</v>
      </c>
      <c r="AW882" s="13" t="s">
        <v>4</v>
      </c>
      <c r="AX882" s="13" t="s">
        <v>86</v>
      </c>
      <c r="AY882" s="252" t="s">
        <v>216</v>
      </c>
    </row>
    <row r="883" s="2" customFormat="1" ht="16.5" customHeight="1">
      <c r="A883" s="39"/>
      <c r="B883" s="40"/>
      <c r="C883" s="228" t="s">
        <v>1497</v>
      </c>
      <c r="D883" s="228" t="s">
        <v>218</v>
      </c>
      <c r="E883" s="229" t="s">
        <v>1498</v>
      </c>
      <c r="F883" s="230" t="s">
        <v>1499</v>
      </c>
      <c r="G883" s="231" t="s">
        <v>277</v>
      </c>
      <c r="H883" s="232">
        <v>1984.769</v>
      </c>
      <c r="I883" s="233"/>
      <c r="J883" s="234">
        <f>ROUND(I883*H883,2)</f>
        <v>0</v>
      </c>
      <c r="K883" s="230" t="s">
        <v>222</v>
      </c>
      <c r="L883" s="45"/>
      <c r="M883" s="235" t="s">
        <v>1</v>
      </c>
      <c r="N883" s="236" t="s">
        <v>44</v>
      </c>
      <c r="O883" s="92"/>
      <c r="P883" s="237">
        <f>O883*H883</f>
        <v>0</v>
      </c>
      <c r="Q883" s="237">
        <v>0</v>
      </c>
      <c r="R883" s="237">
        <f>Q883*H883</f>
        <v>0</v>
      </c>
      <c r="S883" s="237">
        <v>0</v>
      </c>
      <c r="T883" s="238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9" t="s">
        <v>121</v>
      </c>
      <c r="AT883" s="239" t="s">
        <v>218</v>
      </c>
      <c r="AU883" s="239" t="s">
        <v>88</v>
      </c>
      <c r="AY883" s="18" t="s">
        <v>216</v>
      </c>
      <c r="BE883" s="240">
        <f>IF(N883="základní",J883,0)</f>
        <v>0</v>
      </c>
      <c r="BF883" s="240">
        <f>IF(N883="snížená",J883,0)</f>
        <v>0</v>
      </c>
      <c r="BG883" s="240">
        <f>IF(N883="zákl. přenesená",J883,0)</f>
        <v>0</v>
      </c>
      <c r="BH883" s="240">
        <f>IF(N883="sníž. přenesená",J883,0)</f>
        <v>0</v>
      </c>
      <c r="BI883" s="240">
        <f>IF(N883="nulová",J883,0)</f>
        <v>0</v>
      </c>
      <c r="BJ883" s="18" t="s">
        <v>86</v>
      </c>
      <c r="BK883" s="240">
        <f>ROUND(I883*H883,2)</f>
        <v>0</v>
      </c>
      <c r="BL883" s="18" t="s">
        <v>121</v>
      </c>
      <c r="BM883" s="239" t="s">
        <v>1500</v>
      </c>
    </row>
    <row r="884" s="13" customFormat="1">
      <c r="A884" s="13"/>
      <c r="B884" s="241"/>
      <c r="C884" s="242"/>
      <c r="D884" s="243" t="s">
        <v>230</v>
      </c>
      <c r="E884" s="244" t="s">
        <v>1</v>
      </c>
      <c r="F884" s="245" t="s">
        <v>1127</v>
      </c>
      <c r="G884" s="242"/>
      <c r="H884" s="246">
        <v>298.06299999999999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230</v>
      </c>
      <c r="AU884" s="252" t="s">
        <v>88</v>
      </c>
      <c r="AV884" s="13" t="s">
        <v>88</v>
      </c>
      <c r="AW884" s="13" t="s">
        <v>34</v>
      </c>
      <c r="AX884" s="13" t="s">
        <v>79</v>
      </c>
      <c r="AY884" s="252" t="s">
        <v>216</v>
      </c>
    </row>
    <row r="885" s="13" customFormat="1">
      <c r="A885" s="13"/>
      <c r="B885" s="241"/>
      <c r="C885" s="242"/>
      <c r="D885" s="243" t="s">
        <v>230</v>
      </c>
      <c r="E885" s="244" t="s">
        <v>1</v>
      </c>
      <c r="F885" s="245" t="s">
        <v>1501</v>
      </c>
      <c r="G885" s="242"/>
      <c r="H885" s="246">
        <v>1131.098</v>
      </c>
      <c r="I885" s="247"/>
      <c r="J885" s="242"/>
      <c r="K885" s="242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230</v>
      </c>
      <c r="AU885" s="252" t="s">
        <v>88</v>
      </c>
      <c r="AV885" s="13" t="s">
        <v>88</v>
      </c>
      <c r="AW885" s="13" t="s">
        <v>34</v>
      </c>
      <c r="AX885" s="13" t="s">
        <v>79</v>
      </c>
      <c r="AY885" s="252" t="s">
        <v>216</v>
      </c>
    </row>
    <row r="886" s="15" customFormat="1">
      <c r="A886" s="15"/>
      <c r="B886" s="280"/>
      <c r="C886" s="281"/>
      <c r="D886" s="243" t="s">
        <v>230</v>
      </c>
      <c r="E886" s="282" t="s">
        <v>1</v>
      </c>
      <c r="F886" s="283" t="s">
        <v>1502</v>
      </c>
      <c r="G886" s="281"/>
      <c r="H886" s="284">
        <v>1429.1610000000001</v>
      </c>
      <c r="I886" s="285"/>
      <c r="J886" s="281"/>
      <c r="K886" s="281"/>
      <c r="L886" s="286"/>
      <c r="M886" s="287"/>
      <c r="N886" s="288"/>
      <c r="O886" s="288"/>
      <c r="P886" s="288"/>
      <c r="Q886" s="288"/>
      <c r="R886" s="288"/>
      <c r="S886" s="288"/>
      <c r="T886" s="289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90" t="s">
        <v>230</v>
      </c>
      <c r="AU886" s="290" t="s">
        <v>88</v>
      </c>
      <c r="AV886" s="15" t="s">
        <v>99</v>
      </c>
      <c r="AW886" s="15" t="s">
        <v>34</v>
      </c>
      <c r="AX886" s="15" t="s">
        <v>79</v>
      </c>
      <c r="AY886" s="290" t="s">
        <v>216</v>
      </c>
    </row>
    <row r="887" s="13" customFormat="1">
      <c r="A887" s="13"/>
      <c r="B887" s="241"/>
      <c r="C887" s="242"/>
      <c r="D887" s="243" t="s">
        <v>230</v>
      </c>
      <c r="E887" s="244" t="s">
        <v>1</v>
      </c>
      <c r="F887" s="245" t="s">
        <v>1298</v>
      </c>
      <c r="G887" s="242"/>
      <c r="H887" s="246">
        <v>238.08199999999999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230</v>
      </c>
      <c r="AU887" s="252" t="s">
        <v>88</v>
      </c>
      <c r="AV887" s="13" t="s">
        <v>88</v>
      </c>
      <c r="AW887" s="13" t="s">
        <v>34</v>
      </c>
      <c r="AX887" s="13" t="s">
        <v>79</v>
      </c>
      <c r="AY887" s="252" t="s">
        <v>216</v>
      </c>
    </row>
    <row r="888" s="13" customFormat="1">
      <c r="A888" s="13"/>
      <c r="B888" s="241"/>
      <c r="C888" s="242"/>
      <c r="D888" s="243" t="s">
        <v>230</v>
      </c>
      <c r="E888" s="244" t="s">
        <v>1</v>
      </c>
      <c r="F888" s="245" t="s">
        <v>1299</v>
      </c>
      <c r="G888" s="242"/>
      <c r="H888" s="246">
        <v>-50.203000000000003</v>
      </c>
      <c r="I888" s="247"/>
      <c r="J888" s="242"/>
      <c r="K888" s="242"/>
      <c r="L888" s="248"/>
      <c r="M888" s="249"/>
      <c r="N888" s="250"/>
      <c r="O888" s="250"/>
      <c r="P888" s="250"/>
      <c r="Q888" s="250"/>
      <c r="R888" s="250"/>
      <c r="S888" s="250"/>
      <c r="T888" s="25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2" t="s">
        <v>230</v>
      </c>
      <c r="AU888" s="252" t="s">
        <v>88</v>
      </c>
      <c r="AV888" s="13" t="s">
        <v>88</v>
      </c>
      <c r="AW888" s="13" t="s">
        <v>34</v>
      </c>
      <c r="AX888" s="13" t="s">
        <v>79</v>
      </c>
      <c r="AY888" s="252" t="s">
        <v>216</v>
      </c>
    </row>
    <row r="889" s="15" customFormat="1">
      <c r="A889" s="15"/>
      <c r="B889" s="280"/>
      <c r="C889" s="281"/>
      <c r="D889" s="243" t="s">
        <v>230</v>
      </c>
      <c r="E889" s="282" t="s">
        <v>1</v>
      </c>
      <c r="F889" s="283" t="s">
        <v>1300</v>
      </c>
      <c r="G889" s="281"/>
      <c r="H889" s="284">
        <v>187.87899999999999</v>
      </c>
      <c r="I889" s="285"/>
      <c r="J889" s="281"/>
      <c r="K889" s="281"/>
      <c r="L889" s="286"/>
      <c r="M889" s="287"/>
      <c r="N889" s="288"/>
      <c r="O889" s="288"/>
      <c r="P889" s="288"/>
      <c r="Q889" s="288"/>
      <c r="R889" s="288"/>
      <c r="S889" s="288"/>
      <c r="T889" s="289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90" t="s">
        <v>230</v>
      </c>
      <c r="AU889" s="290" t="s">
        <v>88</v>
      </c>
      <c r="AV889" s="15" t="s">
        <v>99</v>
      </c>
      <c r="AW889" s="15" t="s">
        <v>34</v>
      </c>
      <c r="AX889" s="15" t="s">
        <v>79</v>
      </c>
      <c r="AY889" s="290" t="s">
        <v>216</v>
      </c>
    </row>
    <row r="890" s="13" customFormat="1">
      <c r="A890" s="13"/>
      <c r="B890" s="241"/>
      <c r="C890" s="242"/>
      <c r="D890" s="243" t="s">
        <v>230</v>
      </c>
      <c r="E890" s="244" t="s">
        <v>1</v>
      </c>
      <c r="F890" s="245" t="s">
        <v>1301</v>
      </c>
      <c r="G890" s="242"/>
      <c r="H890" s="246">
        <v>73.147000000000006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230</v>
      </c>
      <c r="AU890" s="252" t="s">
        <v>88</v>
      </c>
      <c r="AV890" s="13" t="s">
        <v>88</v>
      </c>
      <c r="AW890" s="13" t="s">
        <v>34</v>
      </c>
      <c r="AX890" s="13" t="s">
        <v>79</v>
      </c>
      <c r="AY890" s="252" t="s">
        <v>216</v>
      </c>
    </row>
    <row r="891" s="13" customFormat="1">
      <c r="A891" s="13"/>
      <c r="B891" s="241"/>
      <c r="C891" s="242"/>
      <c r="D891" s="243" t="s">
        <v>230</v>
      </c>
      <c r="E891" s="244" t="s">
        <v>1</v>
      </c>
      <c r="F891" s="245" t="s">
        <v>1302</v>
      </c>
      <c r="G891" s="242"/>
      <c r="H891" s="246">
        <v>-9.4380000000000006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230</v>
      </c>
      <c r="AU891" s="252" t="s">
        <v>88</v>
      </c>
      <c r="AV891" s="13" t="s">
        <v>88</v>
      </c>
      <c r="AW891" s="13" t="s">
        <v>34</v>
      </c>
      <c r="AX891" s="13" t="s">
        <v>79</v>
      </c>
      <c r="AY891" s="252" t="s">
        <v>216</v>
      </c>
    </row>
    <row r="892" s="15" customFormat="1">
      <c r="A892" s="15"/>
      <c r="B892" s="280"/>
      <c r="C892" s="281"/>
      <c r="D892" s="243" t="s">
        <v>230</v>
      </c>
      <c r="E892" s="282" t="s">
        <v>1</v>
      </c>
      <c r="F892" s="283" t="s">
        <v>1303</v>
      </c>
      <c r="G892" s="281"/>
      <c r="H892" s="284">
        <v>63.709000000000003</v>
      </c>
      <c r="I892" s="285"/>
      <c r="J892" s="281"/>
      <c r="K892" s="281"/>
      <c r="L892" s="286"/>
      <c r="M892" s="287"/>
      <c r="N892" s="288"/>
      <c r="O892" s="288"/>
      <c r="P892" s="288"/>
      <c r="Q892" s="288"/>
      <c r="R892" s="288"/>
      <c r="S892" s="288"/>
      <c r="T892" s="289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90" t="s">
        <v>230</v>
      </c>
      <c r="AU892" s="290" t="s">
        <v>88</v>
      </c>
      <c r="AV892" s="15" t="s">
        <v>99</v>
      </c>
      <c r="AW892" s="15" t="s">
        <v>34</v>
      </c>
      <c r="AX892" s="15" t="s">
        <v>79</v>
      </c>
      <c r="AY892" s="290" t="s">
        <v>216</v>
      </c>
    </row>
    <row r="893" s="13" customFormat="1">
      <c r="A893" s="13"/>
      <c r="B893" s="241"/>
      <c r="C893" s="242"/>
      <c r="D893" s="243" t="s">
        <v>230</v>
      </c>
      <c r="E893" s="244" t="s">
        <v>1</v>
      </c>
      <c r="F893" s="245" t="s">
        <v>1304</v>
      </c>
      <c r="G893" s="242"/>
      <c r="H893" s="246">
        <v>76.572999999999993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230</v>
      </c>
      <c r="AU893" s="252" t="s">
        <v>88</v>
      </c>
      <c r="AV893" s="13" t="s">
        <v>88</v>
      </c>
      <c r="AW893" s="13" t="s">
        <v>34</v>
      </c>
      <c r="AX893" s="13" t="s">
        <v>79</v>
      </c>
      <c r="AY893" s="252" t="s">
        <v>216</v>
      </c>
    </row>
    <row r="894" s="13" customFormat="1">
      <c r="A894" s="13"/>
      <c r="B894" s="241"/>
      <c r="C894" s="242"/>
      <c r="D894" s="243" t="s">
        <v>230</v>
      </c>
      <c r="E894" s="244" t="s">
        <v>1</v>
      </c>
      <c r="F894" s="245" t="s">
        <v>1305</v>
      </c>
      <c r="G894" s="242"/>
      <c r="H894" s="246">
        <v>-16.969000000000001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230</v>
      </c>
      <c r="AU894" s="252" t="s">
        <v>88</v>
      </c>
      <c r="AV894" s="13" t="s">
        <v>88</v>
      </c>
      <c r="AW894" s="13" t="s">
        <v>34</v>
      </c>
      <c r="AX894" s="13" t="s">
        <v>79</v>
      </c>
      <c r="AY894" s="252" t="s">
        <v>216</v>
      </c>
    </row>
    <row r="895" s="15" customFormat="1">
      <c r="A895" s="15"/>
      <c r="B895" s="280"/>
      <c r="C895" s="281"/>
      <c r="D895" s="243" t="s">
        <v>230</v>
      </c>
      <c r="E895" s="282" t="s">
        <v>1</v>
      </c>
      <c r="F895" s="283" t="s">
        <v>1306</v>
      </c>
      <c r="G895" s="281"/>
      <c r="H895" s="284">
        <v>59.603999999999999</v>
      </c>
      <c r="I895" s="285"/>
      <c r="J895" s="281"/>
      <c r="K895" s="281"/>
      <c r="L895" s="286"/>
      <c r="M895" s="287"/>
      <c r="N895" s="288"/>
      <c r="O895" s="288"/>
      <c r="P895" s="288"/>
      <c r="Q895" s="288"/>
      <c r="R895" s="288"/>
      <c r="S895" s="288"/>
      <c r="T895" s="289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90" t="s">
        <v>230</v>
      </c>
      <c r="AU895" s="290" t="s">
        <v>88</v>
      </c>
      <c r="AV895" s="15" t="s">
        <v>99</v>
      </c>
      <c r="AW895" s="15" t="s">
        <v>34</v>
      </c>
      <c r="AX895" s="15" t="s">
        <v>79</v>
      </c>
      <c r="AY895" s="290" t="s">
        <v>216</v>
      </c>
    </row>
    <row r="896" s="13" customFormat="1">
      <c r="A896" s="13"/>
      <c r="B896" s="241"/>
      <c r="C896" s="242"/>
      <c r="D896" s="243" t="s">
        <v>230</v>
      </c>
      <c r="E896" s="244" t="s">
        <v>1</v>
      </c>
      <c r="F896" s="245" t="s">
        <v>1307</v>
      </c>
      <c r="G896" s="242"/>
      <c r="H896" s="246">
        <v>181.173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230</v>
      </c>
      <c r="AU896" s="252" t="s">
        <v>88</v>
      </c>
      <c r="AV896" s="13" t="s">
        <v>88</v>
      </c>
      <c r="AW896" s="13" t="s">
        <v>34</v>
      </c>
      <c r="AX896" s="13" t="s">
        <v>79</v>
      </c>
      <c r="AY896" s="252" t="s">
        <v>216</v>
      </c>
    </row>
    <row r="897" s="13" customFormat="1">
      <c r="A897" s="13"/>
      <c r="B897" s="241"/>
      <c r="C897" s="242"/>
      <c r="D897" s="243" t="s">
        <v>230</v>
      </c>
      <c r="E897" s="244" t="s">
        <v>1</v>
      </c>
      <c r="F897" s="245" t="s">
        <v>1308</v>
      </c>
      <c r="G897" s="242"/>
      <c r="H897" s="246">
        <v>-28.875</v>
      </c>
      <c r="I897" s="247"/>
      <c r="J897" s="242"/>
      <c r="K897" s="242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230</v>
      </c>
      <c r="AU897" s="252" t="s">
        <v>88</v>
      </c>
      <c r="AV897" s="13" t="s">
        <v>88</v>
      </c>
      <c r="AW897" s="13" t="s">
        <v>34</v>
      </c>
      <c r="AX897" s="13" t="s">
        <v>79</v>
      </c>
      <c r="AY897" s="252" t="s">
        <v>216</v>
      </c>
    </row>
    <row r="898" s="15" customFormat="1">
      <c r="A898" s="15"/>
      <c r="B898" s="280"/>
      <c r="C898" s="281"/>
      <c r="D898" s="243" t="s">
        <v>230</v>
      </c>
      <c r="E898" s="282" t="s">
        <v>1</v>
      </c>
      <c r="F898" s="283" t="s">
        <v>1309</v>
      </c>
      <c r="G898" s="281"/>
      <c r="H898" s="284">
        <v>152.298</v>
      </c>
      <c r="I898" s="285"/>
      <c r="J898" s="281"/>
      <c r="K898" s="281"/>
      <c r="L898" s="286"/>
      <c r="M898" s="287"/>
      <c r="N898" s="288"/>
      <c r="O898" s="288"/>
      <c r="P898" s="288"/>
      <c r="Q898" s="288"/>
      <c r="R898" s="288"/>
      <c r="S898" s="288"/>
      <c r="T898" s="289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90" t="s">
        <v>230</v>
      </c>
      <c r="AU898" s="290" t="s">
        <v>88</v>
      </c>
      <c r="AV898" s="15" t="s">
        <v>99</v>
      </c>
      <c r="AW898" s="15" t="s">
        <v>34</v>
      </c>
      <c r="AX898" s="15" t="s">
        <v>79</v>
      </c>
      <c r="AY898" s="290" t="s">
        <v>216</v>
      </c>
    </row>
    <row r="899" s="13" customFormat="1">
      <c r="A899" s="13"/>
      <c r="B899" s="241"/>
      <c r="C899" s="242"/>
      <c r="D899" s="243" t="s">
        <v>230</v>
      </c>
      <c r="E899" s="244" t="s">
        <v>1</v>
      </c>
      <c r="F899" s="245" t="s">
        <v>1310</v>
      </c>
      <c r="G899" s="242"/>
      <c r="H899" s="246">
        <v>92.117999999999995</v>
      </c>
      <c r="I899" s="247"/>
      <c r="J899" s="242"/>
      <c r="K899" s="242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230</v>
      </c>
      <c r="AU899" s="252" t="s">
        <v>88</v>
      </c>
      <c r="AV899" s="13" t="s">
        <v>88</v>
      </c>
      <c r="AW899" s="13" t="s">
        <v>34</v>
      </c>
      <c r="AX899" s="13" t="s">
        <v>79</v>
      </c>
      <c r="AY899" s="252" t="s">
        <v>216</v>
      </c>
    </row>
    <row r="900" s="15" customFormat="1">
      <c r="A900" s="15"/>
      <c r="B900" s="280"/>
      <c r="C900" s="281"/>
      <c r="D900" s="243" t="s">
        <v>230</v>
      </c>
      <c r="E900" s="282" t="s">
        <v>1</v>
      </c>
      <c r="F900" s="283" t="s">
        <v>1311</v>
      </c>
      <c r="G900" s="281"/>
      <c r="H900" s="284">
        <v>92.117999999999995</v>
      </c>
      <c r="I900" s="285"/>
      <c r="J900" s="281"/>
      <c r="K900" s="281"/>
      <c r="L900" s="286"/>
      <c r="M900" s="287"/>
      <c r="N900" s="288"/>
      <c r="O900" s="288"/>
      <c r="P900" s="288"/>
      <c r="Q900" s="288"/>
      <c r="R900" s="288"/>
      <c r="S900" s="288"/>
      <c r="T900" s="289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90" t="s">
        <v>230</v>
      </c>
      <c r="AU900" s="290" t="s">
        <v>88</v>
      </c>
      <c r="AV900" s="15" t="s">
        <v>99</v>
      </c>
      <c r="AW900" s="15" t="s">
        <v>34</v>
      </c>
      <c r="AX900" s="15" t="s">
        <v>79</v>
      </c>
      <c r="AY900" s="290" t="s">
        <v>216</v>
      </c>
    </row>
    <row r="901" s="14" customFormat="1">
      <c r="A901" s="14"/>
      <c r="B901" s="253"/>
      <c r="C901" s="254"/>
      <c r="D901" s="243" t="s">
        <v>230</v>
      </c>
      <c r="E901" s="255" t="s">
        <v>1</v>
      </c>
      <c r="F901" s="256" t="s">
        <v>285</v>
      </c>
      <c r="G901" s="254"/>
      <c r="H901" s="257">
        <v>1984.769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230</v>
      </c>
      <c r="AU901" s="263" t="s">
        <v>88</v>
      </c>
      <c r="AV901" s="14" t="s">
        <v>121</v>
      </c>
      <c r="AW901" s="14" t="s">
        <v>34</v>
      </c>
      <c r="AX901" s="14" t="s">
        <v>86</v>
      </c>
      <c r="AY901" s="263" t="s">
        <v>216</v>
      </c>
    </row>
    <row r="902" s="2" customFormat="1" ht="16.5" customHeight="1">
      <c r="A902" s="39"/>
      <c r="B902" s="40"/>
      <c r="C902" s="228" t="s">
        <v>1503</v>
      </c>
      <c r="D902" s="228" t="s">
        <v>218</v>
      </c>
      <c r="E902" s="229" t="s">
        <v>1504</v>
      </c>
      <c r="F902" s="230" t="s">
        <v>1505</v>
      </c>
      <c r="G902" s="231" t="s">
        <v>293</v>
      </c>
      <c r="H902" s="232">
        <v>221</v>
      </c>
      <c r="I902" s="233"/>
      <c r="J902" s="234">
        <f>ROUND(I902*H902,2)</f>
        <v>0</v>
      </c>
      <c r="K902" s="230" t="s">
        <v>222</v>
      </c>
      <c r="L902" s="45"/>
      <c r="M902" s="235" t="s">
        <v>1</v>
      </c>
      <c r="N902" s="236" t="s">
        <v>44</v>
      </c>
      <c r="O902" s="92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9" t="s">
        <v>121</v>
      </c>
      <c r="AT902" s="239" t="s">
        <v>218</v>
      </c>
      <c r="AU902" s="239" t="s">
        <v>88</v>
      </c>
      <c r="AY902" s="18" t="s">
        <v>216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86</v>
      </c>
      <c r="BK902" s="240">
        <f>ROUND(I902*H902,2)</f>
        <v>0</v>
      </c>
      <c r="BL902" s="18" t="s">
        <v>121</v>
      </c>
      <c r="BM902" s="239" t="s">
        <v>1506</v>
      </c>
    </row>
    <row r="903" s="13" customFormat="1">
      <c r="A903" s="13"/>
      <c r="B903" s="241"/>
      <c r="C903" s="242"/>
      <c r="D903" s="243" t="s">
        <v>230</v>
      </c>
      <c r="E903" s="244" t="s">
        <v>1</v>
      </c>
      <c r="F903" s="245" t="s">
        <v>1349</v>
      </c>
      <c r="G903" s="242"/>
      <c r="H903" s="246">
        <v>105.5</v>
      </c>
      <c r="I903" s="247"/>
      <c r="J903" s="242"/>
      <c r="K903" s="242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230</v>
      </c>
      <c r="AU903" s="252" t="s">
        <v>88</v>
      </c>
      <c r="AV903" s="13" t="s">
        <v>88</v>
      </c>
      <c r="AW903" s="13" t="s">
        <v>34</v>
      </c>
      <c r="AX903" s="13" t="s">
        <v>79</v>
      </c>
      <c r="AY903" s="252" t="s">
        <v>216</v>
      </c>
    </row>
    <row r="904" s="15" customFormat="1">
      <c r="A904" s="15"/>
      <c r="B904" s="280"/>
      <c r="C904" s="281"/>
      <c r="D904" s="243" t="s">
        <v>230</v>
      </c>
      <c r="E904" s="282" t="s">
        <v>1</v>
      </c>
      <c r="F904" s="283" t="s">
        <v>1300</v>
      </c>
      <c r="G904" s="281"/>
      <c r="H904" s="284">
        <v>105.5</v>
      </c>
      <c r="I904" s="285"/>
      <c r="J904" s="281"/>
      <c r="K904" s="281"/>
      <c r="L904" s="286"/>
      <c r="M904" s="287"/>
      <c r="N904" s="288"/>
      <c r="O904" s="288"/>
      <c r="P904" s="288"/>
      <c r="Q904" s="288"/>
      <c r="R904" s="288"/>
      <c r="S904" s="288"/>
      <c r="T904" s="289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90" t="s">
        <v>230</v>
      </c>
      <c r="AU904" s="290" t="s">
        <v>88</v>
      </c>
      <c r="AV904" s="15" t="s">
        <v>99</v>
      </c>
      <c r="AW904" s="15" t="s">
        <v>34</v>
      </c>
      <c r="AX904" s="15" t="s">
        <v>79</v>
      </c>
      <c r="AY904" s="290" t="s">
        <v>216</v>
      </c>
    </row>
    <row r="905" s="13" customFormat="1">
      <c r="A905" s="13"/>
      <c r="B905" s="241"/>
      <c r="C905" s="242"/>
      <c r="D905" s="243" t="s">
        <v>230</v>
      </c>
      <c r="E905" s="244" t="s">
        <v>1</v>
      </c>
      <c r="F905" s="245" t="s">
        <v>1351</v>
      </c>
      <c r="G905" s="242"/>
      <c r="H905" s="246">
        <v>16.5</v>
      </c>
      <c r="I905" s="247"/>
      <c r="J905" s="242"/>
      <c r="K905" s="242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230</v>
      </c>
      <c r="AU905" s="252" t="s">
        <v>88</v>
      </c>
      <c r="AV905" s="13" t="s">
        <v>88</v>
      </c>
      <c r="AW905" s="13" t="s">
        <v>34</v>
      </c>
      <c r="AX905" s="13" t="s">
        <v>79</v>
      </c>
      <c r="AY905" s="252" t="s">
        <v>216</v>
      </c>
    </row>
    <row r="906" s="15" customFormat="1">
      <c r="A906" s="15"/>
      <c r="B906" s="280"/>
      <c r="C906" s="281"/>
      <c r="D906" s="243" t="s">
        <v>230</v>
      </c>
      <c r="E906" s="282" t="s">
        <v>1</v>
      </c>
      <c r="F906" s="283" t="s">
        <v>1303</v>
      </c>
      <c r="G906" s="281"/>
      <c r="H906" s="284">
        <v>16.5</v>
      </c>
      <c r="I906" s="285"/>
      <c r="J906" s="281"/>
      <c r="K906" s="281"/>
      <c r="L906" s="286"/>
      <c r="M906" s="287"/>
      <c r="N906" s="288"/>
      <c r="O906" s="288"/>
      <c r="P906" s="288"/>
      <c r="Q906" s="288"/>
      <c r="R906" s="288"/>
      <c r="S906" s="288"/>
      <c r="T906" s="28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90" t="s">
        <v>230</v>
      </c>
      <c r="AU906" s="290" t="s">
        <v>88</v>
      </c>
      <c r="AV906" s="15" t="s">
        <v>99</v>
      </c>
      <c r="AW906" s="15" t="s">
        <v>34</v>
      </c>
      <c r="AX906" s="15" t="s">
        <v>79</v>
      </c>
      <c r="AY906" s="290" t="s">
        <v>216</v>
      </c>
    </row>
    <row r="907" s="13" customFormat="1">
      <c r="A907" s="13"/>
      <c r="B907" s="241"/>
      <c r="C907" s="242"/>
      <c r="D907" s="243" t="s">
        <v>230</v>
      </c>
      <c r="E907" s="244" t="s">
        <v>1</v>
      </c>
      <c r="F907" s="245" t="s">
        <v>1353</v>
      </c>
      <c r="G907" s="242"/>
      <c r="H907" s="246">
        <v>36</v>
      </c>
      <c r="I907" s="247"/>
      <c r="J907" s="242"/>
      <c r="K907" s="242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230</v>
      </c>
      <c r="AU907" s="252" t="s">
        <v>88</v>
      </c>
      <c r="AV907" s="13" t="s">
        <v>88</v>
      </c>
      <c r="AW907" s="13" t="s">
        <v>34</v>
      </c>
      <c r="AX907" s="13" t="s">
        <v>79</v>
      </c>
      <c r="AY907" s="252" t="s">
        <v>216</v>
      </c>
    </row>
    <row r="908" s="15" customFormat="1">
      <c r="A908" s="15"/>
      <c r="B908" s="280"/>
      <c r="C908" s="281"/>
      <c r="D908" s="243" t="s">
        <v>230</v>
      </c>
      <c r="E908" s="282" t="s">
        <v>1</v>
      </c>
      <c r="F908" s="283" t="s">
        <v>1306</v>
      </c>
      <c r="G908" s="281"/>
      <c r="H908" s="284">
        <v>36</v>
      </c>
      <c r="I908" s="285"/>
      <c r="J908" s="281"/>
      <c r="K908" s="281"/>
      <c r="L908" s="286"/>
      <c r="M908" s="287"/>
      <c r="N908" s="288"/>
      <c r="O908" s="288"/>
      <c r="P908" s="288"/>
      <c r="Q908" s="288"/>
      <c r="R908" s="288"/>
      <c r="S908" s="288"/>
      <c r="T908" s="289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90" t="s">
        <v>230</v>
      </c>
      <c r="AU908" s="290" t="s">
        <v>88</v>
      </c>
      <c r="AV908" s="15" t="s">
        <v>99</v>
      </c>
      <c r="AW908" s="15" t="s">
        <v>34</v>
      </c>
      <c r="AX908" s="15" t="s">
        <v>79</v>
      </c>
      <c r="AY908" s="290" t="s">
        <v>216</v>
      </c>
    </row>
    <row r="909" s="13" customFormat="1">
      <c r="A909" s="13"/>
      <c r="B909" s="241"/>
      <c r="C909" s="242"/>
      <c r="D909" s="243" t="s">
        <v>230</v>
      </c>
      <c r="E909" s="244" t="s">
        <v>1</v>
      </c>
      <c r="F909" s="245" t="s">
        <v>1355</v>
      </c>
      <c r="G909" s="242"/>
      <c r="H909" s="246">
        <v>63</v>
      </c>
      <c r="I909" s="247"/>
      <c r="J909" s="242"/>
      <c r="K909" s="242"/>
      <c r="L909" s="248"/>
      <c r="M909" s="249"/>
      <c r="N909" s="250"/>
      <c r="O909" s="250"/>
      <c r="P909" s="250"/>
      <c r="Q909" s="250"/>
      <c r="R909" s="250"/>
      <c r="S909" s="250"/>
      <c r="T909" s="25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2" t="s">
        <v>230</v>
      </c>
      <c r="AU909" s="252" t="s">
        <v>88</v>
      </c>
      <c r="AV909" s="13" t="s">
        <v>88</v>
      </c>
      <c r="AW909" s="13" t="s">
        <v>34</v>
      </c>
      <c r="AX909" s="13" t="s">
        <v>79</v>
      </c>
      <c r="AY909" s="252" t="s">
        <v>216</v>
      </c>
    </row>
    <row r="910" s="15" customFormat="1">
      <c r="A910" s="15"/>
      <c r="B910" s="280"/>
      <c r="C910" s="281"/>
      <c r="D910" s="243" t="s">
        <v>230</v>
      </c>
      <c r="E910" s="282" t="s">
        <v>1</v>
      </c>
      <c r="F910" s="283" t="s">
        <v>1309</v>
      </c>
      <c r="G910" s="281"/>
      <c r="H910" s="284">
        <v>63</v>
      </c>
      <c r="I910" s="285"/>
      <c r="J910" s="281"/>
      <c r="K910" s="281"/>
      <c r="L910" s="286"/>
      <c r="M910" s="287"/>
      <c r="N910" s="288"/>
      <c r="O910" s="288"/>
      <c r="P910" s="288"/>
      <c r="Q910" s="288"/>
      <c r="R910" s="288"/>
      <c r="S910" s="288"/>
      <c r="T910" s="289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90" t="s">
        <v>230</v>
      </c>
      <c r="AU910" s="290" t="s">
        <v>88</v>
      </c>
      <c r="AV910" s="15" t="s">
        <v>99</v>
      </c>
      <c r="AW910" s="15" t="s">
        <v>34</v>
      </c>
      <c r="AX910" s="15" t="s">
        <v>79</v>
      </c>
      <c r="AY910" s="290" t="s">
        <v>216</v>
      </c>
    </row>
    <row r="911" s="14" customFormat="1">
      <c r="A911" s="14"/>
      <c r="B911" s="253"/>
      <c r="C911" s="254"/>
      <c r="D911" s="243" t="s">
        <v>230</v>
      </c>
      <c r="E911" s="255" t="s">
        <v>1</v>
      </c>
      <c r="F911" s="256" t="s">
        <v>1507</v>
      </c>
      <c r="G911" s="254"/>
      <c r="H911" s="257">
        <v>221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230</v>
      </c>
      <c r="AU911" s="263" t="s">
        <v>88</v>
      </c>
      <c r="AV911" s="14" t="s">
        <v>121</v>
      </c>
      <c r="AW911" s="14" t="s">
        <v>34</v>
      </c>
      <c r="AX911" s="14" t="s">
        <v>86</v>
      </c>
      <c r="AY911" s="263" t="s">
        <v>216</v>
      </c>
    </row>
    <row r="912" s="2" customFormat="1" ht="16.5" customHeight="1">
      <c r="A912" s="39"/>
      <c r="B912" s="40"/>
      <c r="C912" s="228" t="s">
        <v>1508</v>
      </c>
      <c r="D912" s="228" t="s">
        <v>218</v>
      </c>
      <c r="E912" s="229" t="s">
        <v>1509</v>
      </c>
      <c r="F912" s="230" t="s">
        <v>1510</v>
      </c>
      <c r="G912" s="231" t="s">
        <v>277</v>
      </c>
      <c r="H912" s="232">
        <v>33.149999999999999</v>
      </c>
      <c r="I912" s="233"/>
      <c r="J912" s="234">
        <f>ROUND(I912*H912,2)</f>
        <v>0</v>
      </c>
      <c r="K912" s="230" t="s">
        <v>222</v>
      </c>
      <c r="L912" s="45"/>
      <c r="M912" s="235" t="s">
        <v>1</v>
      </c>
      <c r="N912" s="236" t="s">
        <v>44</v>
      </c>
      <c r="O912" s="92"/>
      <c r="P912" s="237">
        <f>O912*H912</f>
        <v>0</v>
      </c>
      <c r="Q912" s="237">
        <v>0</v>
      </c>
      <c r="R912" s="237">
        <f>Q912*H912</f>
        <v>0</v>
      </c>
      <c r="S912" s="237">
        <v>0</v>
      </c>
      <c r="T912" s="238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9" t="s">
        <v>121</v>
      </c>
      <c r="AT912" s="239" t="s">
        <v>218</v>
      </c>
      <c r="AU912" s="239" t="s">
        <v>88</v>
      </c>
      <c r="AY912" s="18" t="s">
        <v>216</v>
      </c>
      <c r="BE912" s="240">
        <f>IF(N912="základní",J912,0)</f>
        <v>0</v>
      </c>
      <c r="BF912" s="240">
        <f>IF(N912="snížená",J912,0)</f>
        <v>0</v>
      </c>
      <c r="BG912" s="240">
        <f>IF(N912="zákl. přenesená",J912,0)</f>
        <v>0</v>
      </c>
      <c r="BH912" s="240">
        <f>IF(N912="sníž. přenesená",J912,0)</f>
        <v>0</v>
      </c>
      <c r="BI912" s="240">
        <f>IF(N912="nulová",J912,0)</f>
        <v>0</v>
      </c>
      <c r="BJ912" s="18" t="s">
        <v>86</v>
      </c>
      <c r="BK912" s="240">
        <f>ROUND(I912*H912,2)</f>
        <v>0</v>
      </c>
      <c r="BL912" s="18" t="s">
        <v>121</v>
      </c>
      <c r="BM912" s="239" t="s">
        <v>1511</v>
      </c>
    </row>
    <row r="913" s="13" customFormat="1">
      <c r="A913" s="13"/>
      <c r="B913" s="241"/>
      <c r="C913" s="242"/>
      <c r="D913" s="243" t="s">
        <v>230</v>
      </c>
      <c r="E913" s="244" t="s">
        <v>1</v>
      </c>
      <c r="F913" s="245" t="s">
        <v>1512</v>
      </c>
      <c r="G913" s="242"/>
      <c r="H913" s="246">
        <v>33.149999999999999</v>
      </c>
      <c r="I913" s="247"/>
      <c r="J913" s="242"/>
      <c r="K913" s="242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230</v>
      </c>
      <c r="AU913" s="252" t="s">
        <v>88</v>
      </c>
      <c r="AV913" s="13" t="s">
        <v>88</v>
      </c>
      <c r="AW913" s="13" t="s">
        <v>34</v>
      </c>
      <c r="AX913" s="13" t="s">
        <v>86</v>
      </c>
      <c r="AY913" s="252" t="s">
        <v>216</v>
      </c>
    </row>
    <row r="914" s="2" customFormat="1" ht="16.5" customHeight="1">
      <c r="A914" s="39"/>
      <c r="B914" s="40"/>
      <c r="C914" s="228" t="s">
        <v>1513</v>
      </c>
      <c r="D914" s="228" t="s">
        <v>218</v>
      </c>
      <c r="E914" s="229" t="s">
        <v>1514</v>
      </c>
      <c r="F914" s="230" t="s">
        <v>1515</v>
      </c>
      <c r="G914" s="231" t="s">
        <v>328</v>
      </c>
      <c r="H914" s="232">
        <v>0.45000000000000001</v>
      </c>
      <c r="I914" s="233"/>
      <c r="J914" s="234">
        <f>ROUND(I914*H914,2)</f>
        <v>0</v>
      </c>
      <c r="K914" s="230" t="s">
        <v>222</v>
      </c>
      <c r="L914" s="45"/>
      <c r="M914" s="235" t="s">
        <v>1</v>
      </c>
      <c r="N914" s="236" t="s">
        <v>44</v>
      </c>
      <c r="O914" s="92"/>
      <c r="P914" s="237">
        <f>O914*H914</f>
        <v>0</v>
      </c>
      <c r="Q914" s="237">
        <v>2.45329</v>
      </c>
      <c r="R914" s="237">
        <f>Q914*H914</f>
        <v>1.1039805</v>
      </c>
      <c r="S914" s="237">
        <v>0</v>
      </c>
      <c r="T914" s="238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121</v>
      </c>
      <c r="AT914" s="239" t="s">
        <v>218</v>
      </c>
      <c r="AU914" s="239" t="s">
        <v>88</v>
      </c>
      <c r="AY914" s="18" t="s">
        <v>216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86</v>
      </c>
      <c r="BK914" s="240">
        <f>ROUND(I914*H914,2)</f>
        <v>0</v>
      </c>
      <c r="BL914" s="18" t="s">
        <v>121</v>
      </c>
      <c r="BM914" s="239" t="s">
        <v>1516</v>
      </c>
    </row>
    <row r="915" s="13" customFormat="1">
      <c r="A915" s="13"/>
      <c r="B915" s="241"/>
      <c r="C915" s="242"/>
      <c r="D915" s="243" t="s">
        <v>230</v>
      </c>
      <c r="E915" s="244" t="s">
        <v>1</v>
      </c>
      <c r="F915" s="245" t="s">
        <v>1517</v>
      </c>
      <c r="G915" s="242"/>
      <c r="H915" s="246">
        <v>0.45000000000000001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230</v>
      </c>
      <c r="AU915" s="252" t="s">
        <v>88</v>
      </c>
      <c r="AV915" s="13" t="s">
        <v>88</v>
      </c>
      <c r="AW915" s="13" t="s">
        <v>34</v>
      </c>
      <c r="AX915" s="13" t="s">
        <v>86</v>
      </c>
      <c r="AY915" s="252" t="s">
        <v>216</v>
      </c>
    </row>
    <row r="916" s="2" customFormat="1" ht="16.5" customHeight="1">
      <c r="A916" s="39"/>
      <c r="B916" s="40"/>
      <c r="C916" s="228" t="s">
        <v>1518</v>
      </c>
      <c r="D916" s="228" t="s">
        <v>218</v>
      </c>
      <c r="E916" s="229" t="s">
        <v>1519</v>
      </c>
      <c r="F916" s="230" t="s">
        <v>1520</v>
      </c>
      <c r="G916" s="231" t="s">
        <v>328</v>
      </c>
      <c r="H916" s="232">
        <v>44.798000000000002</v>
      </c>
      <c r="I916" s="233"/>
      <c r="J916" s="234">
        <f>ROUND(I916*H916,2)</f>
        <v>0</v>
      </c>
      <c r="K916" s="230" t="s">
        <v>222</v>
      </c>
      <c r="L916" s="45"/>
      <c r="M916" s="235" t="s">
        <v>1</v>
      </c>
      <c r="N916" s="236" t="s">
        <v>44</v>
      </c>
      <c r="O916" s="92"/>
      <c r="P916" s="237">
        <f>O916*H916</f>
        <v>0</v>
      </c>
      <c r="Q916" s="237">
        <v>2.45329</v>
      </c>
      <c r="R916" s="237">
        <f>Q916*H916</f>
        <v>109.90248542000001</v>
      </c>
      <c r="S916" s="237">
        <v>0</v>
      </c>
      <c r="T916" s="238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9" t="s">
        <v>121</v>
      </c>
      <c r="AT916" s="239" t="s">
        <v>218</v>
      </c>
      <c r="AU916" s="239" t="s">
        <v>88</v>
      </c>
      <c r="AY916" s="18" t="s">
        <v>216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86</v>
      </c>
      <c r="BK916" s="240">
        <f>ROUND(I916*H916,2)</f>
        <v>0</v>
      </c>
      <c r="BL916" s="18" t="s">
        <v>121</v>
      </c>
      <c r="BM916" s="239" t="s">
        <v>1521</v>
      </c>
    </row>
    <row r="917" s="13" customFormat="1">
      <c r="A917" s="13"/>
      <c r="B917" s="241"/>
      <c r="C917" s="242"/>
      <c r="D917" s="243" t="s">
        <v>230</v>
      </c>
      <c r="E917" s="244" t="s">
        <v>1</v>
      </c>
      <c r="F917" s="245" t="s">
        <v>1522</v>
      </c>
      <c r="G917" s="242"/>
      <c r="H917" s="246">
        <v>1.464</v>
      </c>
      <c r="I917" s="247"/>
      <c r="J917" s="242"/>
      <c r="K917" s="242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230</v>
      </c>
      <c r="AU917" s="252" t="s">
        <v>88</v>
      </c>
      <c r="AV917" s="13" t="s">
        <v>88</v>
      </c>
      <c r="AW917" s="13" t="s">
        <v>34</v>
      </c>
      <c r="AX917" s="13" t="s">
        <v>79</v>
      </c>
      <c r="AY917" s="252" t="s">
        <v>216</v>
      </c>
    </row>
    <row r="918" s="13" customFormat="1">
      <c r="A918" s="13"/>
      <c r="B918" s="241"/>
      <c r="C918" s="242"/>
      <c r="D918" s="243" t="s">
        <v>230</v>
      </c>
      <c r="E918" s="244" t="s">
        <v>1</v>
      </c>
      <c r="F918" s="245" t="s">
        <v>1523</v>
      </c>
      <c r="G918" s="242"/>
      <c r="H918" s="246">
        <v>41.668999999999997</v>
      </c>
      <c r="I918" s="247"/>
      <c r="J918" s="242"/>
      <c r="K918" s="242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230</v>
      </c>
      <c r="AU918" s="252" t="s">
        <v>88</v>
      </c>
      <c r="AV918" s="13" t="s">
        <v>88</v>
      </c>
      <c r="AW918" s="13" t="s">
        <v>34</v>
      </c>
      <c r="AX918" s="13" t="s">
        <v>79</v>
      </c>
      <c r="AY918" s="252" t="s">
        <v>216</v>
      </c>
    </row>
    <row r="919" s="13" customFormat="1">
      <c r="A919" s="13"/>
      <c r="B919" s="241"/>
      <c r="C919" s="242"/>
      <c r="D919" s="243" t="s">
        <v>230</v>
      </c>
      <c r="E919" s="244" t="s">
        <v>1</v>
      </c>
      <c r="F919" s="245" t="s">
        <v>1524</v>
      </c>
      <c r="G919" s="242"/>
      <c r="H919" s="246">
        <v>1.665</v>
      </c>
      <c r="I919" s="247"/>
      <c r="J919" s="242"/>
      <c r="K919" s="242"/>
      <c r="L919" s="248"/>
      <c r="M919" s="249"/>
      <c r="N919" s="250"/>
      <c r="O919" s="250"/>
      <c r="P919" s="250"/>
      <c r="Q919" s="250"/>
      <c r="R919" s="250"/>
      <c r="S919" s="250"/>
      <c r="T919" s="25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2" t="s">
        <v>230</v>
      </c>
      <c r="AU919" s="252" t="s">
        <v>88</v>
      </c>
      <c r="AV919" s="13" t="s">
        <v>88</v>
      </c>
      <c r="AW919" s="13" t="s">
        <v>34</v>
      </c>
      <c r="AX919" s="13" t="s">
        <v>79</v>
      </c>
      <c r="AY919" s="252" t="s">
        <v>216</v>
      </c>
    </row>
    <row r="920" s="14" customFormat="1">
      <c r="A920" s="14"/>
      <c r="B920" s="253"/>
      <c r="C920" s="254"/>
      <c r="D920" s="243" t="s">
        <v>230</v>
      </c>
      <c r="E920" s="255" t="s">
        <v>1</v>
      </c>
      <c r="F920" s="256" t="s">
        <v>285</v>
      </c>
      <c r="G920" s="254"/>
      <c r="H920" s="257">
        <v>44.798000000000002</v>
      </c>
      <c r="I920" s="258"/>
      <c r="J920" s="254"/>
      <c r="K920" s="254"/>
      <c r="L920" s="259"/>
      <c r="M920" s="260"/>
      <c r="N920" s="261"/>
      <c r="O920" s="261"/>
      <c r="P920" s="261"/>
      <c r="Q920" s="261"/>
      <c r="R920" s="261"/>
      <c r="S920" s="261"/>
      <c r="T920" s="26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3" t="s">
        <v>230</v>
      </c>
      <c r="AU920" s="263" t="s">
        <v>88</v>
      </c>
      <c r="AV920" s="14" t="s">
        <v>121</v>
      </c>
      <c r="AW920" s="14" t="s">
        <v>34</v>
      </c>
      <c r="AX920" s="14" t="s">
        <v>86</v>
      </c>
      <c r="AY920" s="263" t="s">
        <v>216</v>
      </c>
    </row>
    <row r="921" s="2" customFormat="1" ht="16.5" customHeight="1">
      <c r="A921" s="39"/>
      <c r="B921" s="40"/>
      <c r="C921" s="228" t="s">
        <v>1525</v>
      </c>
      <c r="D921" s="228" t="s">
        <v>218</v>
      </c>
      <c r="E921" s="229" t="s">
        <v>1526</v>
      </c>
      <c r="F921" s="230" t="s">
        <v>1527</v>
      </c>
      <c r="G921" s="231" t="s">
        <v>328</v>
      </c>
      <c r="H921" s="232">
        <v>40.094999999999999</v>
      </c>
      <c r="I921" s="233"/>
      <c r="J921" s="234">
        <f>ROUND(I921*H921,2)</f>
        <v>0</v>
      </c>
      <c r="K921" s="230" t="s">
        <v>222</v>
      </c>
      <c r="L921" s="45"/>
      <c r="M921" s="235" t="s">
        <v>1</v>
      </c>
      <c r="N921" s="236" t="s">
        <v>44</v>
      </c>
      <c r="O921" s="92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121</v>
      </c>
      <c r="AT921" s="239" t="s">
        <v>218</v>
      </c>
      <c r="AU921" s="239" t="s">
        <v>88</v>
      </c>
      <c r="AY921" s="18" t="s">
        <v>216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86</v>
      </c>
      <c r="BK921" s="240">
        <f>ROUND(I921*H921,2)</f>
        <v>0</v>
      </c>
      <c r="BL921" s="18" t="s">
        <v>121</v>
      </c>
      <c r="BM921" s="239" t="s">
        <v>1528</v>
      </c>
    </row>
    <row r="922" s="13" customFormat="1">
      <c r="A922" s="13"/>
      <c r="B922" s="241"/>
      <c r="C922" s="242"/>
      <c r="D922" s="243" t="s">
        <v>230</v>
      </c>
      <c r="E922" s="244" t="s">
        <v>1</v>
      </c>
      <c r="F922" s="245" t="s">
        <v>1529</v>
      </c>
      <c r="G922" s="242"/>
      <c r="H922" s="246">
        <v>20.039999999999999</v>
      </c>
      <c r="I922" s="247"/>
      <c r="J922" s="242"/>
      <c r="K922" s="242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230</v>
      </c>
      <c r="AU922" s="252" t="s">
        <v>88</v>
      </c>
      <c r="AV922" s="13" t="s">
        <v>88</v>
      </c>
      <c r="AW922" s="13" t="s">
        <v>34</v>
      </c>
      <c r="AX922" s="13" t="s">
        <v>79</v>
      </c>
      <c r="AY922" s="252" t="s">
        <v>216</v>
      </c>
    </row>
    <row r="923" s="13" customFormat="1">
      <c r="A923" s="13"/>
      <c r="B923" s="241"/>
      <c r="C923" s="242"/>
      <c r="D923" s="243" t="s">
        <v>230</v>
      </c>
      <c r="E923" s="244" t="s">
        <v>1</v>
      </c>
      <c r="F923" s="245" t="s">
        <v>1530</v>
      </c>
      <c r="G923" s="242"/>
      <c r="H923" s="246">
        <v>20.055</v>
      </c>
      <c r="I923" s="247"/>
      <c r="J923" s="242"/>
      <c r="K923" s="242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230</v>
      </c>
      <c r="AU923" s="252" t="s">
        <v>88</v>
      </c>
      <c r="AV923" s="13" t="s">
        <v>88</v>
      </c>
      <c r="AW923" s="13" t="s">
        <v>34</v>
      </c>
      <c r="AX923" s="13" t="s">
        <v>79</v>
      </c>
      <c r="AY923" s="252" t="s">
        <v>216</v>
      </c>
    </row>
    <row r="924" s="14" customFormat="1">
      <c r="A924" s="14"/>
      <c r="B924" s="253"/>
      <c r="C924" s="254"/>
      <c r="D924" s="243" t="s">
        <v>230</v>
      </c>
      <c r="E924" s="255" t="s">
        <v>1</v>
      </c>
      <c r="F924" s="256" t="s">
        <v>285</v>
      </c>
      <c r="G924" s="254"/>
      <c r="H924" s="257">
        <v>40.094999999999999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230</v>
      </c>
      <c r="AU924" s="263" t="s">
        <v>88</v>
      </c>
      <c r="AV924" s="14" t="s">
        <v>121</v>
      </c>
      <c r="AW924" s="14" t="s">
        <v>34</v>
      </c>
      <c r="AX924" s="14" t="s">
        <v>86</v>
      </c>
      <c r="AY924" s="263" t="s">
        <v>216</v>
      </c>
    </row>
    <row r="925" s="2" customFormat="1" ht="16.5" customHeight="1">
      <c r="A925" s="39"/>
      <c r="B925" s="40"/>
      <c r="C925" s="228" t="s">
        <v>1531</v>
      </c>
      <c r="D925" s="228" t="s">
        <v>218</v>
      </c>
      <c r="E925" s="229" t="s">
        <v>1532</v>
      </c>
      <c r="F925" s="230" t="s">
        <v>1533</v>
      </c>
      <c r="G925" s="231" t="s">
        <v>328</v>
      </c>
      <c r="H925" s="232">
        <v>43.133000000000003</v>
      </c>
      <c r="I925" s="233"/>
      <c r="J925" s="234">
        <f>ROUND(I925*H925,2)</f>
        <v>0</v>
      </c>
      <c r="K925" s="230" t="s">
        <v>222</v>
      </c>
      <c r="L925" s="45"/>
      <c r="M925" s="235" t="s">
        <v>1</v>
      </c>
      <c r="N925" s="236" t="s">
        <v>44</v>
      </c>
      <c r="O925" s="92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121</v>
      </c>
      <c r="AT925" s="239" t="s">
        <v>218</v>
      </c>
      <c r="AU925" s="239" t="s">
        <v>88</v>
      </c>
      <c r="AY925" s="18" t="s">
        <v>216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86</v>
      </c>
      <c r="BK925" s="240">
        <f>ROUND(I925*H925,2)</f>
        <v>0</v>
      </c>
      <c r="BL925" s="18" t="s">
        <v>121</v>
      </c>
      <c r="BM925" s="239" t="s">
        <v>1534</v>
      </c>
    </row>
    <row r="926" s="13" customFormat="1">
      <c r="A926" s="13"/>
      <c r="B926" s="241"/>
      <c r="C926" s="242"/>
      <c r="D926" s="243" t="s">
        <v>230</v>
      </c>
      <c r="E926" s="244" t="s">
        <v>1</v>
      </c>
      <c r="F926" s="245" t="s">
        <v>1523</v>
      </c>
      <c r="G926" s="242"/>
      <c r="H926" s="246">
        <v>41.668999999999997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230</v>
      </c>
      <c r="AU926" s="252" t="s">
        <v>88</v>
      </c>
      <c r="AV926" s="13" t="s">
        <v>88</v>
      </c>
      <c r="AW926" s="13" t="s">
        <v>34</v>
      </c>
      <c r="AX926" s="13" t="s">
        <v>79</v>
      </c>
      <c r="AY926" s="252" t="s">
        <v>216</v>
      </c>
    </row>
    <row r="927" s="13" customFormat="1">
      <c r="A927" s="13"/>
      <c r="B927" s="241"/>
      <c r="C927" s="242"/>
      <c r="D927" s="243" t="s">
        <v>230</v>
      </c>
      <c r="E927" s="244" t="s">
        <v>1</v>
      </c>
      <c r="F927" s="245" t="s">
        <v>1522</v>
      </c>
      <c r="G927" s="242"/>
      <c r="H927" s="246">
        <v>1.464</v>
      </c>
      <c r="I927" s="247"/>
      <c r="J927" s="242"/>
      <c r="K927" s="242"/>
      <c r="L927" s="248"/>
      <c r="M927" s="249"/>
      <c r="N927" s="250"/>
      <c r="O927" s="250"/>
      <c r="P927" s="250"/>
      <c r="Q927" s="250"/>
      <c r="R927" s="250"/>
      <c r="S927" s="250"/>
      <c r="T927" s="25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2" t="s">
        <v>230</v>
      </c>
      <c r="AU927" s="252" t="s">
        <v>88</v>
      </c>
      <c r="AV927" s="13" t="s">
        <v>88</v>
      </c>
      <c r="AW927" s="13" t="s">
        <v>34</v>
      </c>
      <c r="AX927" s="13" t="s">
        <v>79</v>
      </c>
      <c r="AY927" s="252" t="s">
        <v>216</v>
      </c>
    </row>
    <row r="928" s="14" customFormat="1">
      <c r="A928" s="14"/>
      <c r="B928" s="253"/>
      <c r="C928" s="254"/>
      <c r="D928" s="243" t="s">
        <v>230</v>
      </c>
      <c r="E928" s="255" t="s">
        <v>1</v>
      </c>
      <c r="F928" s="256" t="s">
        <v>285</v>
      </c>
      <c r="G928" s="254"/>
      <c r="H928" s="257">
        <v>43.133000000000003</v>
      </c>
      <c r="I928" s="258"/>
      <c r="J928" s="254"/>
      <c r="K928" s="254"/>
      <c r="L928" s="259"/>
      <c r="M928" s="260"/>
      <c r="N928" s="261"/>
      <c r="O928" s="261"/>
      <c r="P928" s="261"/>
      <c r="Q928" s="261"/>
      <c r="R928" s="261"/>
      <c r="S928" s="261"/>
      <c r="T928" s="26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3" t="s">
        <v>230</v>
      </c>
      <c r="AU928" s="263" t="s">
        <v>88</v>
      </c>
      <c r="AV928" s="14" t="s">
        <v>121</v>
      </c>
      <c r="AW928" s="14" t="s">
        <v>34</v>
      </c>
      <c r="AX928" s="14" t="s">
        <v>86</v>
      </c>
      <c r="AY928" s="263" t="s">
        <v>216</v>
      </c>
    </row>
    <row r="929" s="2" customFormat="1" ht="16.5" customHeight="1">
      <c r="A929" s="39"/>
      <c r="B929" s="40"/>
      <c r="C929" s="228" t="s">
        <v>1535</v>
      </c>
      <c r="D929" s="228" t="s">
        <v>218</v>
      </c>
      <c r="E929" s="229" t="s">
        <v>1536</v>
      </c>
      <c r="F929" s="230" t="s">
        <v>1537</v>
      </c>
      <c r="G929" s="231" t="s">
        <v>328</v>
      </c>
      <c r="H929" s="232">
        <v>1.728</v>
      </c>
      <c r="I929" s="233"/>
      <c r="J929" s="234">
        <f>ROUND(I929*H929,2)</f>
        <v>0</v>
      </c>
      <c r="K929" s="230" t="s">
        <v>222</v>
      </c>
      <c r="L929" s="45"/>
      <c r="M929" s="235" t="s">
        <v>1</v>
      </c>
      <c r="N929" s="236" t="s">
        <v>44</v>
      </c>
      <c r="O929" s="92"/>
      <c r="P929" s="237">
        <f>O929*H929</f>
        <v>0</v>
      </c>
      <c r="Q929" s="237">
        <v>1.212</v>
      </c>
      <c r="R929" s="237">
        <f>Q929*H929</f>
        <v>2.0943359999999998</v>
      </c>
      <c r="S929" s="237">
        <v>0</v>
      </c>
      <c r="T929" s="238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9" t="s">
        <v>121</v>
      </c>
      <c r="AT929" s="239" t="s">
        <v>218</v>
      </c>
      <c r="AU929" s="239" t="s">
        <v>88</v>
      </c>
      <c r="AY929" s="18" t="s">
        <v>216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86</v>
      </c>
      <c r="BK929" s="240">
        <f>ROUND(I929*H929,2)</f>
        <v>0</v>
      </c>
      <c r="BL929" s="18" t="s">
        <v>121</v>
      </c>
      <c r="BM929" s="239" t="s">
        <v>1538</v>
      </c>
    </row>
    <row r="930" s="13" customFormat="1">
      <c r="A930" s="13"/>
      <c r="B930" s="241"/>
      <c r="C930" s="242"/>
      <c r="D930" s="243" t="s">
        <v>230</v>
      </c>
      <c r="E930" s="244" t="s">
        <v>1</v>
      </c>
      <c r="F930" s="245" t="s">
        <v>1539</v>
      </c>
      <c r="G930" s="242"/>
      <c r="H930" s="246">
        <v>1.728</v>
      </c>
      <c r="I930" s="247"/>
      <c r="J930" s="242"/>
      <c r="K930" s="242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230</v>
      </c>
      <c r="AU930" s="252" t="s">
        <v>88</v>
      </c>
      <c r="AV930" s="13" t="s">
        <v>88</v>
      </c>
      <c r="AW930" s="13" t="s">
        <v>34</v>
      </c>
      <c r="AX930" s="13" t="s">
        <v>86</v>
      </c>
      <c r="AY930" s="252" t="s">
        <v>216</v>
      </c>
    </row>
    <row r="931" s="2" customFormat="1" ht="16.5" customHeight="1">
      <c r="A931" s="39"/>
      <c r="B931" s="40"/>
      <c r="C931" s="228" t="s">
        <v>1540</v>
      </c>
      <c r="D931" s="228" t="s">
        <v>218</v>
      </c>
      <c r="E931" s="229" t="s">
        <v>1541</v>
      </c>
      <c r="F931" s="230" t="s">
        <v>1542</v>
      </c>
      <c r="G931" s="231" t="s">
        <v>359</v>
      </c>
      <c r="H931" s="232">
        <v>2.2349999999999999</v>
      </c>
      <c r="I931" s="233"/>
      <c r="J931" s="234">
        <f>ROUND(I931*H931,2)</f>
        <v>0</v>
      </c>
      <c r="K931" s="230" t="s">
        <v>222</v>
      </c>
      <c r="L931" s="45"/>
      <c r="M931" s="235" t="s">
        <v>1</v>
      </c>
      <c r="N931" s="236" t="s">
        <v>44</v>
      </c>
      <c r="O931" s="92"/>
      <c r="P931" s="237">
        <f>O931*H931</f>
        <v>0</v>
      </c>
      <c r="Q931" s="237">
        <v>1.06277</v>
      </c>
      <c r="R931" s="237">
        <f>Q931*H931</f>
        <v>2.3752909499999997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121</v>
      </c>
      <c r="AT931" s="239" t="s">
        <v>218</v>
      </c>
      <c r="AU931" s="239" t="s">
        <v>88</v>
      </c>
      <c r="AY931" s="18" t="s">
        <v>216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86</v>
      </c>
      <c r="BK931" s="240">
        <f>ROUND(I931*H931,2)</f>
        <v>0</v>
      </c>
      <c r="BL931" s="18" t="s">
        <v>121</v>
      </c>
      <c r="BM931" s="239" t="s">
        <v>1543</v>
      </c>
    </row>
    <row r="932" s="13" customFormat="1">
      <c r="A932" s="13"/>
      <c r="B932" s="241"/>
      <c r="C932" s="242"/>
      <c r="D932" s="243" t="s">
        <v>230</v>
      </c>
      <c r="E932" s="244" t="s">
        <v>1</v>
      </c>
      <c r="F932" s="245" t="s">
        <v>1544</v>
      </c>
      <c r="G932" s="242"/>
      <c r="H932" s="246">
        <v>2.1040000000000001</v>
      </c>
      <c r="I932" s="247"/>
      <c r="J932" s="242"/>
      <c r="K932" s="242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230</v>
      </c>
      <c r="AU932" s="252" t="s">
        <v>88</v>
      </c>
      <c r="AV932" s="13" t="s">
        <v>88</v>
      </c>
      <c r="AW932" s="13" t="s">
        <v>34</v>
      </c>
      <c r="AX932" s="13" t="s">
        <v>79</v>
      </c>
      <c r="AY932" s="252" t="s">
        <v>216</v>
      </c>
    </row>
    <row r="933" s="13" customFormat="1">
      <c r="A933" s="13"/>
      <c r="B933" s="241"/>
      <c r="C933" s="242"/>
      <c r="D933" s="243" t="s">
        <v>230</v>
      </c>
      <c r="E933" s="244" t="s">
        <v>1</v>
      </c>
      <c r="F933" s="245" t="s">
        <v>1545</v>
      </c>
      <c r="G933" s="242"/>
      <c r="H933" s="246">
        <v>0.13100000000000001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230</v>
      </c>
      <c r="AU933" s="252" t="s">
        <v>88</v>
      </c>
      <c r="AV933" s="13" t="s">
        <v>88</v>
      </c>
      <c r="AW933" s="13" t="s">
        <v>34</v>
      </c>
      <c r="AX933" s="13" t="s">
        <v>79</v>
      </c>
      <c r="AY933" s="252" t="s">
        <v>216</v>
      </c>
    </row>
    <row r="934" s="14" customFormat="1">
      <c r="A934" s="14"/>
      <c r="B934" s="253"/>
      <c r="C934" s="254"/>
      <c r="D934" s="243" t="s">
        <v>230</v>
      </c>
      <c r="E934" s="255" t="s">
        <v>1</v>
      </c>
      <c r="F934" s="256" t="s">
        <v>285</v>
      </c>
      <c r="G934" s="254"/>
      <c r="H934" s="257">
        <v>2.2349999999999999</v>
      </c>
      <c r="I934" s="258"/>
      <c r="J934" s="254"/>
      <c r="K934" s="254"/>
      <c r="L934" s="259"/>
      <c r="M934" s="260"/>
      <c r="N934" s="261"/>
      <c r="O934" s="261"/>
      <c r="P934" s="261"/>
      <c r="Q934" s="261"/>
      <c r="R934" s="261"/>
      <c r="S934" s="261"/>
      <c r="T934" s="26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3" t="s">
        <v>230</v>
      </c>
      <c r="AU934" s="263" t="s">
        <v>88</v>
      </c>
      <c r="AV934" s="14" t="s">
        <v>121</v>
      </c>
      <c r="AW934" s="14" t="s">
        <v>34</v>
      </c>
      <c r="AX934" s="14" t="s">
        <v>86</v>
      </c>
      <c r="AY934" s="263" t="s">
        <v>216</v>
      </c>
    </row>
    <row r="935" s="2" customFormat="1" ht="21.75" customHeight="1">
      <c r="A935" s="39"/>
      <c r="B935" s="40"/>
      <c r="C935" s="228" t="s">
        <v>1546</v>
      </c>
      <c r="D935" s="228" t="s">
        <v>218</v>
      </c>
      <c r="E935" s="229" t="s">
        <v>1547</v>
      </c>
      <c r="F935" s="230" t="s">
        <v>1548</v>
      </c>
      <c r="G935" s="231" t="s">
        <v>277</v>
      </c>
      <c r="H935" s="232">
        <v>534.60000000000002</v>
      </c>
      <c r="I935" s="233"/>
      <c r="J935" s="234">
        <f>ROUND(I935*H935,2)</f>
        <v>0</v>
      </c>
      <c r="K935" s="230" t="s">
        <v>1</v>
      </c>
      <c r="L935" s="45"/>
      <c r="M935" s="235" t="s">
        <v>1</v>
      </c>
      <c r="N935" s="236" t="s">
        <v>44</v>
      </c>
      <c r="O935" s="92"/>
      <c r="P935" s="237">
        <f>O935*H935</f>
        <v>0</v>
      </c>
      <c r="Q935" s="237">
        <v>1.06277</v>
      </c>
      <c r="R935" s="237">
        <f>Q935*H935</f>
        <v>568.15684199999998</v>
      </c>
      <c r="S935" s="237">
        <v>0</v>
      </c>
      <c r="T935" s="238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9" t="s">
        <v>121</v>
      </c>
      <c r="AT935" s="239" t="s">
        <v>218</v>
      </c>
      <c r="AU935" s="239" t="s">
        <v>88</v>
      </c>
      <c r="AY935" s="18" t="s">
        <v>216</v>
      </c>
      <c r="BE935" s="240">
        <f>IF(N935="základní",J935,0)</f>
        <v>0</v>
      </c>
      <c r="BF935" s="240">
        <f>IF(N935="snížená",J935,0)</f>
        <v>0</v>
      </c>
      <c r="BG935" s="240">
        <f>IF(N935="zákl. přenesená",J935,0)</f>
        <v>0</v>
      </c>
      <c r="BH935" s="240">
        <f>IF(N935="sníž. přenesená",J935,0)</f>
        <v>0</v>
      </c>
      <c r="BI935" s="240">
        <f>IF(N935="nulová",J935,0)</f>
        <v>0</v>
      </c>
      <c r="BJ935" s="18" t="s">
        <v>86</v>
      </c>
      <c r="BK935" s="240">
        <f>ROUND(I935*H935,2)</f>
        <v>0</v>
      </c>
      <c r="BL935" s="18" t="s">
        <v>121</v>
      </c>
      <c r="BM935" s="239" t="s">
        <v>1549</v>
      </c>
    </row>
    <row r="936" s="13" customFormat="1">
      <c r="A936" s="13"/>
      <c r="B936" s="241"/>
      <c r="C936" s="242"/>
      <c r="D936" s="243" t="s">
        <v>230</v>
      </c>
      <c r="E936" s="244" t="s">
        <v>1</v>
      </c>
      <c r="F936" s="245" t="s">
        <v>1550</v>
      </c>
      <c r="G936" s="242"/>
      <c r="H936" s="246">
        <v>267.19999999999999</v>
      </c>
      <c r="I936" s="247"/>
      <c r="J936" s="242"/>
      <c r="K936" s="242"/>
      <c r="L936" s="248"/>
      <c r="M936" s="249"/>
      <c r="N936" s="250"/>
      <c r="O936" s="250"/>
      <c r="P936" s="250"/>
      <c r="Q936" s="250"/>
      <c r="R936" s="250"/>
      <c r="S936" s="250"/>
      <c r="T936" s="25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2" t="s">
        <v>230</v>
      </c>
      <c r="AU936" s="252" t="s">
        <v>88</v>
      </c>
      <c r="AV936" s="13" t="s">
        <v>88</v>
      </c>
      <c r="AW936" s="13" t="s">
        <v>34</v>
      </c>
      <c r="AX936" s="13" t="s">
        <v>79</v>
      </c>
      <c r="AY936" s="252" t="s">
        <v>216</v>
      </c>
    </row>
    <row r="937" s="13" customFormat="1">
      <c r="A937" s="13"/>
      <c r="B937" s="241"/>
      <c r="C937" s="242"/>
      <c r="D937" s="243" t="s">
        <v>230</v>
      </c>
      <c r="E937" s="244" t="s">
        <v>1</v>
      </c>
      <c r="F937" s="245" t="s">
        <v>1551</v>
      </c>
      <c r="G937" s="242"/>
      <c r="H937" s="246">
        <v>267.39999999999998</v>
      </c>
      <c r="I937" s="247"/>
      <c r="J937" s="242"/>
      <c r="K937" s="242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230</v>
      </c>
      <c r="AU937" s="252" t="s">
        <v>88</v>
      </c>
      <c r="AV937" s="13" t="s">
        <v>88</v>
      </c>
      <c r="AW937" s="13" t="s">
        <v>34</v>
      </c>
      <c r="AX937" s="13" t="s">
        <v>79</v>
      </c>
      <c r="AY937" s="252" t="s">
        <v>216</v>
      </c>
    </row>
    <row r="938" s="14" customFormat="1">
      <c r="A938" s="14"/>
      <c r="B938" s="253"/>
      <c r="C938" s="254"/>
      <c r="D938" s="243" t="s">
        <v>230</v>
      </c>
      <c r="E938" s="255" t="s">
        <v>1</v>
      </c>
      <c r="F938" s="256" t="s">
        <v>285</v>
      </c>
      <c r="G938" s="254"/>
      <c r="H938" s="257">
        <v>534.60000000000002</v>
      </c>
      <c r="I938" s="258"/>
      <c r="J938" s="254"/>
      <c r="K938" s="254"/>
      <c r="L938" s="259"/>
      <c r="M938" s="260"/>
      <c r="N938" s="261"/>
      <c r="O938" s="261"/>
      <c r="P938" s="261"/>
      <c r="Q938" s="261"/>
      <c r="R938" s="261"/>
      <c r="S938" s="261"/>
      <c r="T938" s="26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3" t="s">
        <v>230</v>
      </c>
      <c r="AU938" s="263" t="s">
        <v>88</v>
      </c>
      <c r="AV938" s="14" t="s">
        <v>121</v>
      </c>
      <c r="AW938" s="14" t="s">
        <v>34</v>
      </c>
      <c r="AX938" s="14" t="s">
        <v>86</v>
      </c>
      <c r="AY938" s="263" t="s">
        <v>216</v>
      </c>
    </row>
    <row r="939" s="2" customFormat="1" ht="16.5" customHeight="1">
      <c r="A939" s="39"/>
      <c r="B939" s="40"/>
      <c r="C939" s="228" t="s">
        <v>1552</v>
      </c>
      <c r="D939" s="228" t="s">
        <v>218</v>
      </c>
      <c r="E939" s="229" t="s">
        <v>1553</v>
      </c>
      <c r="F939" s="230" t="s">
        <v>1554</v>
      </c>
      <c r="G939" s="231" t="s">
        <v>277</v>
      </c>
      <c r="H939" s="232">
        <v>267.19999999999999</v>
      </c>
      <c r="I939" s="233"/>
      <c r="J939" s="234">
        <f>ROUND(I939*H939,2)</f>
        <v>0</v>
      </c>
      <c r="K939" s="230" t="s">
        <v>222</v>
      </c>
      <c r="L939" s="45"/>
      <c r="M939" s="235" t="s">
        <v>1</v>
      </c>
      <c r="N939" s="236" t="s">
        <v>44</v>
      </c>
      <c r="O939" s="92"/>
      <c r="P939" s="237">
        <f>O939*H939</f>
        <v>0</v>
      </c>
      <c r="Q939" s="237">
        <v>0.042000000000000003</v>
      </c>
      <c r="R939" s="237">
        <f>Q939*H939</f>
        <v>11.2224</v>
      </c>
      <c r="S939" s="237">
        <v>0</v>
      </c>
      <c r="T939" s="238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9" t="s">
        <v>121</v>
      </c>
      <c r="AT939" s="239" t="s">
        <v>218</v>
      </c>
      <c r="AU939" s="239" t="s">
        <v>88</v>
      </c>
      <c r="AY939" s="18" t="s">
        <v>216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86</v>
      </c>
      <c r="BK939" s="240">
        <f>ROUND(I939*H939,2)</f>
        <v>0</v>
      </c>
      <c r="BL939" s="18" t="s">
        <v>121</v>
      </c>
      <c r="BM939" s="239" t="s">
        <v>1555</v>
      </c>
    </row>
    <row r="940" s="13" customFormat="1">
      <c r="A940" s="13"/>
      <c r="B940" s="241"/>
      <c r="C940" s="242"/>
      <c r="D940" s="243" t="s">
        <v>230</v>
      </c>
      <c r="E940" s="244" t="s">
        <v>1</v>
      </c>
      <c r="F940" s="245" t="s">
        <v>1556</v>
      </c>
      <c r="G940" s="242"/>
      <c r="H940" s="246">
        <v>267.19999999999999</v>
      </c>
      <c r="I940" s="247"/>
      <c r="J940" s="242"/>
      <c r="K940" s="242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230</v>
      </c>
      <c r="AU940" s="252" t="s">
        <v>88</v>
      </c>
      <c r="AV940" s="13" t="s">
        <v>88</v>
      </c>
      <c r="AW940" s="13" t="s">
        <v>34</v>
      </c>
      <c r="AX940" s="13" t="s">
        <v>86</v>
      </c>
      <c r="AY940" s="252" t="s">
        <v>216</v>
      </c>
    </row>
    <row r="941" s="2" customFormat="1" ht="21.75" customHeight="1">
      <c r="A941" s="39"/>
      <c r="B941" s="40"/>
      <c r="C941" s="228" t="s">
        <v>1557</v>
      </c>
      <c r="D941" s="228" t="s">
        <v>218</v>
      </c>
      <c r="E941" s="229" t="s">
        <v>1558</v>
      </c>
      <c r="F941" s="230" t="s">
        <v>1559</v>
      </c>
      <c r="G941" s="231" t="s">
        <v>277</v>
      </c>
      <c r="H941" s="232">
        <v>534.60000000000002</v>
      </c>
      <c r="I941" s="233"/>
      <c r="J941" s="234">
        <f>ROUND(I941*H941,2)</f>
        <v>0</v>
      </c>
      <c r="K941" s="230" t="s">
        <v>1</v>
      </c>
      <c r="L941" s="45"/>
      <c r="M941" s="235" t="s">
        <v>1</v>
      </c>
      <c r="N941" s="236" t="s">
        <v>44</v>
      </c>
      <c r="O941" s="92"/>
      <c r="P941" s="237">
        <f>O941*H941</f>
        <v>0</v>
      </c>
      <c r="Q941" s="237">
        <v>0.105</v>
      </c>
      <c r="R941" s="237">
        <f>Q941*H941</f>
        <v>56.133000000000003</v>
      </c>
      <c r="S941" s="237">
        <v>0</v>
      </c>
      <c r="T941" s="238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9" t="s">
        <v>121</v>
      </c>
      <c r="AT941" s="239" t="s">
        <v>218</v>
      </c>
      <c r="AU941" s="239" t="s">
        <v>88</v>
      </c>
      <c r="AY941" s="18" t="s">
        <v>216</v>
      </c>
      <c r="BE941" s="240">
        <f>IF(N941="základní",J941,0)</f>
        <v>0</v>
      </c>
      <c r="BF941" s="240">
        <f>IF(N941="snížená",J941,0)</f>
        <v>0</v>
      </c>
      <c r="BG941" s="240">
        <f>IF(N941="zákl. přenesená",J941,0)</f>
        <v>0</v>
      </c>
      <c r="BH941" s="240">
        <f>IF(N941="sníž. přenesená",J941,0)</f>
        <v>0</v>
      </c>
      <c r="BI941" s="240">
        <f>IF(N941="nulová",J941,0)</f>
        <v>0</v>
      </c>
      <c r="BJ941" s="18" t="s">
        <v>86</v>
      </c>
      <c r="BK941" s="240">
        <f>ROUND(I941*H941,2)</f>
        <v>0</v>
      </c>
      <c r="BL941" s="18" t="s">
        <v>121</v>
      </c>
      <c r="BM941" s="239" t="s">
        <v>1560</v>
      </c>
    </row>
    <row r="942" s="13" customFormat="1">
      <c r="A942" s="13"/>
      <c r="B942" s="241"/>
      <c r="C942" s="242"/>
      <c r="D942" s="243" t="s">
        <v>230</v>
      </c>
      <c r="E942" s="244" t="s">
        <v>1</v>
      </c>
      <c r="F942" s="245" t="s">
        <v>1561</v>
      </c>
      <c r="G942" s="242"/>
      <c r="H942" s="246">
        <v>267.19999999999999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230</v>
      </c>
      <c r="AU942" s="252" t="s">
        <v>88</v>
      </c>
      <c r="AV942" s="13" t="s">
        <v>88</v>
      </c>
      <c r="AW942" s="13" t="s">
        <v>34</v>
      </c>
      <c r="AX942" s="13" t="s">
        <v>79</v>
      </c>
      <c r="AY942" s="252" t="s">
        <v>216</v>
      </c>
    </row>
    <row r="943" s="13" customFormat="1">
      <c r="A943" s="13"/>
      <c r="B943" s="241"/>
      <c r="C943" s="242"/>
      <c r="D943" s="243" t="s">
        <v>230</v>
      </c>
      <c r="E943" s="244" t="s">
        <v>1</v>
      </c>
      <c r="F943" s="245" t="s">
        <v>1562</v>
      </c>
      <c r="G943" s="242"/>
      <c r="H943" s="246">
        <v>267.39999999999998</v>
      </c>
      <c r="I943" s="247"/>
      <c r="J943" s="242"/>
      <c r="K943" s="242"/>
      <c r="L943" s="248"/>
      <c r="M943" s="249"/>
      <c r="N943" s="250"/>
      <c r="O943" s="250"/>
      <c r="P943" s="250"/>
      <c r="Q943" s="250"/>
      <c r="R943" s="250"/>
      <c r="S943" s="250"/>
      <c r="T943" s="25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2" t="s">
        <v>230</v>
      </c>
      <c r="AU943" s="252" t="s">
        <v>88</v>
      </c>
      <c r="AV943" s="13" t="s">
        <v>88</v>
      </c>
      <c r="AW943" s="13" t="s">
        <v>34</v>
      </c>
      <c r="AX943" s="13" t="s">
        <v>79</v>
      </c>
      <c r="AY943" s="252" t="s">
        <v>216</v>
      </c>
    </row>
    <row r="944" s="14" customFormat="1">
      <c r="A944" s="14"/>
      <c r="B944" s="253"/>
      <c r="C944" s="254"/>
      <c r="D944" s="243" t="s">
        <v>230</v>
      </c>
      <c r="E944" s="255" t="s">
        <v>1</v>
      </c>
      <c r="F944" s="256" t="s">
        <v>285</v>
      </c>
      <c r="G944" s="254"/>
      <c r="H944" s="257">
        <v>534.60000000000002</v>
      </c>
      <c r="I944" s="258"/>
      <c r="J944" s="254"/>
      <c r="K944" s="254"/>
      <c r="L944" s="259"/>
      <c r="M944" s="260"/>
      <c r="N944" s="261"/>
      <c r="O944" s="261"/>
      <c r="P944" s="261"/>
      <c r="Q944" s="261"/>
      <c r="R944" s="261"/>
      <c r="S944" s="261"/>
      <c r="T944" s="26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3" t="s">
        <v>230</v>
      </c>
      <c r="AU944" s="263" t="s">
        <v>88</v>
      </c>
      <c r="AV944" s="14" t="s">
        <v>121</v>
      </c>
      <c r="AW944" s="14" t="s">
        <v>34</v>
      </c>
      <c r="AX944" s="14" t="s">
        <v>86</v>
      </c>
      <c r="AY944" s="263" t="s">
        <v>216</v>
      </c>
    </row>
    <row r="945" s="2" customFormat="1" ht="16.5" customHeight="1">
      <c r="A945" s="39"/>
      <c r="B945" s="40"/>
      <c r="C945" s="228" t="s">
        <v>1563</v>
      </c>
      <c r="D945" s="228" t="s">
        <v>218</v>
      </c>
      <c r="E945" s="229" t="s">
        <v>1564</v>
      </c>
      <c r="F945" s="230" t="s">
        <v>1565</v>
      </c>
      <c r="G945" s="231" t="s">
        <v>277</v>
      </c>
      <c r="H945" s="232">
        <v>267.39999999999998</v>
      </c>
      <c r="I945" s="233"/>
      <c r="J945" s="234">
        <f>ROUND(I945*H945,2)</f>
        <v>0</v>
      </c>
      <c r="K945" s="230" t="s">
        <v>222</v>
      </c>
      <c r="L945" s="45"/>
      <c r="M945" s="235" t="s">
        <v>1</v>
      </c>
      <c r="N945" s="236" t="s">
        <v>44</v>
      </c>
      <c r="O945" s="92"/>
      <c r="P945" s="237">
        <f>O945*H945</f>
        <v>0</v>
      </c>
      <c r="Q945" s="237">
        <v>0.049840000000000002</v>
      </c>
      <c r="R945" s="237">
        <f>Q945*H945</f>
        <v>13.327216</v>
      </c>
      <c r="S945" s="237">
        <v>0</v>
      </c>
      <c r="T945" s="238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9" t="s">
        <v>121</v>
      </c>
      <c r="AT945" s="239" t="s">
        <v>218</v>
      </c>
      <c r="AU945" s="239" t="s">
        <v>88</v>
      </c>
      <c r="AY945" s="18" t="s">
        <v>216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8" t="s">
        <v>86</v>
      </c>
      <c r="BK945" s="240">
        <f>ROUND(I945*H945,2)</f>
        <v>0</v>
      </c>
      <c r="BL945" s="18" t="s">
        <v>121</v>
      </c>
      <c r="BM945" s="239" t="s">
        <v>1566</v>
      </c>
    </row>
    <row r="946" s="13" customFormat="1">
      <c r="A946" s="13"/>
      <c r="B946" s="241"/>
      <c r="C946" s="242"/>
      <c r="D946" s="243" t="s">
        <v>230</v>
      </c>
      <c r="E946" s="244" t="s">
        <v>1</v>
      </c>
      <c r="F946" s="245" t="s">
        <v>1567</v>
      </c>
      <c r="G946" s="242"/>
      <c r="H946" s="246">
        <v>267.39999999999998</v>
      </c>
      <c r="I946" s="247"/>
      <c r="J946" s="242"/>
      <c r="K946" s="242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230</v>
      </c>
      <c r="AU946" s="252" t="s">
        <v>88</v>
      </c>
      <c r="AV946" s="13" t="s">
        <v>88</v>
      </c>
      <c r="AW946" s="13" t="s">
        <v>34</v>
      </c>
      <c r="AX946" s="13" t="s">
        <v>79</v>
      </c>
      <c r="AY946" s="252" t="s">
        <v>216</v>
      </c>
    </row>
    <row r="947" s="14" customFormat="1">
      <c r="A947" s="14"/>
      <c r="B947" s="253"/>
      <c r="C947" s="254"/>
      <c r="D947" s="243" t="s">
        <v>230</v>
      </c>
      <c r="E947" s="255" t="s">
        <v>1</v>
      </c>
      <c r="F947" s="256" t="s">
        <v>285</v>
      </c>
      <c r="G947" s="254"/>
      <c r="H947" s="257">
        <v>267.39999999999998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230</v>
      </c>
      <c r="AU947" s="263" t="s">
        <v>88</v>
      </c>
      <c r="AV947" s="14" t="s">
        <v>121</v>
      </c>
      <c r="AW947" s="14" t="s">
        <v>34</v>
      </c>
      <c r="AX947" s="14" t="s">
        <v>86</v>
      </c>
      <c r="AY947" s="263" t="s">
        <v>216</v>
      </c>
    </row>
    <row r="948" s="2" customFormat="1" ht="16.5" customHeight="1">
      <c r="A948" s="39"/>
      <c r="B948" s="40"/>
      <c r="C948" s="228" t="s">
        <v>1568</v>
      </c>
      <c r="D948" s="228" t="s">
        <v>218</v>
      </c>
      <c r="E948" s="229" t="s">
        <v>1569</v>
      </c>
      <c r="F948" s="230" t="s">
        <v>1570</v>
      </c>
      <c r="G948" s="231" t="s">
        <v>277</v>
      </c>
      <c r="H948" s="232">
        <v>534.60000000000002</v>
      </c>
      <c r="I948" s="233"/>
      <c r="J948" s="234">
        <f>ROUND(I948*H948,2)</f>
        <v>0</v>
      </c>
      <c r="K948" s="230" t="s">
        <v>222</v>
      </c>
      <c r="L948" s="45"/>
      <c r="M948" s="235" t="s">
        <v>1</v>
      </c>
      <c r="N948" s="236" t="s">
        <v>44</v>
      </c>
      <c r="O948" s="92"/>
      <c r="P948" s="237">
        <f>O948*H948</f>
        <v>0</v>
      </c>
      <c r="Q948" s="237">
        <v>0.00012999999999999999</v>
      </c>
      <c r="R948" s="237">
        <f>Q948*H948</f>
        <v>0.06949799999999999</v>
      </c>
      <c r="S948" s="237">
        <v>0</v>
      </c>
      <c r="T948" s="238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9" t="s">
        <v>121</v>
      </c>
      <c r="AT948" s="239" t="s">
        <v>218</v>
      </c>
      <c r="AU948" s="239" t="s">
        <v>88</v>
      </c>
      <c r="AY948" s="18" t="s">
        <v>216</v>
      </c>
      <c r="BE948" s="240">
        <f>IF(N948="základní",J948,0)</f>
        <v>0</v>
      </c>
      <c r="BF948" s="240">
        <f>IF(N948="snížená",J948,0)</f>
        <v>0</v>
      </c>
      <c r="BG948" s="240">
        <f>IF(N948="zákl. přenesená",J948,0)</f>
        <v>0</v>
      </c>
      <c r="BH948" s="240">
        <f>IF(N948="sníž. přenesená",J948,0)</f>
        <v>0</v>
      </c>
      <c r="BI948" s="240">
        <f>IF(N948="nulová",J948,0)</f>
        <v>0</v>
      </c>
      <c r="BJ948" s="18" t="s">
        <v>86</v>
      </c>
      <c r="BK948" s="240">
        <f>ROUND(I948*H948,2)</f>
        <v>0</v>
      </c>
      <c r="BL948" s="18" t="s">
        <v>121</v>
      </c>
      <c r="BM948" s="239" t="s">
        <v>1571</v>
      </c>
    </row>
    <row r="949" s="13" customFormat="1">
      <c r="A949" s="13"/>
      <c r="B949" s="241"/>
      <c r="C949" s="242"/>
      <c r="D949" s="243" t="s">
        <v>230</v>
      </c>
      <c r="E949" s="244" t="s">
        <v>1</v>
      </c>
      <c r="F949" s="245" t="s">
        <v>1556</v>
      </c>
      <c r="G949" s="242"/>
      <c r="H949" s="246">
        <v>267.19999999999999</v>
      </c>
      <c r="I949" s="247"/>
      <c r="J949" s="242"/>
      <c r="K949" s="242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230</v>
      </c>
      <c r="AU949" s="252" t="s">
        <v>88</v>
      </c>
      <c r="AV949" s="13" t="s">
        <v>88</v>
      </c>
      <c r="AW949" s="13" t="s">
        <v>34</v>
      </c>
      <c r="AX949" s="13" t="s">
        <v>79</v>
      </c>
      <c r="AY949" s="252" t="s">
        <v>216</v>
      </c>
    </row>
    <row r="950" s="13" customFormat="1">
      <c r="A950" s="13"/>
      <c r="B950" s="241"/>
      <c r="C950" s="242"/>
      <c r="D950" s="243" t="s">
        <v>230</v>
      </c>
      <c r="E950" s="244" t="s">
        <v>1</v>
      </c>
      <c r="F950" s="245" t="s">
        <v>1567</v>
      </c>
      <c r="G950" s="242"/>
      <c r="H950" s="246">
        <v>267.39999999999998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230</v>
      </c>
      <c r="AU950" s="252" t="s">
        <v>88</v>
      </c>
      <c r="AV950" s="13" t="s">
        <v>88</v>
      </c>
      <c r="AW950" s="13" t="s">
        <v>34</v>
      </c>
      <c r="AX950" s="13" t="s">
        <v>79</v>
      </c>
      <c r="AY950" s="252" t="s">
        <v>216</v>
      </c>
    </row>
    <row r="951" s="14" customFormat="1">
      <c r="A951" s="14"/>
      <c r="B951" s="253"/>
      <c r="C951" s="254"/>
      <c r="D951" s="243" t="s">
        <v>230</v>
      </c>
      <c r="E951" s="255" t="s">
        <v>1</v>
      </c>
      <c r="F951" s="256" t="s">
        <v>285</v>
      </c>
      <c r="G951" s="254"/>
      <c r="H951" s="257">
        <v>534.60000000000002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230</v>
      </c>
      <c r="AU951" s="263" t="s">
        <v>88</v>
      </c>
      <c r="AV951" s="14" t="s">
        <v>121</v>
      </c>
      <c r="AW951" s="14" t="s">
        <v>34</v>
      </c>
      <c r="AX951" s="14" t="s">
        <v>86</v>
      </c>
      <c r="AY951" s="263" t="s">
        <v>216</v>
      </c>
    </row>
    <row r="952" s="2" customFormat="1" ht="16.5" customHeight="1">
      <c r="A952" s="39"/>
      <c r="B952" s="40"/>
      <c r="C952" s="228" t="s">
        <v>1572</v>
      </c>
      <c r="D952" s="228" t="s">
        <v>218</v>
      </c>
      <c r="E952" s="229" t="s">
        <v>1573</v>
      </c>
      <c r="F952" s="230" t="s">
        <v>1574</v>
      </c>
      <c r="G952" s="231" t="s">
        <v>277</v>
      </c>
      <c r="H952" s="232">
        <v>245.023</v>
      </c>
      <c r="I952" s="233"/>
      <c r="J952" s="234">
        <f>ROUND(I952*H952,2)</f>
        <v>0</v>
      </c>
      <c r="K952" s="230" t="s">
        <v>222</v>
      </c>
      <c r="L952" s="45"/>
      <c r="M952" s="235" t="s">
        <v>1</v>
      </c>
      <c r="N952" s="236" t="s">
        <v>44</v>
      </c>
      <c r="O952" s="92"/>
      <c r="P952" s="237">
        <f>O952*H952</f>
        <v>0</v>
      </c>
      <c r="Q952" s="237">
        <v>0.00033</v>
      </c>
      <c r="R952" s="237">
        <f>Q952*H952</f>
        <v>0.080857589999999993</v>
      </c>
      <c r="S952" s="237">
        <v>0</v>
      </c>
      <c r="T952" s="238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9" t="s">
        <v>121</v>
      </c>
      <c r="AT952" s="239" t="s">
        <v>218</v>
      </c>
      <c r="AU952" s="239" t="s">
        <v>88</v>
      </c>
      <c r="AY952" s="18" t="s">
        <v>216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8" t="s">
        <v>86</v>
      </c>
      <c r="BK952" s="240">
        <f>ROUND(I952*H952,2)</f>
        <v>0</v>
      </c>
      <c r="BL952" s="18" t="s">
        <v>121</v>
      </c>
      <c r="BM952" s="239" t="s">
        <v>1575</v>
      </c>
    </row>
    <row r="953" s="13" customFormat="1">
      <c r="A953" s="13"/>
      <c r="B953" s="241"/>
      <c r="C953" s="242"/>
      <c r="D953" s="243" t="s">
        <v>230</v>
      </c>
      <c r="E953" s="244" t="s">
        <v>1</v>
      </c>
      <c r="F953" s="245" t="s">
        <v>1576</v>
      </c>
      <c r="G953" s="242"/>
      <c r="H953" s="246">
        <v>245.023</v>
      </c>
      <c r="I953" s="247"/>
      <c r="J953" s="242"/>
      <c r="K953" s="242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230</v>
      </c>
      <c r="AU953" s="252" t="s">
        <v>88</v>
      </c>
      <c r="AV953" s="13" t="s">
        <v>88</v>
      </c>
      <c r="AW953" s="13" t="s">
        <v>34</v>
      </c>
      <c r="AX953" s="13" t="s">
        <v>86</v>
      </c>
      <c r="AY953" s="252" t="s">
        <v>216</v>
      </c>
    </row>
    <row r="954" s="2" customFormat="1" ht="24.15" customHeight="1">
      <c r="A954" s="39"/>
      <c r="B954" s="40"/>
      <c r="C954" s="228" t="s">
        <v>1577</v>
      </c>
      <c r="D954" s="228" t="s">
        <v>218</v>
      </c>
      <c r="E954" s="229" t="s">
        <v>1578</v>
      </c>
      <c r="F954" s="230" t="s">
        <v>1579</v>
      </c>
      <c r="G954" s="231" t="s">
        <v>293</v>
      </c>
      <c r="H954" s="232">
        <v>421.26499999999999</v>
      </c>
      <c r="I954" s="233"/>
      <c r="J954" s="234">
        <f>ROUND(I954*H954,2)</f>
        <v>0</v>
      </c>
      <c r="K954" s="230" t="s">
        <v>222</v>
      </c>
      <c r="L954" s="45"/>
      <c r="M954" s="235" t="s">
        <v>1</v>
      </c>
      <c r="N954" s="236" t="s">
        <v>44</v>
      </c>
      <c r="O954" s="92"/>
      <c r="P954" s="237">
        <f>O954*H954</f>
        <v>0</v>
      </c>
      <c r="Q954" s="237">
        <v>2.0000000000000002E-05</v>
      </c>
      <c r="R954" s="237">
        <f>Q954*H954</f>
        <v>0.0084253000000000002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121</v>
      </c>
      <c r="AT954" s="239" t="s">
        <v>218</v>
      </c>
      <c r="AU954" s="239" t="s">
        <v>88</v>
      </c>
      <c r="AY954" s="18" t="s">
        <v>216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86</v>
      </c>
      <c r="BK954" s="240">
        <f>ROUND(I954*H954,2)</f>
        <v>0</v>
      </c>
      <c r="BL954" s="18" t="s">
        <v>121</v>
      </c>
      <c r="BM954" s="239" t="s">
        <v>1580</v>
      </c>
    </row>
    <row r="955" s="13" customFormat="1">
      <c r="A955" s="13"/>
      <c r="B955" s="241"/>
      <c r="C955" s="242"/>
      <c r="D955" s="243" t="s">
        <v>230</v>
      </c>
      <c r="E955" s="244" t="s">
        <v>1</v>
      </c>
      <c r="F955" s="245" t="s">
        <v>1581</v>
      </c>
      <c r="G955" s="242"/>
      <c r="H955" s="246">
        <v>34.100000000000001</v>
      </c>
      <c r="I955" s="247"/>
      <c r="J955" s="242"/>
      <c r="K955" s="242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230</v>
      </c>
      <c r="AU955" s="252" t="s">
        <v>88</v>
      </c>
      <c r="AV955" s="13" t="s">
        <v>88</v>
      </c>
      <c r="AW955" s="13" t="s">
        <v>34</v>
      </c>
      <c r="AX955" s="13" t="s">
        <v>79</v>
      </c>
      <c r="AY955" s="252" t="s">
        <v>216</v>
      </c>
    </row>
    <row r="956" s="15" customFormat="1">
      <c r="A956" s="15"/>
      <c r="B956" s="280"/>
      <c r="C956" s="281"/>
      <c r="D956" s="243" t="s">
        <v>230</v>
      </c>
      <c r="E956" s="282" t="s">
        <v>1</v>
      </c>
      <c r="F956" s="283" t="s">
        <v>1156</v>
      </c>
      <c r="G956" s="281"/>
      <c r="H956" s="284">
        <v>34.100000000000001</v>
      </c>
      <c r="I956" s="285"/>
      <c r="J956" s="281"/>
      <c r="K956" s="281"/>
      <c r="L956" s="286"/>
      <c r="M956" s="287"/>
      <c r="N956" s="288"/>
      <c r="O956" s="288"/>
      <c r="P956" s="288"/>
      <c r="Q956" s="288"/>
      <c r="R956" s="288"/>
      <c r="S956" s="288"/>
      <c r="T956" s="289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90" t="s">
        <v>230</v>
      </c>
      <c r="AU956" s="290" t="s">
        <v>88</v>
      </c>
      <c r="AV956" s="15" t="s">
        <v>99</v>
      </c>
      <c r="AW956" s="15" t="s">
        <v>34</v>
      </c>
      <c r="AX956" s="15" t="s">
        <v>79</v>
      </c>
      <c r="AY956" s="290" t="s">
        <v>216</v>
      </c>
    </row>
    <row r="957" s="13" customFormat="1">
      <c r="A957" s="13"/>
      <c r="B957" s="241"/>
      <c r="C957" s="242"/>
      <c r="D957" s="243" t="s">
        <v>230</v>
      </c>
      <c r="E957" s="244" t="s">
        <v>1</v>
      </c>
      <c r="F957" s="245" t="s">
        <v>1582</v>
      </c>
      <c r="G957" s="242"/>
      <c r="H957" s="246">
        <v>27.399999999999999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230</v>
      </c>
      <c r="AU957" s="252" t="s">
        <v>88</v>
      </c>
      <c r="AV957" s="13" t="s">
        <v>88</v>
      </c>
      <c r="AW957" s="13" t="s">
        <v>34</v>
      </c>
      <c r="AX957" s="13" t="s">
        <v>79</v>
      </c>
      <c r="AY957" s="252" t="s">
        <v>216</v>
      </c>
    </row>
    <row r="958" s="15" customFormat="1">
      <c r="A958" s="15"/>
      <c r="B958" s="280"/>
      <c r="C958" s="281"/>
      <c r="D958" s="243" t="s">
        <v>230</v>
      </c>
      <c r="E958" s="282" t="s">
        <v>1</v>
      </c>
      <c r="F958" s="283" t="s">
        <v>1160</v>
      </c>
      <c r="G958" s="281"/>
      <c r="H958" s="284">
        <v>27.399999999999999</v>
      </c>
      <c r="I958" s="285"/>
      <c r="J958" s="281"/>
      <c r="K958" s="281"/>
      <c r="L958" s="286"/>
      <c r="M958" s="287"/>
      <c r="N958" s="288"/>
      <c r="O958" s="288"/>
      <c r="P958" s="288"/>
      <c r="Q958" s="288"/>
      <c r="R958" s="288"/>
      <c r="S958" s="288"/>
      <c r="T958" s="289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90" t="s">
        <v>230</v>
      </c>
      <c r="AU958" s="290" t="s">
        <v>88</v>
      </c>
      <c r="AV958" s="15" t="s">
        <v>99</v>
      </c>
      <c r="AW958" s="15" t="s">
        <v>34</v>
      </c>
      <c r="AX958" s="15" t="s">
        <v>79</v>
      </c>
      <c r="AY958" s="290" t="s">
        <v>216</v>
      </c>
    </row>
    <row r="959" s="13" customFormat="1">
      <c r="A959" s="13"/>
      <c r="B959" s="241"/>
      <c r="C959" s="242"/>
      <c r="D959" s="243" t="s">
        <v>230</v>
      </c>
      <c r="E959" s="244" t="s">
        <v>1</v>
      </c>
      <c r="F959" s="245" t="s">
        <v>1583</v>
      </c>
      <c r="G959" s="242"/>
      <c r="H959" s="246">
        <v>34.594999999999999</v>
      </c>
      <c r="I959" s="247"/>
      <c r="J959" s="242"/>
      <c r="K959" s="242"/>
      <c r="L959" s="248"/>
      <c r="M959" s="249"/>
      <c r="N959" s="250"/>
      <c r="O959" s="250"/>
      <c r="P959" s="250"/>
      <c r="Q959" s="250"/>
      <c r="R959" s="250"/>
      <c r="S959" s="250"/>
      <c r="T959" s="25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2" t="s">
        <v>230</v>
      </c>
      <c r="AU959" s="252" t="s">
        <v>88</v>
      </c>
      <c r="AV959" s="13" t="s">
        <v>88</v>
      </c>
      <c r="AW959" s="13" t="s">
        <v>34</v>
      </c>
      <c r="AX959" s="13" t="s">
        <v>79</v>
      </c>
      <c r="AY959" s="252" t="s">
        <v>216</v>
      </c>
    </row>
    <row r="960" s="15" customFormat="1">
      <c r="A960" s="15"/>
      <c r="B960" s="280"/>
      <c r="C960" s="281"/>
      <c r="D960" s="243" t="s">
        <v>230</v>
      </c>
      <c r="E960" s="282" t="s">
        <v>1</v>
      </c>
      <c r="F960" s="283" t="s">
        <v>1163</v>
      </c>
      <c r="G960" s="281"/>
      <c r="H960" s="284">
        <v>34.594999999999999</v>
      </c>
      <c r="I960" s="285"/>
      <c r="J960" s="281"/>
      <c r="K960" s="281"/>
      <c r="L960" s="286"/>
      <c r="M960" s="287"/>
      <c r="N960" s="288"/>
      <c r="O960" s="288"/>
      <c r="P960" s="288"/>
      <c r="Q960" s="288"/>
      <c r="R960" s="288"/>
      <c r="S960" s="288"/>
      <c r="T960" s="289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90" t="s">
        <v>230</v>
      </c>
      <c r="AU960" s="290" t="s">
        <v>88</v>
      </c>
      <c r="AV960" s="15" t="s">
        <v>99</v>
      </c>
      <c r="AW960" s="15" t="s">
        <v>34</v>
      </c>
      <c r="AX960" s="15" t="s">
        <v>79</v>
      </c>
      <c r="AY960" s="290" t="s">
        <v>216</v>
      </c>
    </row>
    <row r="961" s="13" customFormat="1">
      <c r="A961" s="13"/>
      <c r="B961" s="241"/>
      <c r="C961" s="242"/>
      <c r="D961" s="243" t="s">
        <v>230</v>
      </c>
      <c r="E961" s="244" t="s">
        <v>1</v>
      </c>
      <c r="F961" s="245" t="s">
        <v>1584</v>
      </c>
      <c r="G961" s="242"/>
      <c r="H961" s="246">
        <v>14.800000000000001</v>
      </c>
      <c r="I961" s="247"/>
      <c r="J961" s="242"/>
      <c r="K961" s="242"/>
      <c r="L961" s="248"/>
      <c r="M961" s="249"/>
      <c r="N961" s="250"/>
      <c r="O961" s="250"/>
      <c r="P961" s="250"/>
      <c r="Q961" s="250"/>
      <c r="R961" s="250"/>
      <c r="S961" s="250"/>
      <c r="T961" s="25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2" t="s">
        <v>230</v>
      </c>
      <c r="AU961" s="252" t="s">
        <v>88</v>
      </c>
      <c r="AV961" s="13" t="s">
        <v>88</v>
      </c>
      <c r="AW961" s="13" t="s">
        <v>34</v>
      </c>
      <c r="AX961" s="13" t="s">
        <v>79</v>
      </c>
      <c r="AY961" s="252" t="s">
        <v>216</v>
      </c>
    </row>
    <row r="962" s="15" customFormat="1">
      <c r="A962" s="15"/>
      <c r="B962" s="280"/>
      <c r="C962" s="281"/>
      <c r="D962" s="243" t="s">
        <v>230</v>
      </c>
      <c r="E962" s="282" t="s">
        <v>1</v>
      </c>
      <c r="F962" s="283" t="s">
        <v>1167</v>
      </c>
      <c r="G962" s="281"/>
      <c r="H962" s="284">
        <v>14.800000000000001</v>
      </c>
      <c r="I962" s="285"/>
      <c r="J962" s="281"/>
      <c r="K962" s="281"/>
      <c r="L962" s="286"/>
      <c r="M962" s="287"/>
      <c r="N962" s="288"/>
      <c r="O962" s="288"/>
      <c r="P962" s="288"/>
      <c r="Q962" s="288"/>
      <c r="R962" s="288"/>
      <c r="S962" s="288"/>
      <c r="T962" s="289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90" t="s">
        <v>230</v>
      </c>
      <c r="AU962" s="290" t="s">
        <v>88</v>
      </c>
      <c r="AV962" s="15" t="s">
        <v>99</v>
      </c>
      <c r="AW962" s="15" t="s">
        <v>34</v>
      </c>
      <c r="AX962" s="15" t="s">
        <v>79</v>
      </c>
      <c r="AY962" s="290" t="s">
        <v>216</v>
      </c>
    </row>
    <row r="963" s="13" customFormat="1">
      <c r="A963" s="13"/>
      <c r="B963" s="241"/>
      <c r="C963" s="242"/>
      <c r="D963" s="243" t="s">
        <v>230</v>
      </c>
      <c r="E963" s="244" t="s">
        <v>1</v>
      </c>
      <c r="F963" s="245" t="s">
        <v>1585</v>
      </c>
      <c r="G963" s="242"/>
      <c r="H963" s="246">
        <v>27.420000000000002</v>
      </c>
      <c r="I963" s="247"/>
      <c r="J963" s="242"/>
      <c r="K963" s="242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230</v>
      </c>
      <c r="AU963" s="252" t="s">
        <v>88</v>
      </c>
      <c r="AV963" s="13" t="s">
        <v>88</v>
      </c>
      <c r="AW963" s="13" t="s">
        <v>34</v>
      </c>
      <c r="AX963" s="13" t="s">
        <v>79</v>
      </c>
      <c r="AY963" s="252" t="s">
        <v>216</v>
      </c>
    </row>
    <row r="964" s="15" customFormat="1">
      <c r="A964" s="15"/>
      <c r="B964" s="280"/>
      <c r="C964" s="281"/>
      <c r="D964" s="243" t="s">
        <v>230</v>
      </c>
      <c r="E964" s="282" t="s">
        <v>1</v>
      </c>
      <c r="F964" s="283" t="s">
        <v>1171</v>
      </c>
      <c r="G964" s="281"/>
      <c r="H964" s="284">
        <v>27.420000000000002</v>
      </c>
      <c r="I964" s="285"/>
      <c r="J964" s="281"/>
      <c r="K964" s="281"/>
      <c r="L964" s="286"/>
      <c r="M964" s="287"/>
      <c r="N964" s="288"/>
      <c r="O964" s="288"/>
      <c r="P964" s="288"/>
      <c r="Q964" s="288"/>
      <c r="R964" s="288"/>
      <c r="S964" s="288"/>
      <c r="T964" s="289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90" t="s">
        <v>230</v>
      </c>
      <c r="AU964" s="290" t="s">
        <v>88</v>
      </c>
      <c r="AV964" s="15" t="s">
        <v>99</v>
      </c>
      <c r="AW964" s="15" t="s">
        <v>34</v>
      </c>
      <c r="AX964" s="15" t="s">
        <v>79</v>
      </c>
      <c r="AY964" s="290" t="s">
        <v>216</v>
      </c>
    </row>
    <row r="965" s="13" customFormat="1">
      <c r="A965" s="13"/>
      <c r="B965" s="241"/>
      <c r="C965" s="242"/>
      <c r="D965" s="243" t="s">
        <v>230</v>
      </c>
      <c r="E965" s="244" t="s">
        <v>1</v>
      </c>
      <c r="F965" s="245" t="s">
        <v>1586</v>
      </c>
      <c r="G965" s="242"/>
      <c r="H965" s="246">
        <v>45.200000000000003</v>
      </c>
      <c r="I965" s="247"/>
      <c r="J965" s="242"/>
      <c r="K965" s="242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230</v>
      </c>
      <c r="AU965" s="252" t="s">
        <v>88</v>
      </c>
      <c r="AV965" s="13" t="s">
        <v>88</v>
      </c>
      <c r="AW965" s="13" t="s">
        <v>34</v>
      </c>
      <c r="AX965" s="13" t="s">
        <v>79</v>
      </c>
      <c r="AY965" s="252" t="s">
        <v>216</v>
      </c>
    </row>
    <row r="966" s="15" customFormat="1">
      <c r="A966" s="15"/>
      <c r="B966" s="280"/>
      <c r="C966" s="281"/>
      <c r="D966" s="243" t="s">
        <v>230</v>
      </c>
      <c r="E966" s="282" t="s">
        <v>1</v>
      </c>
      <c r="F966" s="283" t="s">
        <v>1175</v>
      </c>
      <c r="G966" s="281"/>
      <c r="H966" s="284">
        <v>45.200000000000003</v>
      </c>
      <c r="I966" s="285"/>
      <c r="J966" s="281"/>
      <c r="K966" s="281"/>
      <c r="L966" s="286"/>
      <c r="M966" s="287"/>
      <c r="N966" s="288"/>
      <c r="O966" s="288"/>
      <c r="P966" s="288"/>
      <c r="Q966" s="288"/>
      <c r="R966" s="288"/>
      <c r="S966" s="288"/>
      <c r="T966" s="289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90" t="s">
        <v>230</v>
      </c>
      <c r="AU966" s="290" t="s">
        <v>88</v>
      </c>
      <c r="AV966" s="15" t="s">
        <v>99</v>
      </c>
      <c r="AW966" s="15" t="s">
        <v>34</v>
      </c>
      <c r="AX966" s="15" t="s">
        <v>79</v>
      </c>
      <c r="AY966" s="290" t="s">
        <v>216</v>
      </c>
    </row>
    <row r="967" s="13" customFormat="1">
      <c r="A967" s="13"/>
      <c r="B967" s="241"/>
      <c r="C967" s="242"/>
      <c r="D967" s="243" t="s">
        <v>230</v>
      </c>
      <c r="E967" s="244" t="s">
        <v>1</v>
      </c>
      <c r="F967" s="245" t="s">
        <v>1587</v>
      </c>
      <c r="G967" s="242"/>
      <c r="H967" s="246">
        <v>29.100000000000001</v>
      </c>
      <c r="I967" s="247"/>
      <c r="J967" s="242"/>
      <c r="K967" s="242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230</v>
      </c>
      <c r="AU967" s="252" t="s">
        <v>88</v>
      </c>
      <c r="AV967" s="13" t="s">
        <v>88</v>
      </c>
      <c r="AW967" s="13" t="s">
        <v>34</v>
      </c>
      <c r="AX967" s="13" t="s">
        <v>79</v>
      </c>
      <c r="AY967" s="252" t="s">
        <v>216</v>
      </c>
    </row>
    <row r="968" s="15" customFormat="1">
      <c r="A968" s="15"/>
      <c r="B968" s="280"/>
      <c r="C968" s="281"/>
      <c r="D968" s="243" t="s">
        <v>230</v>
      </c>
      <c r="E968" s="282" t="s">
        <v>1</v>
      </c>
      <c r="F968" s="283" t="s">
        <v>1179</v>
      </c>
      <c r="G968" s="281"/>
      <c r="H968" s="284">
        <v>29.100000000000001</v>
      </c>
      <c r="I968" s="285"/>
      <c r="J968" s="281"/>
      <c r="K968" s="281"/>
      <c r="L968" s="286"/>
      <c r="M968" s="287"/>
      <c r="N968" s="288"/>
      <c r="O968" s="288"/>
      <c r="P968" s="288"/>
      <c r="Q968" s="288"/>
      <c r="R968" s="288"/>
      <c r="S968" s="288"/>
      <c r="T968" s="289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90" t="s">
        <v>230</v>
      </c>
      <c r="AU968" s="290" t="s">
        <v>88</v>
      </c>
      <c r="AV968" s="15" t="s">
        <v>99</v>
      </c>
      <c r="AW968" s="15" t="s">
        <v>34</v>
      </c>
      <c r="AX968" s="15" t="s">
        <v>79</v>
      </c>
      <c r="AY968" s="290" t="s">
        <v>216</v>
      </c>
    </row>
    <row r="969" s="13" customFormat="1">
      <c r="A969" s="13"/>
      <c r="B969" s="241"/>
      <c r="C969" s="242"/>
      <c r="D969" s="243" t="s">
        <v>230</v>
      </c>
      <c r="E969" s="244" t="s">
        <v>1</v>
      </c>
      <c r="F969" s="245" t="s">
        <v>1588</v>
      </c>
      <c r="G969" s="242"/>
      <c r="H969" s="246">
        <v>54</v>
      </c>
      <c r="I969" s="247"/>
      <c r="J969" s="242"/>
      <c r="K969" s="242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230</v>
      </c>
      <c r="AU969" s="252" t="s">
        <v>88</v>
      </c>
      <c r="AV969" s="13" t="s">
        <v>88</v>
      </c>
      <c r="AW969" s="13" t="s">
        <v>34</v>
      </c>
      <c r="AX969" s="13" t="s">
        <v>79</v>
      </c>
      <c r="AY969" s="252" t="s">
        <v>216</v>
      </c>
    </row>
    <row r="970" s="15" customFormat="1">
      <c r="A970" s="15"/>
      <c r="B970" s="280"/>
      <c r="C970" s="281"/>
      <c r="D970" s="243" t="s">
        <v>230</v>
      </c>
      <c r="E970" s="282" t="s">
        <v>1</v>
      </c>
      <c r="F970" s="283" t="s">
        <v>1183</v>
      </c>
      <c r="G970" s="281"/>
      <c r="H970" s="284">
        <v>54</v>
      </c>
      <c r="I970" s="285"/>
      <c r="J970" s="281"/>
      <c r="K970" s="281"/>
      <c r="L970" s="286"/>
      <c r="M970" s="287"/>
      <c r="N970" s="288"/>
      <c r="O970" s="288"/>
      <c r="P970" s="288"/>
      <c r="Q970" s="288"/>
      <c r="R970" s="288"/>
      <c r="S970" s="288"/>
      <c r="T970" s="289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90" t="s">
        <v>230</v>
      </c>
      <c r="AU970" s="290" t="s">
        <v>88</v>
      </c>
      <c r="AV970" s="15" t="s">
        <v>99</v>
      </c>
      <c r="AW970" s="15" t="s">
        <v>34</v>
      </c>
      <c r="AX970" s="15" t="s">
        <v>79</v>
      </c>
      <c r="AY970" s="290" t="s">
        <v>216</v>
      </c>
    </row>
    <row r="971" s="13" customFormat="1">
      <c r="A971" s="13"/>
      <c r="B971" s="241"/>
      <c r="C971" s="242"/>
      <c r="D971" s="243" t="s">
        <v>230</v>
      </c>
      <c r="E971" s="244" t="s">
        <v>1</v>
      </c>
      <c r="F971" s="245" t="s">
        <v>1589</v>
      </c>
      <c r="G971" s="242"/>
      <c r="H971" s="246">
        <v>40.100000000000001</v>
      </c>
      <c r="I971" s="247"/>
      <c r="J971" s="242"/>
      <c r="K971" s="242"/>
      <c r="L971" s="248"/>
      <c r="M971" s="249"/>
      <c r="N971" s="250"/>
      <c r="O971" s="250"/>
      <c r="P971" s="250"/>
      <c r="Q971" s="250"/>
      <c r="R971" s="250"/>
      <c r="S971" s="250"/>
      <c r="T971" s="25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2" t="s">
        <v>230</v>
      </c>
      <c r="AU971" s="252" t="s">
        <v>88</v>
      </c>
      <c r="AV971" s="13" t="s">
        <v>88</v>
      </c>
      <c r="AW971" s="13" t="s">
        <v>34</v>
      </c>
      <c r="AX971" s="13" t="s">
        <v>79</v>
      </c>
      <c r="AY971" s="252" t="s">
        <v>216</v>
      </c>
    </row>
    <row r="972" s="15" customFormat="1">
      <c r="A972" s="15"/>
      <c r="B972" s="280"/>
      <c r="C972" s="281"/>
      <c r="D972" s="243" t="s">
        <v>230</v>
      </c>
      <c r="E972" s="282" t="s">
        <v>1</v>
      </c>
      <c r="F972" s="283" t="s">
        <v>1187</v>
      </c>
      <c r="G972" s="281"/>
      <c r="H972" s="284">
        <v>40.100000000000001</v>
      </c>
      <c r="I972" s="285"/>
      <c r="J972" s="281"/>
      <c r="K972" s="281"/>
      <c r="L972" s="286"/>
      <c r="M972" s="287"/>
      <c r="N972" s="288"/>
      <c r="O972" s="288"/>
      <c r="P972" s="288"/>
      <c r="Q972" s="288"/>
      <c r="R972" s="288"/>
      <c r="S972" s="288"/>
      <c r="T972" s="289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90" t="s">
        <v>230</v>
      </c>
      <c r="AU972" s="290" t="s">
        <v>88</v>
      </c>
      <c r="AV972" s="15" t="s">
        <v>99</v>
      </c>
      <c r="AW972" s="15" t="s">
        <v>34</v>
      </c>
      <c r="AX972" s="15" t="s">
        <v>79</v>
      </c>
      <c r="AY972" s="290" t="s">
        <v>216</v>
      </c>
    </row>
    <row r="973" s="13" customFormat="1">
      <c r="A973" s="13"/>
      <c r="B973" s="241"/>
      <c r="C973" s="242"/>
      <c r="D973" s="243" t="s">
        <v>230</v>
      </c>
      <c r="E973" s="244" t="s">
        <v>1</v>
      </c>
      <c r="F973" s="245" t="s">
        <v>1590</v>
      </c>
      <c r="G973" s="242"/>
      <c r="H973" s="246">
        <v>8.9000000000000004</v>
      </c>
      <c r="I973" s="247"/>
      <c r="J973" s="242"/>
      <c r="K973" s="242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230</v>
      </c>
      <c r="AU973" s="252" t="s">
        <v>88</v>
      </c>
      <c r="AV973" s="13" t="s">
        <v>88</v>
      </c>
      <c r="AW973" s="13" t="s">
        <v>34</v>
      </c>
      <c r="AX973" s="13" t="s">
        <v>79</v>
      </c>
      <c r="AY973" s="252" t="s">
        <v>216</v>
      </c>
    </row>
    <row r="974" s="15" customFormat="1">
      <c r="A974" s="15"/>
      <c r="B974" s="280"/>
      <c r="C974" s="281"/>
      <c r="D974" s="243" t="s">
        <v>230</v>
      </c>
      <c r="E974" s="282" t="s">
        <v>1</v>
      </c>
      <c r="F974" s="283" t="s">
        <v>1190</v>
      </c>
      <c r="G974" s="281"/>
      <c r="H974" s="284">
        <v>8.9000000000000004</v>
      </c>
      <c r="I974" s="285"/>
      <c r="J974" s="281"/>
      <c r="K974" s="281"/>
      <c r="L974" s="286"/>
      <c r="M974" s="287"/>
      <c r="N974" s="288"/>
      <c r="O974" s="288"/>
      <c r="P974" s="288"/>
      <c r="Q974" s="288"/>
      <c r="R974" s="288"/>
      <c r="S974" s="288"/>
      <c r="T974" s="289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90" t="s">
        <v>230</v>
      </c>
      <c r="AU974" s="290" t="s">
        <v>88</v>
      </c>
      <c r="AV974" s="15" t="s">
        <v>99</v>
      </c>
      <c r="AW974" s="15" t="s">
        <v>34</v>
      </c>
      <c r="AX974" s="15" t="s">
        <v>79</v>
      </c>
      <c r="AY974" s="290" t="s">
        <v>216</v>
      </c>
    </row>
    <row r="975" s="13" customFormat="1">
      <c r="A975" s="13"/>
      <c r="B975" s="241"/>
      <c r="C975" s="242"/>
      <c r="D975" s="243" t="s">
        <v>230</v>
      </c>
      <c r="E975" s="244" t="s">
        <v>1</v>
      </c>
      <c r="F975" s="245" t="s">
        <v>1584</v>
      </c>
      <c r="G975" s="242"/>
      <c r="H975" s="246">
        <v>14.800000000000001</v>
      </c>
      <c r="I975" s="247"/>
      <c r="J975" s="242"/>
      <c r="K975" s="242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230</v>
      </c>
      <c r="AU975" s="252" t="s">
        <v>88</v>
      </c>
      <c r="AV975" s="13" t="s">
        <v>88</v>
      </c>
      <c r="AW975" s="13" t="s">
        <v>34</v>
      </c>
      <c r="AX975" s="13" t="s">
        <v>79</v>
      </c>
      <c r="AY975" s="252" t="s">
        <v>216</v>
      </c>
    </row>
    <row r="976" s="15" customFormat="1">
      <c r="A976" s="15"/>
      <c r="B976" s="280"/>
      <c r="C976" s="281"/>
      <c r="D976" s="243" t="s">
        <v>230</v>
      </c>
      <c r="E976" s="282" t="s">
        <v>1</v>
      </c>
      <c r="F976" s="283" t="s">
        <v>1194</v>
      </c>
      <c r="G976" s="281"/>
      <c r="H976" s="284">
        <v>14.800000000000001</v>
      </c>
      <c r="I976" s="285"/>
      <c r="J976" s="281"/>
      <c r="K976" s="281"/>
      <c r="L976" s="286"/>
      <c r="M976" s="287"/>
      <c r="N976" s="288"/>
      <c r="O976" s="288"/>
      <c r="P976" s="288"/>
      <c r="Q976" s="288"/>
      <c r="R976" s="288"/>
      <c r="S976" s="288"/>
      <c r="T976" s="289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90" t="s">
        <v>230</v>
      </c>
      <c r="AU976" s="290" t="s">
        <v>88</v>
      </c>
      <c r="AV976" s="15" t="s">
        <v>99</v>
      </c>
      <c r="AW976" s="15" t="s">
        <v>34</v>
      </c>
      <c r="AX976" s="15" t="s">
        <v>79</v>
      </c>
      <c r="AY976" s="290" t="s">
        <v>216</v>
      </c>
    </row>
    <row r="977" s="13" customFormat="1">
      <c r="A977" s="13"/>
      <c r="B977" s="241"/>
      <c r="C977" s="242"/>
      <c r="D977" s="243" t="s">
        <v>230</v>
      </c>
      <c r="E977" s="244" t="s">
        <v>1</v>
      </c>
      <c r="F977" s="245" t="s">
        <v>1591</v>
      </c>
      <c r="G977" s="242"/>
      <c r="H977" s="246">
        <v>27.399999999999999</v>
      </c>
      <c r="I977" s="247"/>
      <c r="J977" s="242"/>
      <c r="K977" s="242"/>
      <c r="L977" s="248"/>
      <c r="M977" s="249"/>
      <c r="N977" s="250"/>
      <c r="O977" s="250"/>
      <c r="P977" s="250"/>
      <c r="Q977" s="250"/>
      <c r="R977" s="250"/>
      <c r="S977" s="250"/>
      <c r="T977" s="25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2" t="s">
        <v>230</v>
      </c>
      <c r="AU977" s="252" t="s">
        <v>88</v>
      </c>
      <c r="AV977" s="13" t="s">
        <v>88</v>
      </c>
      <c r="AW977" s="13" t="s">
        <v>34</v>
      </c>
      <c r="AX977" s="13" t="s">
        <v>79</v>
      </c>
      <c r="AY977" s="252" t="s">
        <v>216</v>
      </c>
    </row>
    <row r="978" s="15" customFormat="1">
      <c r="A978" s="15"/>
      <c r="B978" s="280"/>
      <c r="C978" s="281"/>
      <c r="D978" s="243" t="s">
        <v>230</v>
      </c>
      <c r="E978" s="282" t="s">
        <v>1</v>
      </c>
      <c r="F978" s="283" t="s">
        <v>1198</v>
      </c>
      <c r="G978" s="281"/>
      <c r="H978" s="284">
        <v>27.399999999999999</v>
      </c>
      <c r="I978" s="285"/>
      <c r="J978" s="281"/>
      <c r="K978" s="281"/>
      <c r="L978" s="286"/>
      <c r="M978" s="287"/>
      <c r="N978" s="288"/>
      <c r="O978" s="288"/>
      <c r="P978" s="288"/>
      <c r="Q978" s="288"/>
      <c r="R978" s="288"/>
      <c r="S978" s="288"/>
      <c r="T978" s="289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90" t="s">
        <v>230</v>
      </c>
      <c r="AU978" s="290" t="s">
        <v>88</v>
      </c>
      <c r="AV978" s="15" t="s">
        <v>99</v>
      </c>
      <c r="AW978" s="15" t="s">
        <v>34</v>
      </c>
      <c r="AX978" s="15" t="s">
        <v>79</v>
      </c>
      <c r="AY978" s="290" t="s">
        <v>216</v>
      </c>
    </row>
    <row r="979" s="13" customFormat="1">
      <c r="A979" s="13"/>
      <c r="B979" s="241"/>
      <c r="C979" s="242"/>
      <c r="D979" s="243" t="s">
        <v>230</v>
      </c>
      <c r="E979" s="244" t="s">
        <v>1</v>
      </c>
      <c r="F979" s="245" t="s">
        <v>1592</v>
      </c>
      <c r="G979" s="242"/>
      <c r="H979" s="246">
        <v>4.6500000000000004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230</v>
      </c>
      <c r="AU979" s="252" t="s">
        <v>88</v>
      </c>
      <c r="AV979" s="13" t="s">
        <v>88</v>
      </c>
      <c r="AW979" s="13" t="s">
        <v>34</v>
      </c>
      <c r="AX979" s="13" t="s">
        <v>79</v>
      </c>
      <c r="AY979" s="252" t="s">
        <v>216</v>
      </c>
    </row>
    <row r="980" s="15" customFormat="1">
      <c r="A980" s="15"/>
      <c r="B980" s="280"/>
      <c r="C980" s="281"/>
      <c r="D980" s="243" t="s">
        <v>230</v>
      </c>
      <c r="E980" s="282" t="s">
        <v>1</v>
      </c>
      <c r="F980" s="283" t="s">
        <v>1201</v>
      </c>
      <c r="G980" s="281"/>
      <c r="H980" s="284">
        <v>4.6500000000000004</v>
      </c>
      <c r="I980" s="285"/>
      <c r="J980" s="281"/>
      <c r="K980" s="281"/>
      <c r="L980" s="286"/>
      <c r="M980" s="287"/>
      <c r="N980" s="288"/>
      <c r="O980" s="288"/>
      <c r="P980" s="288"/>
      <c r="Q980" s="288"/>
      <c r="R980" s="288"/>
      <c r="S980" s="288"/>
      <c r="T980" s="289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90" t="s">
        <v>230</v>
      </c>
      <c r="AU980" s="290" t="s">
        <v>88</v>
      </c>
      <c r="AV980" s="15" t="s">
        <v>99</v>
      </c>
      <c r="AW980" s="15" t="s">
        <v>34</v>
      </c>
      <c r="AX980" s="15" t="s">
        <v>79</v>
      </c>
      <c r="AY980" s="290" t="s">
        <v>216</v>
      </c>
    </row>
    <row r="981" s="13" customFormat="1">
      <c r="A981" s="13"/>
      <c r="B981" s="241"/>
      <c r="C981" s="242"/>
      <c r="D981" s="243" t="s">
        <v>230</v>
      </c>
      <c r="E981" s="244" t="s">
        <v>1</v>
      </c>
      <c r="F981" s="245" t="s">
        <v>1593</v>
      </c>
      <c r="G981" s="242"/>
      <c r="H981" s="246">
        <v>58.799999999999997</v>
      </c>
      <c r="I981" s="247"/>
      <c r="J981" s="242"/>
      <c r="K981" s="242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230</v>
      </c>
      <c r="AU981" s="252" t="s">
        <v>88</v>
      </c>
      <c r="AV981" s="13" t="s">
        <v>88</v>
      </c>
      <c r="AW981" s="13" t="s">
        <v>34</v>
      </c>
      <c r="AX981" s="13" t="s">
        <v>79</v>
      </c>
      <c r="AY981" s="252" t="s">
        <v>216</v>
      </c>
    </row>
    <row r="982" s="15" customFormat="1">
      <c r="A982" s="15"/>
      <c r="B982" s="280"/>
      <c r="C982" s="281"/>
      <c r="D982" s="243" t="s">
        <v>230</v>
      </c>
      <c r="E982" s="282" t="s">
        <v>1</v>
      </c>
      <c r="F982" s="283" t="s">
        <v>1205</v>
      </c>
      <c r="G982" s="281"/>
      <c r="H982" s="284">
        <v>58.799999999999997</v>
      </c>
      <c r="I982" s="285"/>
      <c r="J982" s="281"/>
      <c r="K982" s="281"/>
      <c r="L982" s="286"/>
      <c r="M982" s="287"/>
      <c r="N982" s="288"/>
      <c r="O982" s="288"/>
      <c r="P982" s="288"/>
      <c r="Q982" s="288"/>
      <c r="R982" s="288"/>
      <c r="S982" s="288"/>
      <c r="T982" s="289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90" t="s">
        <v>230</v>
      </c>
      <c r="AU982" s="290" t="s">
        <v>88</v>
      </c>
      <c r="AV982" s="15" t="s">
        <v>99</v>
      </c>
      <c r="AW982" s="15" t="s">
        <v>34</v>
      </c>
      <c r="AX982" s="15" t="s">
        <v>79</v>
      </c>
      <c r="AY982" s="290" t="s">
        <v>216</v>
      </c>
    </row>
    <row r="983" s="14" customFormat="1">
      <c r="A983" s="14"/>
      <c r="B983" s="253"/>
      <c r="C983" s="254"/>
      <c r="D983" s="243" t="s">
        <v>230</v>
      </c>
      <c r="E983" s="255" t="s">
        <v>1</v>
      </c>
      <c r="F983" s="256" t="s">
        <v>285</v>
      </c>
      <c r="G983" s="254"/>
      <c r="H983" s="257">
        <v>421.26499999999999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230</v>
      </c>
      <c r="AU983" s="263" t="s">
        <v>88</v>
      </c>
      <c r="AV983" s="14" t="s">
        <v>121</v>
      </c>
      <c r="AW983" s="14" t="s">
        <v>34</v>
      </c>
      <c r="AX983" s="14" t="s">
        <v>86</v>
      </c>
      <c r="AY983" s="263" t="s">
        <v>216</v>
      </c>
    </row>
    <row r="984" s="2" customFormat="1" ht="16.5" customHeight="1">
      <c r="A984" s="39"/>
      <c r="B984" s="40"/>
      <c r="C984" s="228" t="s">
        <v>1594</v>
      </c>
      <c r="D984" s="228" t="s">
        <v>218</v>
      </c>
      <c r="E984" s="229" t="s">
        <v>1595</v>
      </c>
      <c r="F984" s="230" t="s">
        <v>1596</v>
      </c>
      <c r="G984" s="231" t="s">
        <v>328</v>
      </c>
      <c r="H984" s="232">
        <v>106.014</v>
      </c>
      <c r="I984" s="233"/>
      <c r="J984" s="234">
        <f>ROUND(I984*H984,2)</f>
        <v>0</v>
      </c>
      <c r="K984" s="230" t="s">
        <v>222</v>
      </c>
      <c r="L984" s="45"/>
      <c r="M984" s="235" t="s">
        <v>1</v>
      </c>
      <c r="N984" s="236" t="s">
        <v>44</v>
      </c>
      <c r="O984" s="92"/>
      <c r="P984" s="237">
        <f>O984*H984</f>
        <v>0</v>
      </c>
      <c r="Q984" s="237">
        <v>1.98</v>
      </c>
      <c r="R984" s="237">
        <f>Q984*H984</f>
        <v>209.90771999999998</v>
      </c>
      <c r="S984" s="237">
        <v>0</v>
      </c>
      <c r="T984" s="238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9" t="s">
        <v>121</v>
      </c>
      <c r="AT984" s="239" t="s">
        <v>218</v>
      </c>
      <c r="AU984" s="239" t="s">
        <v>88</v>
      </c>
      <c r="AY984" s="18" t="s">
        <v>216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86</v>
      </c>
      <c r="BK984" s="240">
        <f>ROUND(I984*H984,2)</f>
        <v>0</v>
      </c>
      <c r="BL984" s="18" t="s">
        <v>121</v>
      </c>
      <c r="BM984" s="239" t="s">
        <v>1597</v>
      </c>
    </row>
    <row r="985" s="13" customFormat="1">
      <c r="A985" s="13"/>
      <c r="B985" s="241"/>
      <c r="C985" s="242"/>
      <c r="D985" s="243" t="s">
        <v>230</v>
      </c>
      <c r="E985" s="244" t="s">
        <v>1</v>
      </c>
      <c r="F985" s="245" t="s">
        <v>1598</v>
      </c>
      <c r="G985" s="242"/>
      <c r="H985" s="246">
        <v>78.617999999999995</v>
      </c>
      <c r="I985" s="247"/>
      <c r="J985" s="242"/>
      <c r="K985" s="242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230</v>
      </c>
      <c r="AU985" s="252" t="s">
        <v>88</v>
      </c>
      <c r="AV985" s="13" t="s">
        <v>88</v>
      </c>
      <c r="AW985" s="13" t="s">
        <v>34</v>
      </c>
      <c r="AX985" s="13" t="s">
        <v>79</v>
      </c>
      <c r="AY985" s="252" t="s">
        <v>216</v>
      </c>
    </row>
    <row r="986" s="13" customFormat="1">
      <c r="A986" s="13"/>
      <c r="B986" s="241"/>
      <c r="C986" s="242"/>
      <c r="D986" s="243" t="s">
        <v>230</v>
      </c>
      <c r="E986" s="244" t="s">
        <v>1</v>
      </c>
      <c r="F986" s="245" t="s">
        <v>1599</v>
      </c>
      <c r="G986" s="242"/>
      <c r="H986" s="246">
        <v>3.04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230</v>
      </c>
      <c r="AU986" s="252" t="s">
        <v>88</v>
      </c>
      <c r="AV986" s="13" t="s">
        <v>88</v>
      </c>
      <c r="AW986" s="13" t="s">
        <v>34</v>
      </c>
      <c r="AX986" s="13" t="s">
        <v>79</v>
      </c>
      <c r="AY986" s="252" t="s">
        <v>216</v>
      </c>
    </row>
    <row r="987" s="13" customFormat="1">
      <c r="A987" s="13"/>
      <c r="B987" s="241"/>
      <c r="C987" s="242"/>
      <c r="D987" s="243" t="s">
        <v>230</v>
      </c>
      <c r="E987" s="244" t="s">
        <v>1</v>
      </c>
      <c r="F987" s="245" t="s">
        <v>1600</v>
      </c>
      <c r="G987" s="242"/>
      <c r="H987" s="246">
        <v>13.26</v>
      </c>
      <c r="I987" s="247"/>
      <c r="J987" s="242"/>
      <c r="K987" s="242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230</v>
      </c>
      <c r="AU987" s="252" t="s">
        <v>88</v>
      </c>
      <c r="AV987" s="13" t="s">
        <v>88</v>
      </c>
      <c r="AW987" s="13" t="s">
        <v>34</v>
      </c>
      <c r="AX987" s="13" t="s">
        <v>79</v>
      </c>
      <c r="AY987" s="252" t="s">
        <v>216</v>
      </c>
    </row>
    <row r="988" s="15" customFormat="1">
      <c r="A988" s="15"/>
      <c r="B988" s="280"/>
      <c r="C988" s="281"/>
      <c r="D988" s="243" t="s">
        <v>230</v>
      </c>
      <c r="E988" s="282" t="s">
        <v>1</v>
      </c>
      <c r="F988" s="283" t="s">
        <v>1601</v>
      </c>
      <c r="G988" s="281"/>
      <c r="H988" s="284">
        <v>94.918000000000006</v>
      </c>
      <c r="I988" s="285"/>
      <c r="J988" s="281"/>
      <c r="K988" s="281"/>
      <c r="L988" s="286"/>
      <c r="M988" s="287"/>
      <c r="N988" s="288"/>
      <c r="O988" s="288"/>
      <c r="P988" s="288"/>
      <c r="Q988" s="288"/>
      <c r="R988" s="288"/>
      <c r="S988" s="288"/>
      <c r="T988" s="289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90" t="s">
        <v>230</v>
      </c>
      <c r="AU988" s="290" t="s">
        <v>88</v>
      </c>
      <c r="AV988" s="15" t="s">
        <v>99</v>
      </c>
      <c r="AW988" s="15" t="s">
        <v>34</v>
      </c>
      <c r="AX988" s="15" t="s">
        <v>79</v>
      </c>
      <c r="AY988" s="290" t="s">
        <v>216</v>
      </c>
    </row>
    <row r="989" s="13" customFormat="1">
      <c r="A989" s="13"/>
      <c r="B989" s="241"/>
      <c r="C989" s="242"/>
      <c r="D989" s="243" t="s">
        <v>230</v>
      </c>
      <c r="E989" s="244" t="s">
        <v>1</v>
      </c>
      <c r="F989" s="245" t="s">
        <v>1602</v>
      </c>
      <c r="G989" s="242"/>
      <c r="H989" s="246">
        <v>8.5839999999999996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230</v>
      </c>
      <c r="AU989" s="252" t="s">
        <v>88</v>
      </c>
      <c r="AV989" s="13" t="s">
        <v>88</v>
      </c>
      <c r="AW989" s="13" t="s">
        <v>34</v>
      </c>
      <c r="AX989" s="13" t="s">
        <v>79</v>
      </c>
      <c r="AY989" s="252" t="s">
        <v>216</v>
      </c>
    </row>
    <row r="990" s="13" customFormat="1">
      <c r="A990" s="13"/>
      <c r="B990" s="241"/>
      <c r="C990" s="242"/>
      <c r="D990" s="243" t="s">
        <v>230</v>
      </c>
      <c r="E990" s="244" t="s">
        <v>1</v>
      </c>
      <c r="F990" s="245" t="s">
        <v>1603</v>
      </c>
      <c r="G990" s="242"/>
      <c r="H990" s="246">
        <v>2.512</v>
      </c>
      <c r="I990" s="247"/>
      <c r="J990" s="242"/>
      <c r="K990" s="242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230</v>
      </c>
      <c r="AU990" s="252" t="s">
        <v>88</v>
      </c>
      <c r="AV990" s="13" t="s">
        <v>88</v>
      </c>
      <c r="AW990" s="13" t="s">
        <v>34</v>
      </c>
      <c r="AX990" s="13" t="s">
        <v>79</v>
      </c>
      <c r="AY990" s="252" t="s">
        <v>216</v>
      </c>
    </row>
    <row r="991" s="15" customFormat="1">
      <c r="A991" s="15"/>
      <c r="B991" s="280"/>
      <c r="C991" s="281"/>
      <c r="D991" s="243" t="s">
        <v>230</v>
      </c>
      <c r="E991" s="282" t="s">
        <v>1</v>
      </c>
      <c r="F991" s="283" t="s">
        <v>1604</v>
      </c>
      <c r="G991" s="281"/>
      <c r="H991" s="284">
        <v>11.096</v>
      </c>
      <c r="I991" s="285"/>
      <c r="J991" s="281"/>
      <c r="K991" s="281"/>
      <c r="L991" s="286"/>
      <c r="M991" s="287"/>
      <c r="N991" s="288"/>
      <c r="O991" s="288"/>
      <c r="P991" s="288"/>
      <c r="Q991" s="288"/>
      <c r="R991" s="288"/>
      <c r="S991" s="288"/>
      <c r="T991" s="289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90" t="s">
        <v>230</v>
      </c>
      <c r="AU991" s="290" t="s">
        <v>88</v>
      </c>
      <c r="AV991" s="15" t="s">
        <v>99</v>
      </c>
      <c r="AW991" s="15" t="s">
        <v>34</v>
      </c>
      <c r="AX991" s="15" t="s">
        <v>79</v>
      </c>
      <c r="AY991" s="290" t="s">
        <v>216</v>
      </c>
    </row>
    <row r="992" s="14" customFormat="1">
      <c r="A992" s="14"/>
      <c r="B992" s="253"/>
      <c r="C992" s="254"/>
      <c r="D992" s="243" t="s">
        <v>230</v>
      </c>
      <c r="E992" s="255" t="s">
        <v>1</v>
      </c>
      <c r="F992" s="256" t="s">
        <v>285</v>
      </c>
      <c r="G992" s="254"/>
      <c r="H992" s="257">
        <v>106.01400000000001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230</v>
      </c>
      <c r="AU992" s="263" t="s">
        <v>88</v>
      </c>
      <c r="AV992" s="14" t="s">
        <v>121</v>
      </c>
      <c r="AW992" s="14" t="s">
        <v>34</v>
      </c>
      <c r="AX992" s="14" t="s">
        <v>86</v>
      </c>
      <c r="AY992" s="263" t="s">
        <v>216</v>
      </c>
    </row>
    <row r="993" s="2" customFormat="1" ht="16.5" customHeight="1">
      <c r="A993" s="39"/>
      <c r="B993" s="40"/>
      <c r="C993" s="228" t="s">
        <v>1605</v>
      </c>
      <c r="D993" s="228" t="s">
        <v>218</v>
      </c>
      <c r="E993" s="229" t="s">
        <v>1606</v>
      </c>
      <c r="F993" s="230" t="s">
        <v>1607</v>
      </c>
      <c r="G993" s="231" t="s">
        <v>328</v>
      </c>
      <c r="H993" s="232">
        <v>3.7999999999999998</v>
      </c>
      <c r="I993" s="233"/>
      <c r="J993" s="234">
        <f>ROUND(I993*H993,2)</f>
        <v>0</v>
      </c>
      <c r="K993" s="230" t="s">
        <v>222</v>
      </c>
      <c r="L993" s="45"/>
      <c r="M993" s="235" t="s">
        <v>1</v>
      </c>
      <c r="N993" s="236" t="s">
        <v>44</v>
      </c>
      <c r="O993" s="92"/>
      <c r="P993" s="237">
        <f>O993*H993</f>
        <v>0</v>
      </c>
      <c r="Q993" s="237">
        <v>1.98</v>
      </c>
      <c r="R993" s="237">
        <f>Q993*H993</f>
        <v>7.524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121</v>
      </c>
      <c r="AT993" s="239" t="s">
        <v>218</v>
      </c>
      <c r="AU993" s="239" t="s">
        <v>88</v>
      </c>
      <c r="AY993" s="18" t="s">
        <v>216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86</v>
      </c>
      <c r="BK993" s="240">
        <f>ROUND(I993*H993,2)</f>
        <v>0</v>
      </c>
      <c r="BL993" s="18" t="s">
        <v>121</v>
      </c>
      <c r="BM993" s="239" t="s">
        <v>1608</v>
      </c>
    </row>
    <row r="994" s="13" customFormat="1">
      <c r="A994" s="13"/>
      <c r="B994" s="241"/>
      <c r="C994" s="242"/>
      <c r="D994" s="243" t="s">
        <v>230</v>
      </c>
      <c r="E994" s="244" t="s">
        <v>1</v>
      </c>
      <c r="F994" s="245" t="s">
        <v>1609</v>
      </c>
      <c r="G994" s="242"/>
      <c r="H994" s="246">
        <v>1.288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230</v>
      </c>
      <c r="AU994" s="252" t="s">
        <v>88</v>
      </c>
      <c r="AV994" s="13" t="s">
        <v>88</v>
      </c>
      <c r="AW994" s="13" t="s">
        <v>34</v>
      </c>
      <c r="AX994" s="13" t="s">
        <v>79</v>
      </c>
      <c r="AY994" s="252" t="s">
        <v>216</v>
      </c>
    </row>
    <row r="995" s="13" customFormat="1">
      <c r="A995" s="13"/>
      <c r="B995" s="241"/>
      <c r="C995" s="242"/>
      <c r="D995" s="243" t="s">
        <v>230</v>
      </c>
      <c r="E995" s="244" t="s">
        <v>1</v>
      </c>
      <c r="F995" s="245" t="s">
        <v>1603</v>
      </c>
      <c r="G995" s="242"/>
      <c r="H995" s="246">
        <v>2.512</v>
      </c>
      <c r="I995" s="247"/>
      <c r="J995" s="242"/>
      <c r="K995" s="242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230</v>
      </c>
      <c r="AU995" s="252" t="s">
        <v>88</v>
      </c>
      <c r="AV995" s="13" t="s">
        <v>88</v>
      </c>
      <c r="AW995" s="13" t="s">
        <v>34</v>
      </c>
      <c r="AX995" s="13" t="s">
        <v>79</v>
      </c>
      <c r="AY995" s="252" t="s">
        <v>216</v>
      </c>
    </row>
    <row r="996" s="15" customFormat="1">
      <c r="A996" s="15"/>
      <c r="B996" s="280"/>
      <c r="C996" s="281"/>
      <c r="D996" s="243" t="s">
        <v>230</v>
      </c>
      <c r="E996" s="282" t="s">
        <v>1</v>
      </c>
      <c r="F996" s="283" t="s">
        <v>1604</v>
      </c>
      <c r="G996" s="281"/>
      <c r="H996" s="284">
        <v>3.7999999999999998</v>
      </c>
      <c r="I996" s="285"/>
      <c r="J996" s="281"/>
      <c r="K996" s="281"/>
      <c r="L996" s="286"/>
      <c r="M996" s="287"/>
      <c r="N996" s="288"/>
      <c r="O996" s="288"/>
      <c r="P996" s="288"/>
      <c r="Q996" s="288"/>
      <c r="R996" s="288"/>
      <c r="S996" s="288"/>
      <c r="T996" s="289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90" t="s">
        <v>230</v>
      </c>
      <c r="AU996" s="290" t="s">
        <v>88</v>
      </c>
      <c r="AV996" s="15" t="s">
        <v>99</v>
      </c>
      <c r="AW996" s="15" t="s">
        <v>34</v>
      </c>
      <c r="AX996" s="15" t="s">
        <v>86</v>
      </c>
      <c r="AY996" s="290" t="s">
        <v>216</v>
      </c>
    </row>
    <row r="997" s="2" customFormat="1" ht="16.5" customHeight="1">
      <c r="A997" s="39"/>
      <c r="B997" s="40"/>
      <c r="C997" s="228" t="s">
        <v>1610</v>
      </c>
      <c r="D997" s="228" t="s">
        <v>218</v>
      </c>
      <c r="E997" s="229" t="s">
        <v>1611</v>
      </c>
      <c r="F997" s="230" t="s">
        <v>1612</v>
      </c>
      <c r="G997" s="231" t="s">
        <v>328</v>
      </c>
      <c r="H997" s="232">
        <v>61.308999999999998</v>
      </c>
      <c r="I997" s="233"/>
      <c r="J997" s="234">
        <f>ROUND(I997*H997,2)</f>
        <v>0</v>
      </c>
      <c r="K997" s="230" t="s">
        <v>222</v>
      </c>
      <c r="L997" s="45"/>
      <c r="M997" s="235" t="s">
        <v>1</v>
      </c>
      <c r="N997" s="236" t="s">
        <v>44</v>
      </c>
      <c r="O997" s="92"/>
      <c r="P997" s="237">
        <f>O997*H997</f>
        <v>0</v>
      </c>
      <c r="Q997" s="237">
        <v>2.1600000000000001</v>
      </c>
      <c r="R997" s="237">
        <f>Q997*H997</f>
        <v>132.42743999999999</v>
      </c>
      <c r="S997" s="237">
        <v>0</v>
      </c>
      <c r="T997" s="238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121</v>
      </c>
      <c r="AT997" s="239" t="s">
        <v>218</v>
      </c>
      <c r="AU997" s="239" t="s">
        <v>88</v>
      </c>
      <c r="AY997" s="18" t="s">
        <v>216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86</v>
      </c>
      <c r="BK997" s="240">
        <f>ROUND(I997*H997,2)</f>
        <v>0</v>
      </c>
      <c r="BL997" s="18" t="s">
        <v>121</v>
      </c>
      <c r="BM997" s="239" t="s">
        <v>1613</v>
      </c>
    </row>
    <row r="998" s="13" customFormat="1">
      <c r="A998" s="13"/>
      <c r="B998" s="241"/>
      <c r="C998" s="242"/>
      <c r="D998" s="243" t="s">
        <v>230</v>
      </c>
      <c r="E998" s="244" t="s">
        <v>1</v>
      </c>
      <c r="F998" s="245" t="s">
        <v>1614</v>
      </c>
      <c r="G998" s="242"/>
      <c r="H998" s="246">
        <v>49.005000000000003</v>
      </c>
      <c r="I998" s="247"/>
      <c r="J998" s="242"/>
      <c r="K998" s="242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230</v>
      </c>
      <c r="AU998" s="252" t="s">
        <v>88</v>
      </c>
      <c r="AV998" s="13" t="s">
        <v>88</v>
      </c>
      <c r="AW998" s="13" t="s">
        <v>34</v>
      </c>
      <c r="AX998" s="13" t="s">
        <v>79</v>
      </c>
      <c r="AY998" s="252" t="s">
        <v>216</v>
      </c>
    </row>
    <row r="999" s="13" customFormat="1">
      <c r="A999" s="13"/>
      <c r="B999" s="241"/>
      <c r="C999" s="242"/>
      <c r="D999" s="243" t="s">
        <v>230</v>
      </c>
      <c r="E999" s="244" t="s">
        <v>1</v>
      </c>
      <c r="F999" s="245" t="s">
        <v>1615</v>
      </c>
      <c r="G999" s="242"/>
      <c r="H999" s="246">
        <v>12.304</v>
      </c>
      <c r="I999" s="247"/>
      <c r="J999" s="242"/>
      <c r="K999" s="242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230</v>
      </c>
      <c r="AU999" s="252" t="s">
        <v>88</v>
      </c>
      <c r="AV999" s="13" t="s">
        <v>88</v>
      </c>
      <c r="AW999" s="13" t="s">
        <v>34</v>
      </c>
      <c r="AX999" s="13" t="s">
        <v>79</v>
      </c>
      <c r="AY999" s="252" t="s">
        <v>216</v>
      </c>
    </row>
    <row r="1000" s="14" customFormat="1">
      <c r="A1000" s="14"/>
      <c r="B1000" s="253"/>
      <c r="C1000" s="254"/>
      <c r="D1000" s="243" t="s">
        <v>230</v>
      </c>
      <c r="E1000" s="255" t="s">
        <v>1</v>
      </c>
      <c r="F1000" s="256" t="s">
        <v>285</v>
      </c>
      <c r="G1000" s="254"/>
      <c r="H1000" s="257">
        <v>61.309000000000005</v>
      </c>
      <c r="I1000" s="258"/>
      <c r="J1000" s="254"/>
      <c r="K1000" s="254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230</v>
      </c>
      <c r="AU1000" s="263" t="s">
        <v>88</v>
      </c>
      <c r="AV1000" s="14" t="s">
        <v>121</v>
      </c>
      <c r="AW1000" s="14" t="s">
        <v>34</v>
      </c>
      <c r="AX1000" s="14" t="s">
        <v>86</v>
      </c>
      <c r="AY1000" s="263" t="s">
        <v>216</v>
      </c>
    </row>
    <row r="1001" s="2" customFormat="1" ht="16.5" customHeight="1">
      <c r="A1001" s="39"/>
      <c r="B1001" s="40"/>
      <c r="C1001" s="228" t="s">
        <v>1616</v>
      </c>
      <c r="D1001" s="228" t="s">
        <v>218</v>
      </c>
      <c r="E1001" s="229" t="s">
        <v>1617</v>
      </c>
      <c r="F1001" s="230" t="s">
        <v>1618</v>
      </c>
      <c r="G1001" s="231" t="s">
        <v>328</v>
      </c>
      <c r="H1001" s="232">
        <v>1.9710000000000001</v>
      </c>
      <c r="I1001" s="233"/>
      <c r="J1001" s="234">
        <f>ROUND(I1001*H1001,2)</f>
        <v>0</v>
      </c>
      <c r="K1001" s="230" t="s">
        <v>222</v>
      </c>
      <c r="L1001" s="45"/>
      <c r="M1001" s="235" t="s">
        <v>1</v>
      </c>
      <c r="N1001" s="236" t="s">
        <v>44</v>
      </c>
      <c r="O1001" s="92"/>
      <c r="P1001" s="237">
        <f>O1001*H1001</f>
        <v>0</v>
      </c>
      <c r="Q1001" s="237">
        <v>2.1600000000000001</v>
      </c>
      <c r="R1001" s="237">
        <f>Q1001*H1001</f>
        <v>4.2573600000000003</v>
      </c>
      <c r="S1001" s="237">
        <v>0</v>
      </c>
      <c r="T1001" s="238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121</v>
      </c>
      <c r="AT1001" s="239" t="s">
        <v>218</v>
      </c>
      <c r="AU1001" s="239" t="s">
        <v>88</v>
      </c>
      <c r="AY1001" s="18" t="s">
        <v>216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86</v>
      </c>
      <c r="BK1001" s="240">
        <f>ROUND(I1001*H1001,2)</f>
        <v>0</v>
      </c>
      <c r="BL1001" s="18" t="s">
        <v>121</v>
      </c>
      <c r="BM1001" s="239" t="s">
        <v>1619</v>
      </c>
    </row>
    <row r="1002" s="13" customFormat="1">
      <c r="A1002" s="13"/>
      <c r="B1002" s="241"/>
      <c r="C1002" s="242"/>
      <c r="D1002" s="243" t="s">
        <v>230</v>
      </c>
      <c r="E1002" s="244" t="s">
        <v>1</v>
      </c>
      <c r="F1002" s="245" t="s">
        <v>1620</v>
      </c>
      <c r="G1002" s="242"/>
      <c r="H1002" s="246">
        <v>1.9710000000000001</v>
      </c>
      <c r="I1002" s="247"/>
      <c r="J1002" s="242"/>
      <c r="K1002" s="242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2" t="s">
        <v>230</v>
      </c>
      <c r="AU1002" s="252" t="s">
        <v>88</v>
      </c>
      <c r="AV1002" s="13" t="s">
        <v>88</v>
      </c>
      <c r="AW1002" s="13" t="s">
        <v>34</v>
      </c>
      <c r="AX1002" s="13" t="s">
        <v>86</v>
      </c>
      <c r="AY1002" s="252" t="s">
        <v>216</v>
      </c>
    </row>
    <row r="1003" s="2" customFormat="1" ht="16.5" customHeight="1">
      <c r="A1003" s="39"/>
      <c r="B1003" s="40"/>
      <c r="C1003" s="228" t="s">
        <v>1621</v>
      </c>
      <c r="D1003" s="228" t="s">
        <v>218</v>
      </c>
      <c r="E1003" s="229" t="s">
        <v>1622</v>
      </c>
      <c r="F1003" s="230" t="s">
        <v>1623</v>
      </c>
      <c r="G1003" s="231" t="s">
        <v>277</v>
      </c>
      <c r="H1003" s="232">
        <v>29.305</v>
      </c>
      <c r="I1003" s="233"/>
      <c r="J1003" s="234">
        <f>ROUND(I1003*H1003,2)</f>
        <v>0</v>
      </c>
      <c r="K1003" s="230" t="s">
        <v>222</v>
      </c>
      <c r="L1003" s="45"/>
      <c r="M1003" s="235" t="s">
        <v>1</v>
      </c>
      <c r="N1003" s="236" t="s">
        <v>44</v>
      </c>
      <c r="O1003" s="92"/>
      <c r="P1003" s="237">
        <f>O1003*H1003</f>
        <v>0</v>
      </c>
      <c r="Q1003" s="237">
        <v>0.1837</v>
      </c>
      <c r="R1003" s="237">
        <f>Q1003*H1003</f>
        <v>5.3833285000000002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121</v>
      </c>
      <c r="AT1003" s="239" t="s">
        <v>218</v>
      </c>
      <c r="AU1003" s="239" t="s">
        <v>88</v>
      </c>
      <c r="AY1003" s="18" t="s">
        <v>216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86</v>
      </c>
      <c r="BK1003" s="240">
        <f>ROUND(I1003*H1003,2)</f>
        <v>0</v>
      </c>
      <c r="BL1003" s="18" t="s">
        <v>121</v>
      </c>
      <c r="BM1003" s="239" t="s">
        <v>1624</v>
      </c>
    </row>
    <row r="1004" s="13" customFormat="1">
      <c r="A1004" s="13"/>
      <c r="B1004" s="241"/>
      <c r="C1004" s="242"/>
      <c r="D1004" s="243" t="s">
        <v>230</v>
      </c>
      <c r="E1004" s="244" t="s">
        <v>1</v>
      </c>
      <c r="F1004" s="245" t="s">
        <v>1625</v>
      </c>
      <c r="G1004" s="242"/>
      <c r="H1004" s="246">
        <v>29.305</v>
      </c>
      <c r="I1004" s="247"/>
      <c r="J1004" s="242"/>
      <c r="K1004" s="242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2" t="s">
        <v>230</v>
      </c>
      <c r="AU1004" s="252" t="s">
        <v>88</v>
      </c>
      <c r="AV1004" s="13" t="s">
        <v>88</v>
      </c>
      <c r="AW1004" s="13" t="s">
        <v>34</v>
      </c>
      <c r="AX1004" s="13" t="s">
        <v>86</v>
      </c>
      <c r="AY1004" s="252" t="s">
        <v>216</v>
      </c>
    </row>
    <row r="1005" s="2" customFormat="1" ht="16.5" customHeight="1">
      <c r="A1005" s="39"/>
      <c r="B1005" s="40"/>
      <c r="C1005" s="228" t="s">
        <v>1626</v>
      </c>
      <c r="D1005" s="228" t="s">
        <v>218</v>
      </c>
      <c r="E1005" s="229" t="s">
        <v>1627</v>
      </c>
      <c r="F1005" s="230" t="s">
        <v>1628</v>
      </c>
      <c r="G1005" s="231" t="s">
        <v>293</v>
      </c>
      <c r="H1005" s="232">
        <v>64.349999999999994</v>
      </c>
      <c r="I1005" s="233"/>
      <c r="J1005" s="234">
        <f>ROUND(I1005*H1005,2)</f>
        <v>0</v>
      </c>
      <c r="K1005" s="230" t="s">
        <v>222</v>
      </c>
      <c r="L1005" s="45"/>
      <c r="M1005" s="235" t="s">
        <v>1</v>
      </c>
      <c r="N1005" s="236" t="s">
        <v>44</v>
      </c>
      <c r="O1005" s="92"/>
      <c r="P1005" s="237">
        <f>O1005*H1005</f>
        <v>0</v>
      </c>
      <c r="Q1005" s="237">
        <v>0.12895000000000001</v>
      </c>
      <c r="R1005" s="237">
        <f>Q1005*H1005</f>
        <v>8.2979324999999999</v>
      </c>
      <c r="S1005" s="237">
        <v>0</v>
      </c>
      <c r="T1005" s="238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9" t="s">
        <v>121</v>
      </c>
      <c r="AT1005" s="239" t="s">
        <v>218</v>
      </c>
      <c r="AU1005" s="239" t="s">
        <v>88</v>
      </c>
      <c r="AY1005" s="18" t="s">
        <v>216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86</v>
      </c>
      <c r="BK1005" s="240">
        <f>ROUND(I1005*H1005,2)</f>
        <v>0</v>
      </c>
      <c r="BL1005" s="18" t="s">
        <v>121</v>
      </c>
      <c r="BM1005" s="239" t="s">
        <v>1629</v>
      </c>
    </row>
    <row r="1006" s="13" customFormat="1">
      <c r="A1006" s="13"/>
      <c r="B1006" s="241"/>
      <c r="C1006" s="242"/>
      <c r="D1006" s="243" t="s">
        <v>230</v>
      </c>
      <c r="E1006" s="244" t="s">
        <v>1</v>
      </c>
      <c r="F1006" s="245" t="s">
        <v>1630</v>
      </c>
      <c r="G1006" s="242"/>
      <c r="H1006" s="246">
        <v>64.349999999999994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230</v>
      </c>
      <c r="AU1006" s="252" t="s">
        <v>88</v>
      </c>
      <c r="AV1006" s="13" t="s">
        <v>88</v>
      </c>
      <c r="AW1006" s="13" t="s">
        <v>34</v>
      </c>
      <c r="AX1006" s="13" t="s">
        <v>86</v>
      </c>
      <c r="AY1006" s="252" t="s">
        <v>216</v>
      </c>
    </row>
    <row r="1007" s="2" customFormat="1" ht="16.5" customHeight="1">
      <c r="A1007" s="39"/>
      <c r="B1007" s="40"/>
      <c r="C1007" s="228" t="s">
        <v>1631</v>
      </c>
      <c r="D1007" s="228" t="s">
        <v>218</v>
      </c>
      <c r="E1007" s="229" t="s">
        <v>1632</v>
      </c>
      <c r="F1007" s="230" t="s">
        <v>1633</v>
      </c>
      <c r="G1007" s="231" t="s">
        <v>221</v>
      </c>
      <c r="H1007" s="232">
        <v>19</v>
      </c>
      <c r="I1007" s="233"/>
      <c r="J1007" s="234">
        <f>ROUND(I1007*H1007,2)</f>
        <v>0</v>
      </c>
      <c r="K1007" s="230" t="s">
        <v>222</v>
      </c>
      <c r="L1007" s="45"/>
      <c r="M1007" s="235" t="s">
        <v>1</v>
      </c>
      <c r="N1007" s="236" t="s">
        <v>44</v>
      </c>
      <c r="O1007" s="92"/>
      <c r="P1007" s="237">
        <f>O1007*H1007</f>
        <v>0</v>
      </c>
      <c r="Q1007" s="237">
        <v>0.04684</v>
      </c>
      <c r="R1007" s="237">
        <f>Q1007*H1007</f>
        <v>0.88995999999999997</v>
      </c>
      <c r="S1007" s="237">
        <v>0</v>
      </c>
      <c r="T1007" s="238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9" t="s">
        <v>121</v>
      </c>
      <c r="AT1007" s="239" t="s">
        <v>218</v>
      </c>
      <c r="AU1007" s="239" t="s">
        <v>88</v>
      </c>
      <c r="AY1007" s="18" t="s">
        <v>216</v>
      </c>
      <c r="BE1007" s="240">
        <f>IF(N1007="základní",J1007,0)</f>
        <v>0</v>
      </c>
      <c r="BF1007" s="240">
        <f>IF(N1007="snížená",J1007,0)</f>
        <v>0</v>
      </c>
      <c r="BG1007" s="240">
        <f>IF(N1007="zákl. přenesená",J1007,0)</f>
        <v>0</v>
      </c>
      <c r="BH1007" s="240">
        <f>IF(N1007="sníž. přenesená",J1007,0)</f>
        <v>0</v>
      </c>
      <c r="BI1007" s="240">
        <f>IF(N1007="nulová",J1007,0)</f>
        <v>0</v>
      </c>
      <c r="BJ1007" s="18" t="s">
        <v>86</v>
      </c>
      <c r="BK1007" s="240">
        <f>ROUND(I1007*H1007,2)</f>
        <v>0</v>
      </c>
      <c r="BL1007" s="18" t="s">
        <v>121</v>
      </c>
      <c r="BM1007" s="239" t="s">
        <v>1634</v>
      </c>
    </row>
    <row r="1008" s="13" customFormat="1">
      <c r="A1008" s="13"/>
      <c r="B1008" s="241"/>
      <c r="C1008" s="242"/>
      <c r="D1008" s="243" t="s">
        <v>230</v>
      </c>
      <c r="E1008" s="244" t="s">
        <v>1</v>
      </c>
      <c r="F1008" s="245" t="s">
        <v>309</v>
      </c>
      <c r="G1008" s="242"/>
      <c r="H1008" s="246">
        <v>19</v>
      </c>
      <c r="I1008" s="247"/>
      <c r="J1008" s="242"/>
      <c r="K1008" s="242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230</v>
      </c>
      <c r="AU1008" s="252" t="s">
        <v>88</v>
      </c>
      <c r="AV1008" s="13" t="s">
        <v>88</v>
      </c>
      <c r="AW1008" s="13" t="s">
        <v>34</v>
      </c>
      <c r="AX1008" s="13" t="s">
        <v>86</v>
      </c>
      <c r="AY1008" s="252" t="s">
        <v>216</v>
      </c>
    </row>
    <row r="1009" s="2" customFormat="1" ht="16.5" customHeight="1">
      <c r="A1009" s="39"/>
      <c r="B1009" s="40"/>
      <c r="C1009" s="264" t="s">
        <v>1635</v>
      </c>
      <c r="D1009" s="264" t="s">
        <v>372</v>
      </c>
      <c r="E1009" s="265" t="s">
        <v>1636</v>
      </c>
      <c r="F1009" s="266" t="s">
        <v>1637</v>
      </c>
      <c r="G1009" s="267" t="s">
        <v>221</v>
      </c>
      <c r="H1009" s="268">
        <v>9</v>
      </c>
      <c r="I1009" s="269"/>
      <c r="J1009" s="270">
        <f>ROUND(I1009*H1009,2)</f>
        <v>0</v>
      </c>
      <c r="K1009" s="266" t="s">
        <v>222</v>
      </c>
      <c r="L1009" s="271"/>
      <c r="M1009" s="272" t="s">
        <v>1</v>
      </c>
      <c r="N1009" s="273" t="s">
        <v>44</v>
      </c>
      <c r="O1009" s="92"/>
      <c r="P1009" s="237">
        <f>O1009*H1009</f>
        <v>0</v>
      </c>
      <c r="Q1009" s="237">
        <v>0.01521</v>
      </c>
      <c r="R1009" s="237">
        <f>Q1009*H1009</f>
        <v>0.13688999999999998</v>
      </c>
      <c r="S1009" s="237">
        <v>0</v>
      </c>
      <c r="T1009" s="238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39" t="s">
        <v>250</v>
      </c>
      <c r="AT1009" s="239" t="s">
        <v>372</v>
      </c>
      <c r="AU1009" s="239" t="s">
        <v>88</v>
      </c>
      <c r="AY1009" s="18" t="s">
        <v>216</v>
      </c>
      <c r="BE1009" s="240">
        <f>IF(N1009="základní",J1009,0)</f>
        <v>0</v>
      </c>
      <c r="BF1009" s="240">
        <f>IF(N1009="snížená",J1009,0)</f>
        <v>0</v>
      </c>
      <c r="BG1009" s="240">
        <f>IF(N1009="zákl. přenesená",J1009,0)</f>
        <v>0</v>
      </c>
      <c r="BH1009" s="240">
        <f>IF(N1009="sníž. přenesená",J1009,0)</f>
        <v>0</v>
      </c>
      <c r="BI1009" s="240">
        <f>IF(N1009="nulová",J1009,0)</f>
        <v>0</v>
      </c>
      <c r="BJ1009" s="18" t="s">
        <v>86</v>
      </c>
      <c r="BK1009" s="240">
        <f>ROUND(I1009*H1009,2)</f>
        <v>0</v>
      </c>
      <c r="BL1009" s="18" t="s">
        <v>121</v>
      </c>
      <c r="BM1009" s="239" t="s">
        <v>1638</v>
      </c>
    </row>
    <row r="1010" s="13" customFormat="1">
      <c r="A1010" s="13"/>
      <c r="B1010" s="241"/>
      <c r="C1010" s="242"/>
      <c r="D1010" s="243" t="s">
        <v>230</v>
      </c>
      <c r="E1010" s="244" t="s">
        <v>1</v>
      </c>
      <c r="F1010" s="245" t="s">
        <v>255</v>
      </c>
      <c r="G1010" s="242"/>
      <c r="H1010" s="246">
        <v>9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230</v>
      </c>
      <c r="AU1010" s="252" t="s">
        <v>88</v>
      </c>
      <c r="AV1010" s="13" t="s">
        <v>88</v>
      </c>
      <c r="AW1010" s="13" t="s">
        <v>34</v>
      </c>
      <c r="AX1010" s="13" t="s">
        <v>86</v>
      </c>
      <c r="AY1010" s="252" t="s">
        <v>216</v>
      </c>
    </row>
    <row r="1011" s="2" customFormat="1" ht="16.5" customHeight="1">
      <c r="A1011" s="39"/>
      <c r="B1011" s="40"/>
      <c r="C1011" s="264" t="s">
        <v>1639</v>
      </c>
      <c r="D1011" s="264" t="s">
        <v>372</v>
      </c>
      <c r="E1011" s="265" t="s">
        <v>1640</v>
      </c>
      <c r="F1011" s="266" t="s">
        <v>1641</v>
      </c>
      <c r="G1011" s="267" t="s">
        <v>221</v>
      </c>
      <c r="H1011" s="268">
        <v>3</v>
      </c>
      <c r="I1011" s="269"/>
      <c r="J1011" s="270">
        <f>ROUND(I1011*H1011,2)</f>
        <v>0</v>
      </c>
      <c r="K1011" s="266" t="s">
        <v>222</v>
      </c>
      <c r="L1011" s="271"/>
      <c r="M1011" s="272" t="s">
        <v>1</v>
      </c>
      <c r="N1011" s="273" t="s">
        <v>44</v>
      </c>
      <c r="O1011" s="92"/>
      <c r="P1011" s="237">
        <f>O1011*H1011</f>
        <v>0</v>
      </c>
      <c r="Q1011" s="237">
        <v>0.014890000000000001</v>
      </c>
      <c r="R1011" s="237">
        <f>Q1011*H1011</f>
        <v>0.044670000000000001</v>
      </c>
      <c r="S1011" s="237">
        <v>0</v>
      </c>
      <c r="T1011" s="238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9" t="s">
        <v>250</v>
      </c>
      <c r="AT1011" s="239" t="s">
        <v>372</v>
      </c>
      <c r="AU1011" s="239" t="s">
        <v>88</v>
      </c>
      <c r="AY1011" s="18" t="s">
        <v>216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8" t="s">
        <v>86</v>
      </c>
      <c r="BK1011" s="240">
        <f>ROUND(I1011*H1011,2)</f>
        <v>0</v>
      </c>
      <c r="BL1011" s="18" t="s">
        <v>121</v>
      </c>
      <c r="BM1011" s="239" t="s">
        <v>1642</v>
      </c>
    </row>
    <row r="1012" s="2" customFormat="1" ht="16.5" customHeight="1">
      <c r="A1012" s="39"/>
      <c r="B1012" s="40"/>
      <c r="C1012" s="264" t="s">
        <v>1643</v>
      </c>
      <c r="D1012" s="264" t="s">
        <v>372</v>
      </c>
      <c r="E1012" s="265" t="s">
        <v>1644</v>
      </c>
      <c r="F1012" s="266" t="s">
        <v>1645</v>
      </c>
      <c r="G1012" s="267" t="s">
        <v>221</v>
      </c>
      <c r="H1012" s="268">
        <v>4</v>
      </c>
      <c r="I1012" s="269"/>
      <c r="J1012" s="270">
        <f>ROUND(I1012*H1012,2)</f>
        <v>0</v>
      </c>
      <c r="K1012" s="266" t="s">
        <v>222</v>
      </c>
      <c r="L1012" s="271"/>
      <c r="M1012" s="272" t="s">
        <v>1</v>
      </c>
      <c r="N1012" s="273" t="s">
        <v>44</v>
      </c>
      <c r="O1012" s="92"/>
      <c r="P1012" s="237">
        <f>O1012*H1012</f>
        <v>0</v>
      </c>
      <c r="Q1012" s="237">
        <v>0.01553</v>
      </c>
      <c r="R1012" s="237">
        <f>Q1012*H1012</f>
        <v>0.062120000000000002</v>
      </c>
      <c r="S1012" s="237">
        <v>0</v>
      </c>
      <c r="T1012" s="238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9" t="s">
        <v>250</v>
      </c>
      <c r="AT1012" s="239" t="s">
        <v>372</v>
      </c>
      <c r="AU1012" s="239" t="s">
        <v>88</v>
      </c>
      <c r="AY1012" s="18" t="s">
        <v>216</v>
      </c>
      <c r="BE1012" s="240">
        <f>IF(N1012="základní",J1012,0)</f>
        <v>0</v>
      </c>
      <c r="BF1012" s="240">
        <f>IF(N1012="snížená",J1012,0)</f>
        <v>0</v>
      </c>
      <c r="BG1012" s="240">
        <f>IF(N1012="zákl. přenesená",J1012,0)</f>
        <v>0</v>
      </c>
      <c r="BH1012" s="240">
        <f>IF(N1012="sníž. přenesená",J1012,0)</f>
        <v>0</v>
      </c>
      <c r="BI1012" s="240">
        <f>IF(N1012="nulová",J1012,0)</f>
        <v>0</v>
      </c>
      <c r="BJ1012" s="18" t="s">
        <v>86</v>
      </c>
      <c r="BK1012" s="240">
        <f>ROUND(I1012*H1012,2)</f>
        <v>0</v>
      </c>
      <c r="BL1012" s="18" t="s">
        <v>121</v>
      </c>
      <c r="BM1012" s="239" t="s">
        <v>1646</v>
      </c>
    </row>
    <row r="1013" s="13" customFormat="1">
      <c r="A1013" s="13"/>
      <c r="B1013" s="241"/>
      <c r="C1013" s="242"/>
      <c r="D1013" s="243" t="s">
        <v>230</v>
      </c>
      <c r="E1013" s="244" t="s">
        <v>1</v>
      </c>
      <c r="F1013" s="245" t="s">
        <v>121</v>
      </c>
      <c r="G1013" s="242"/>
      <c r="H1013" s="246">
        <v>4</v>
      </c>
      <c r="I1013" s="247"/>
      <c r="J1013" s="242"/>
      <c r="K1013" s="242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2" t="s">
        <v>230</v>
      </c>
      <c r="AU1013" s="252" t="s">
        <v>88</v>
      </c>
      <c r="AV1013" s="13" t="s">
        <v>88</v>
      </c>
      <c r="AW1013" s="13" t="s">
        <v>34</v>
      </c>
      <c r="AX1013" s="13" t="s">
        <v>86</v>
      </c>
      <c r="AY1013" s="252" t="s">
        <v>216</v>
      </c>
    </row>
    <row r="1014" s="2" customFormat="1" ht="21.75" customHeight="1">
      <c r="A1014" s="39"/>
      <c r="B1014" s="40"/>
      <c r="C1014" s="264" t="s">
        <v>1647</v>
      </c>
      <c r="D1014" s="264" t="s">
        <v>372</v>
      </c>
      <c r="E1014" s="265" t="s">
        <v>1648</v>
      </c>
      <c r="F1014" s="266" t="s">
        <v>1649</v>
      </c>
      <c r="G1014" s="267" t="s">
        <v>221</v>
      </c>
      <c r="H1014" s="268">
        <v>2</v>
      </c>
      <c r="I1014" s="269"/>
      <c r="J1014" s="270">
        <f>ROUND(I1014*H1014,2)</f>
        <v>0</v>
      </c>
      <c r="K1014" s="266" t="s">
        <v>222</v>
      </c>
      <c r="L1014" s="271"/>
      <c r="M1014" s="272" t="s">
        <v>1</v>
      </c>
      <c r="N1014" s="273" t="s">
        <v>44</v>
      </c>
      <c r="O1014" s="92"/>
      <c r="P1014" s="237">
        <f>O1014*H1014</f>
        <v>0</v>
      </c>
      <c r="Q1014" s="237">
        <v>0.01553</v>
      </c>
      <c r="R1014" s="237">
        <f>Q1014*H1014</f>
        <v>0.031060000000000001</v>
      </c>
      <c r="S1014" s="237">
        <v>0</v>
      </c>
      <c r="T1014" s="238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9" t="s">
        <v>250</v>
      </c>
      <c r="AT1014" s="239" t="s">
        <v>372</v>
      </c>
      <c r="AU1014" s="239" t="s">
        <v>88</v>
      </c>
      <c r="AY1014" s="18" t="s">
        <v>216</v>
      </c>
      <c r="BE1014" s="240">
        <f>IF(N1014="základní",J1014,0)</f>
        <v>0</v>
      </c>
      <c r="BF1014" s="240">
        <f>IF(N1014="snížená",J1014,0)</f>
        <v>0</v>
      </c>
      <c r="BG1014" s="240">
        <f>IF(N1014="zákl. přenesená",J1014,0)</f>
        <v>0</v>
      </c>
      <c r="BH1014" s="240">
        <f>IF(N1014="sníž. přenesená",J1014,0)</f>
        <v>0</v>
      </c>
      <c r="BI1014" s="240">
        <f>IF(N1014="nulová",J1014,0)</f>
        <v>0</v>
      </c>
      <c r="BJ1014" s="18" t="s">
        <v>86</v>
      </c>
      <c r="BK1014" s="240">
        <f>ROUND(I1014*H1014,2)</f>
        <v>0</v>
      </c>
      <c r="BL1014" s="18" t="s">
        <v>121</v>
      </c>
      <c r="BM1014" s="239" t="s">
        <v>1650</v>
      </c>
    </row>
    <row r="1015" s="13" customFormat="1">
      <c r="A1015" s="13"/>
      <c r="B1015" s="241"/>
      <c r="C1015" s="242"/>
      <c r="D1015" s="243" t="s">
        <v>230</v>
      </c>
      <c r="E1015" s="244" t="s">
        <v>1</v>
      </c>
      <c r="F1015" s="245" t="s">
        <v>88</v>
      </c>
      <c r="G1015" s="242"/>
      <c r="H1015" s="246">
        <v>2</v>
      </c>
      <c r="I1015" s="247"/>
      <c r="J1015" s="242"/>
      <c r="K1015" s="242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230</v>
      </c>
      <c r="AU1015" s="252" t="s">
        <v>88</v>
      </c>
      <c r="AV1015" s="13" t="s">
        <v>88</v>
      </c>
      <c r="AW1015" s="13" t="s">
        <v>34</v>
      </c>
      <c r="AX1015" s="13" t="s">
        <v>86</v>
      </c>
      <c r="AY1015" s="252" t="s">
        <v>216</v>
      </c>
    </row>
    <row r="1016" s="2" customFormat="1" ht="16.5" customHeight="1">
      <c r="A1016" s="39"/>
      <c r="B1016" s="40"/>
      <c r="C1016" s="264" t="s">
        <v>1651</v>
      </c>
      <c r="D1016" s="264" t="s">
        <v>372</v>
      </c>
      <c r="E1016" s="265" t="s">
        <v>1652</v>
      </c>
      <c r="F1016" s="266" t="s">
        <v>1653</v>
      </c>
      <c r="G1016" s="267" t="s">
        <v>221</v>
      </c>
      <c r="H1016" s="268">
        <v>1</v>
      </c>
      <c r="I1016" s="269"/>
      <c r="J1016" s="270">
        <f>ROUND(I1016*H1016,2)</f>
        <v>0</v>
      </c>
      <c r="K1016" s="266" t="s">
        <v>222</v>
      </c>
      <c r="L1016" s="271"/>
      <c r="M1016" s="272" t="s">
        <v>1</v>
      </c>
      <c r="N1016" s="273" t="s">
        <v>44</v>
      </c>
      <c r="O1016" s="92"/>
      <c r="P1016" s="237">
        <f>O1016*H1016</f>
        <v>0</v>
      </c>
      <c r="Q1016" s="237">
        <v>0.016240000000000001</v>
      </c>
      <c r="R1016" s="237">
        <f>Q1016*H1016</f>
        <v>0.016240000000000001</v>
      </c>
      <c r="S1016" s="237">
        <v>0</v>
      </c>
      <c r="T1016" s="238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39" t="s">
        <v>250</v>
      </c>
      <c r="AT1016" s="239" t="s">
        <v>372</v>
      </c>
      <c r="AU1016" s="239" t="s">
        <v>88</v>
      </c>
      <c r="AY1016" s="18" t="s">
        <v>216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8" t="s">
        <v>86</v>
      </c>
      <c r="BK1016" s="240">
        <f>ROUND(I1016*H1016,2)</f>
        <v>0</v>
      </c>
      <c r="BL1016" s="18" t="s">
        <v>121</v>
      </c>
      <c r="BM1016" s="239" t="s">
        <v>1654</v>
      </c>
    </row>
    <row r="1017" s="2" customFormat="1" ht="16.5" customHeight="1">
      <c r="A1017" s="39"/>
      <c r="B1017" s="40"/>
      <c r="C1017" s="228" t="s">
        <v>1655</v>
      </c>
      <c r="D1017" s="228" t="s">
        <v>218</v>
      </c>
      <c r="E1017" s="229" t="s">
        <v>1656</v>
      </c>
      <c r="F1017" s="230" t="s">
        <v>1657</v>
      </c>
      <c r="G1017" s="231" t="s">
        <v>221</v>
      </c>
      <c r="H1017" s="232">
        <v>1</v>
      </c>
      <c r="I1017" s="233"/>
      <c r="J1017" s="234">
        <f>ROUND(I1017*H1017,2)</f>
        <v>0</v>
      </c>
      <c r="K1017" s="230" t="s">
        <v>222</v>
      </c>
      <c r="L1017" s="45"/>
      <c r="M1017" s="235" t="s">
        <v>1</v>
      </c>
      <c r="N1017" s="236" t="s">
        <v>44</v>
      </c>
      <c r="O1017" s="92"/>
      <c r="P1017" s="237">
        <f>O1017*H1017</f>
        <v>0</v>
      </c>
      <c r="Q1017" s="237">
        <v>0.071459999999999996</v>
      </c>
      <c r="R1017" s="237">
        <f>Q1017*H1017</f>
        <v>0.071459999999999996</v>
      </c>
      <c r="S1017" s="237">
        <v>0</v>
      </c>
      <c r="T1017" s="238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9" t="s">
        <v>121</v>
      </c>
      <c r="AT1017" s="239" t="s">
        <v>218</v>
      </c>
      <c r="AU1017" s="239" t="s">
        <v>88</v>
      </c>
      <c r="AY1017" s="18" t="s">
        <v>216</v>
      </c>
      <c r="BE1017" s="240">
        <f>IF(N1017="základní",J1017,0)</f>
        <v>0</v>
      </c>
      <c r="BF1017" s="240">
        <f>IF(N1017="snížená",J1017,0)</f>
        <v>0</v>
      </c>
      <c r="BG1017" s="240">
        <f>IF(N1017="zákl. přenesená",J1017,0)</f>
        <v>0</v>
      </c>
      <c r="BH1017" s="240">
        <f>IF(N1017="sníž. přenesená",J1017,0)</f>
        <v>0</v>
      </c>
      <c r="BI1017" s="240">
        <f>IF(N1017="nulová",J1017,0)</f>
        <v>0</v>
      </c>
      <c r="BJ1017" s="18" t="s">
        <v>86</v>
      </c>
      <c r="BK1017" s="240">
        <f>ROUND(I1017*H1017,2)</f>
        <v>0</v>
      </c>
      <c r="BL1017" s="18" t="s">
        <v>121</v>
      </c>
      <c r="BM1017" s="239" t="s">
        <v>1658</v>
      </c>
    </row>
    <row r="1018" s="2" customFormat="1" ht="16.5" customHeight="1">
      <c r="A1018" s="39"/>
      <c r="B1018" s="40"/>
      <c r="C1018" s="264" t="s">
        <v>1659</v>
      </c>
      <c r="D1018" s="264" t="s">
        <v>372</v>
      </c>
      <c r="E1018" s="265" t="s">
        <v>1660</v>
      </c>
      <c r="F1018" s="266" t="s">
        <v>1661</v>
      </c>
      <c r="G1018" s="267" t="s">
        <v>221</v>
      </c>
      <c r="H1018" s="268">
        <v>1</v>
      </c>
      <c r="I1018" s="269"/>
      <c r="J1018" s="270">
        <f>ROUND(I1018*H1018,2)</f>
        <v>0</v>
      </c>
      <c r="K1018" s="266" t="s">
        <v>222</v>
      </c>
      <c r="L1018" s="271"/>
      <c r="M1018" s="272" t="s">
        <v>1</v>
      </c>
      <c r="N1018" s="273" t="s">
        <v>44</v>
      </c>
      <c r="O1018" s="92"/>
      <c r="P1018" s="237">
        <f>O1018*H1018</f>
        <v>0</v>
      </c>
      <c r="Q1018" s="237">
        <v>0.018679999999999999</v>
      </c>
      <c r="R1018" s="237">
        <f>Q1018*H1018</f>
        <v>0.018679999999999999</v>
      </c>
      <c r="S1018" s="237">
        <v>0</v>
      </c>
      <c r="T1018" s="238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9" t="s">
        <v>250</v>
      </c>
      <c r="AT1018" s="239" t="s">
        <v>372</v>
      </c>
      <c r="AU1018" s="239" t="s">
        <v>88</v>
      </c>
      <c r="AY1018" s="18" t="s">
        <v>216</v>
      </c>
      <c r="BE1018" s="240">
        <f>IF(N1018="základní",J1018,0)</f>
        <v>0</v>
      </c>
      <c r="BF1018" s="240">
        <f>IF(N1018="snížená",J1018,0)</f>
        <v>0</v>
      </c>
      <c r="BG1018" s="240">
        <f>IF(N1018="zákl. přenesená",J1018,0)</f>
        <v>0</v>
      </c>
      <c r="BH1018" s="240">
        <f>IF(N1018="sníž. přenesená",J1018,0)</f>
        <v>0</v>
      </c>
      <c r="BI1018" s="240">
        <f>IF(N1018="nulová",J1018,0)</f>
        <v>0</v>
      </c>
      <c r="BJ1018" s="18" t="s">
        <v>86</v>
      </c>
      <c r="BK1018" s="240">
        <f>ROUND(I1018*H1018,2)</f>
        <v>0</v>
      </c>
      <c r="BL1018" s="18" t="s">
        <v>121</v>
      </c>
      <c r="BM1018" s="239" t="s">
        <v>1662</v>
      </c>
    </row>
    <row r="1019" s="12" customFormat="1" ht="22.8" customHeight="1">
      <c r="A1019" s="12"/>
      <c r="B1019" s="212"/>
      <c r="C1019" s="213"/>
      <c r="D1019" s="214" t="s">
        <v>78</v>
      </c>
      <c r="E1019" s="226" t="s">
        <v>255</v>
      </c>
      <c r="F1019" s="226" t="s">
        <v>458</v>
      </c>
      <c r="G1019" s="213"/>
      <c r="H1019" s="213"/>
      <c r="I1019" s="216"/>
      <c r="J1019" s="227">
        <f>BK1019</f>
        <v>0</v>
      </c>
      <c r="K1019" s="213"/>
      <c r="L1019" s="218"/>
      <c r="M1019" s="219"/>
      <c r="N1019" s="220"/>
      <c r="O1019" s="220"/>
      <c r="P1019" s="221">
        <f>SUM(P1020:P1088)</f>
        <v>0</v>
      </c>
      <c r="Q1019" s="220"/>
      <c r="R1019" s="221">
        <f>SUM(R1020:R1088)</f>
        <v>9.2204204300000008</v>
      </c>
      <c r="S1019" s="220"/>
      <c r="T1019" s="222">
        <f>SUM(T1020:T1088)</f>
        <v>6.0077799999999995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23" t="s">
        <v>86</v>
      </c>
      <c r="AT1019" s="224" t="s">
        <v>78</v>
      </c>
      <c r="AU1019" s="224" t="s">
        <v>86</v>
      </c>
      <c r="AY1019" s="223" t="s">
        <v>216</v>
      </c>
      <c r="BK1019" s="225">
        <f>SUM(BK1020:BK1088)</f>
        <v>0</v>
      </c>
    </row>
    <row r="1020" s="2" customFormat="1" ht="16.5" customHeight="1">
      <c r="A1020" s="39"/>
      <c r="B1020" s="40"/>
      <c r="C1020" s="228" t="s">
        <v>1663</v>
      </c>
      <c r="D1020" s="228" t="s">
        <v>218</v>
      </c>
      <c r="E1020" s="229" t="s">
        <v>1664</v>
      </c>
      <c r="F1020" s="230" t="s">
        <v>1665</v>
      </c>
      <c r="G1020" s="231" t="s">
        <v>293</v>
      </c>
      <c r="H1020" s="232">
        <v>42.5</v>
      </c>
      <c r="I1020" s="233"/>
      <c r="J1020" s="234">
        <f>ROUND(I1020*H1020,2)</f>
        <v>0</v>
      </c>
      <c r="K1020" s="230" t="s">
        <v>222</v>
      </c>
      <c r="L1020" s="45"/>
      <c r="M1020" s="235" t="s">
        <v>1</v>
      </c>
      <c r="N1020" s="236" t="s">
        <v>44</v>
      </c>
      <c r="O1020" s="92"/>
      <c r="P1020" s="237">
        <f>O1020*H1020</f>
        <v>0</v>
      </c>
      <c r="Q1020" s="237">
        <v>0.1295</v>
      </c>
      <c r="R1020" s="237">
        <f>Q1020*H1020</f>
        <v>5.5037500000000001</v>
      </c>
      <c r="S1020" s="237">
        <v>0</v>
      </c>
      <c r="T1020" s="238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9" t="s">
        <v>121</v>
      </c>
      <c r="AT1020" s="239" t="s">
        <v>218</v>
      </c>
      <c r="AU1020" s="239" t="s">
        <v>88</v>
      </c>
      <c r="AY1020" s="18" t="s">
        <v>216</v>
      </c>
      <c r="BE1020" s="240">
        <f>IF(N1020="základní",J1020,0)</f>
        <v>0</v>
      </c>
      <c r="BF1020" s="240">
        <f>IF(N1020="snížená",J1020,0)</f>
        <v>0</v>
      </c>
      <c r="BG1020" s="240">
        <f>IF(N1020="zákl. přenesená",J1020,0)</f>
        <v>0</v>
      </c>
      <c r="BH1020" s="240">
        <f>IF(N1020="sníž. přenesená",J1020,0)</f>
        <v>0</v>
      </c>
      <c r="BI1020" s="240">
        <f>IF(N1020="nulová",J1020,0)</f>
        <v>0</v>
      </c>
      <c r="BJ1020" s="18" t="s">
        <v>86</v>
      </c>
      <c r="BK1020" s="240">
        <f>ROUND(I1020*H1020,2)</f>
        <v>0</v>
      </c>
      <c r="BL1020" s="18" t="s">
        <v>121</v>
      </c>
      <c r="BM1020" s="239" t="s">
        <v>1666</v>
      </c>
    </row>
    <row r="1021" s="13" customFormat="1">
      <c r="A1021" s="13"/>
      <c r="B1021" s="241"/>
      <c r="C1021" s="242"/>
      <c r="D1021" s="243" t="s">
        <v>230</v>
      </c>
      <c r="E1021" s="244" t="s">
        <v>1</v>
      </c>
      <c r="F1021" s="245" t="s">
        <v>1667</v>
      </c>
      <c r="G1021" s="242"/>
      <c r="H1021" s="246">
        <v>42.5</v>
      </c>
      <c r="I1021" s="247"/>
      <c r="J1021" s="242"/>
      <c r="K1021" s="242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230</v>
      </c>
      <c r="AU1021" s="252" t="s">
        <v>88</v>
      </c>
      <c r="AV1021" s="13" t="s">
        <v>88</v>
      </c>
      <c r="AW1021" s="13" t="s">
        <v>34</v>
      </c>
      <c r="AX1021" s="13" t="s">
        <v>86</v>
      </c>
      <c r="AY1021" s="252" t="s">
        <v>216</v>
      </c>
    </row>
    <row r="1022" s="2" customFormat="1" ht="16.5" customHeight="1">
      <c r="A1022" s="39"/>
      <c r="B1022" s="40"/>
      <c r="C1022" s="264" t="s">
        <v>1668</v>
      </c>
      <c r="D1022" s="264" t="s">
        <v>372</v>
      </c>
      <c r="E1022" s="265" t="s">
        <v>1669</v>
      </c>
      <c r="F1022" s="266" t="s">
        <v>1670</v>
      </c>
      <c r="G1022" s="267" t="s">
        <v>293</v>
      </c>
      <c r="H1022" s="268">
        <v>44.625</v>
      </c>
      <c r="I1022" s="269"/>
      <c r="J1022" s="270">
        <f>ROUND(I1022*H1022,2)</f>
        <v>0</v>
      </c>
      <c r="K1022" s="266" t="s">
        <v>222</v>
      </c>
      <c r="L1022" s="271"/>
      <c r="M1022" s="272" t="s">
        <v>1</v>
      </c>
      <c r="N1022" s="273" t="s">
        <v>44</v>
      </c>
      <c r="O1022" s="92"/>
      <c r="P1022" s="237">
        <f>O1022*H1022</f>
        <v>0</v>
      </c>
      <c r="Q1022" s="237">
        <v>0.044999999999999998</v>
      </c>
      <c r="R1022" s="237">
        <f>Q1022*H1022</f>
        <v>2.0081249999999997</v>
      </c>
      <c r="S1022" s="237">
        <v>0</v>
      </c>
      <c r="T1022" s="238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39" t="s">
        <v>250</v>
      </c>
      <c r="AT1022" s="239" t="s">
        <v>372</v>
      </c>
      <c r="AU1022" s="239" t="s">
        <v>88</v>
      </c>
      <c r="AY1022" s="18" t="s">
        <v>216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86</v>
      </c>
      <c r="BK1022" s="240">
        <f>ROUND(I1022*H1022,2)</f>
        <v>0</v>
      </c>
      <c r="BL1022" s="18" t="s">
        <v>121</v>
      </c>
      <c r="BM1022" s="239" t="s">
        <v>1671</v>
      </c>
    </row>
    <row r="1023" s="13" customFormat="1">
      <c r="A1023" s="13"/>
      <c r="B1023" s="241"/>
      <c r="C1023" s="242"/>
      <c r="D1023" s="243" t="s">
        <v>230</v>
      </c>
      <c r="E1023" s="242"/>
      <c r="F1023" s="245" t="s">
        <v>1672</v>
      </c>
      <c r="G1023" s="242"/>
      <c r="H1023" s="246">
        <v>44.625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230</v>
      </c>
      <c r="AU1023" s="252" t="s">
        <v>88</v>
      </c>
      <c r="AV1023" s="13" t="s">
        <v>88</v>
      </c>
      <c r="AW1023" s="13" t="s">
        <v>4</v>
      </c>
      <c r="AX1023" s="13" t="s">
        <v>86</v>
      </c>
      <c r="AY1023" s="252" t="s">
        <v>216</v>
      </c>
    </row>
    <row r="1024" s="2" customFormat="1" ht="16.5" customHeight="1">
      <c r="A1024" s="39"/>
      <c r="B1024" s="40"/>
      <c r="C1024" s="228" t="s">
        <v>1673</v>
      </c>
      <c r="D1024" s="228" t="s">
        <v>218</v>
      </c>
      <c r="E1024" s="229" t="s">
        <v>1674</v>
      </c>
      <c r="F1024" s="230" t="s">
        <v>1675</v>
      </c>
      <c r="G1024" s="231" t="s">
        <v>221</v>
      </c>
      <c r="H1024" s="232">
        <v>1</v>
      </c>
      <c r="I1024" s="233"/>
      <c r="J1024" s="234">
        <f>ROUND(I1024*H1024,2)</f>
        <v>0</v>
      </c>
      <c r="K1024" s="230" t="s">
        <v>1</v>
      </c>
      <c r="L1024" s="45"/>
      <c r="M1024" s="235" t="s">
        <v>1</v>
      </c>
      <c r="N1024" s="236" t="s">
        <v>44</v>
      </c>
      <c r="O1024" s="92"/>
      <c r="P1024" s="237">
        <f>O1024*H1024</f>
        <v>0</v>
      </c>
      <c r="Q1024" s="237">
        <v>0</v>
      </c>
      <c r="R1024" s="237">
        <f>Q1024*H1024</f>
        <v>0</v>
      </c>
      <c r="S1024" s="237">
        <v>0</v>
      </c>
      <c r="T1024" s="238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9" t="s">
        <v>121</v>
      </c>
      <c r="AT1024" s="239" t="s">
        <v>218</v>
      </c>
      <c r="AU1024" s="239" t="s">
        <v>88</v>
      </c>
      <c r="AY1024" s="18" t="s">
        <v>216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86</v>
      </c>
      <c r="BK1024" s="240">
        <f>ROUND(I1024*H1024,2)</f>
        <v>0</v>
      </c>
      <c r="BL1024" s="18" t="s">
        <v>121</v>
      </c>
      <c r="BM1024" s="239" t="s">
        <v>1676</v>
      </c>
    </row>
    <row r="1025" s="13" customFormat="1">
      <c r="A1025" s="13"/>
      <c r="B1025" s="241"/>
      <c r="C1025" s="242"/>
      <c r="D1025" s="243" t="s">
        <v>230</v>
      </c>
      <c r="E1025" s="244" t="s">
        <v>1</v>
      </c>
      <c r="F1025" s="245" t="s">
        <v>1677</v>
      </c>
      <c r="G1025" s="242"/>
      <c r="H1025" s="246">
        <v>1</v>
      </c>
      <c r="I1025" s="247"/>
      <c r="J1025" s="242"/>
      <c r="K1025" s="242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230</v>
      </c>
      <c r="AU1025" s="252" t="s">
        <v>88</v>
      </c>
      <c r="AV1025" s="13" t="s">
        <v>88</v>
      </c>
      <c r="AW1025" s="13" t="s">
        <v>34</v>
      </c>
      <c r="AX1025" s="13" t="s">
        <v>86</v>
      </c>
      <c r="AY1025" s="252" t="s">
        <v>216</v>
      </c>
    </row>
    <row r="1026" s="2" customFormat="1" ht="16.5" customHeight="1">
      <c r="A1026" s="39"/>
      <c r="B1026" s="40"/>
      <c r="C1026" s="264" t="s">
        <v>1678</v>
      </c>
      <c r="D1026" s="264" t="s">
        <v>372</v>
      </c>
      <c r="E1026" s="265" t="s">
        <v>1679</v>
      </c>
      <c r="F1026" s="266" t="s">
        <v>1680</v>
      </c>
      <c r="G1026" s="267" t="s">
        <v>221</v>
      </c>
      <c r="H1026" s="268">
        <v>1</v>
      </c>
      <c r="I1026" s="269"/>
      <c r="J1026" s="270">
        <f>ROUND(I1026*H1026,2)</f>
        <v>0</v>
      </c>
      <c r="K1026" s="266" t="s">
        <v>1</v>
      </c>
      <c r="L1026" s="271"/>
      <c r="M1026" s="272" t="s">
        <v>1</v>
      </c>
      <c r="N1026" s="273" t="s">
        <v>44</v>
      </c>
      <c r="O1026" s="92"/>
      <c r="P1026" s="237">
        <f>O1026*H1026</f>
        <v>0</v>
      </c>
      <c r="Q1026" s="237">
        <v>0.13400000000000001</v>
      </c>
      <c r="R1026" s="237">
        <f>Q1026*H1026</f>
        <v>0.13400000000000001</v>
      </c>
      <c r="S1026" s="237">
        <v>0</v>
      </c>
      <c r="T1026" s="238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9" t="s">
        <v>250</v>
      </c>
      <c r="AT1026" s="239" t="s">
        <v>372</v>
      </c>
      <c r="AU1026" s="239" t="s">
        <v>88</v>
      </c>
      <c r="AY1026" s="18" t="s">
        <v>216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8" t="s">
        <v>86</v>
      </c>
      <c r="BK1026" s="240">
        <f>ROUND(I1026*H1026,2)</f>
        <v>0</v>
      </c>
      <c r="BL1026" s="18" t="s">
        <v>121</v>
      </c>
      <c r="BM1026" s="239" t="s">
        <v>1681</v>
      </c>
    </row>
    <row r="1027" s="2" customFormat="1" ht="16.5" customHeight="1">
      <c r="A1027" s="39"/>
      <c r="B1027" s="40"/>
      <c r="C1027" s="228" t="s">
        <v>1682</v>
      </c>
      <c r="D1027" s="228" t="s">
        <v>218</v>
      </c>
      <c r="E1027" s="229" t="s">
        <v>1683</v>
      </c>
      <c r="F1027" s="230" t="s">
        <v>1684</v>
      </c>
      <c r="G1027" s="231" t="s">
        <v>277</v>
      </c>
      <c r="H1027" s="232">
        <v>1022.9500000000001</v>
      </c>
      <c r="I1027" s="233"/>
      <c r="J1027" s="234">
        <f>ROUND(I1027*H1027,2)</f>
        <v>0</v>
      </c>
      <c r="K1027" s="230" t="s">
        <v>222</v>
      </c>
      <c r="L1027" s="45"/>
      <c r="M1027" s="235" t="s">
        <v>1</v>
      </c>
      <c r="N1027" s="236" t="s">
        <v>44</v>
      </c>
      <c r="O1027" s="92"/>
      <c r="P1027" s="237">
        <f>O1027*H1027</f>
        <v>0</v>
      </c>
      <c r="Q1027" s="237">
        <v>0</v>
      </c>
      <c r="R1027" s="237">
        <f>Q1027*H1027</f>
        <v>0</v>
      </c>
      <c r="S1027" s="237">
        <v>0</v>
      </c>
      <c r="T1027" s="238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9" t="s">
        <v>121</v>
      </c>
      <c r="AT1027" s="239" t="s">
        <v>218</v>
      </c>
      <c r="AU1027" s="239" t="s">
        <v>88</v>
      </c>
      <c r="AY1027" s="18" t="s">
        <v>216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86</v>
      </c>
      <c r="BK1027" s="240">
        <f>ROUND(I1027*H1027,2)</f>
        <v>0</v>
      </c>
      <c r="BL1027" s="18" t="s">
        <v>121</v>
      </c>
      <c r="BM1027" s="239" t="s">
        <v>1685</v>
      </c>
    </row>
    <row r="1028" s="13" customFormat="1">
      <c r="A1028" s="13"/>
      <c r="B1028" s="241"/>
      <c r="C1028" s="242"/>
      <c r="D1028" s="243" t="s">
        <v>230</v>
      </c>
      <c r="E1028" s="244" t="s">
        <v>1</v>
      </c>
      <c r="F1028" s="245" t="s">
        <v>1686</v>
      </c>
      <c r="G1028" s="242"/>
      <c r="H1028" s="246">
        <v>97.5</v>
      </c>
      <c r="I1028" s="247"/>
      <c r="J1028" s="242"/>
      <c r="K1028" s="242"/>
      <c r="L1028" s="248"/>
      <c r="M1028" s="249"/>
      <c r="N1028" s="250"/>
      <c r="O1028" s="250"/>
      <c r="P1028" s="250"/>
      <c r="Q1028" s="250"/>
      <c r="R1028" s="250"/>
      <c r="S1028" s="250"/>
      <c r="T1028" s="25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2" t="s">
        <v>230</v>
      </c>
      <c r="AU1028" s="252" t="s">
        <v>88</v>
      </c>
      <c r="AV1028" s="13" t="s">
        <v>88</v>
      </c>
      <c r="AW1028" s="13" t="s">
        <v>34</v>
      </c>
      <c r="AX1028" s="13" t="s">
        <v>79</v>
      </c>
      <c r="AY1028" s="252" t="s">
        <v>216</v>
      </c>
    </row>
    <row r="1029" s="13" customFormat="1">
      <c r="A1029" s="13"/>
      <c r="B1029" s="241"/>
      <c r="C1029" s="242"/>
      <c r="D1029" s="243" t="s">
        <v>230</v>
      </c>
      <c r="E1029" s="244" t="s">
        <v>1</v>
      </c>
      <c r="F1029" s="245" t="s">
        <v>1687</v>
      </c>
      <c r="G1029" s="242"/>
      <c r="H1029" s="246">
        <v>600.95000000000005</v>
      </c>
      <c r="I1029" s="247"/>
      <c r="J1029" s="242"/>
      <c r="K1029" s="242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230</v>
      </c>
      <c r="AU1029" s="252" t="s">
        <v>88</v>
      </c>
      <c r="AV1029" s="13" t="s">
        <v>88</v>
      </c>
      <c r="AW1029" s="13" t="s">
        <v>34</v>
      </c>
      <c r="AX1029" s="13" t="s">
        <v>79</v>
      </c>
      <c r="AY1029" s="252" t="s">
        <v>216</v>
      </c>
    </row>
    <row r="1030" s="13" customFormat="1">
      <c r="A1030" s="13"/>
      <c r="B1030" s="241"/>
      <c r="C1030" s="242"/>
      <c r="D1030" s="243" t="s">
        <v>230</v>
      </c>
      <c r="E1030" s="244" t="s">
        <v>1</v>
      </c>
      <c r="F1030" s="245" t="s">
        <v>1688</v>
      </c>
      <c r="G1030" s="242"/>
      <c r="H1030" s="246">
        <v>110.5</v>
      </c>
      <c r="I1030" s="247"/>
      <c r="J1030" s="242"/>
      <c r="K1030" s="242"/>
      <c r="L1030" s="248"/>
      <c r="M1030" s="249"/>
      <c r="N1030" s="250"/>
      <c r="O1030" s="250"/>
      <c r="P1030" s="250"/>
      <c r="Q1030" s="250"/>
      <c r="R1030" s="250"/>
      <c r="S1030" s="250"/>
      <c r="T1030" s="25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2" t="s">
        <v>230</v>
      </c>
      <c r="AU1030" s="252" t="s">
        <v>88</v>
      </c>
      <c r="AV1030" s="13" t="s">
        <v>88</v>
      </c>
      <c r="AW1030" s="13" t="s">
        <v>34</v>
      </c>
      <c r="AX1030" s="13" t="s">
        <v>79</v>
      </c>
      <c r="AY1030" s="252" t="s">
        <v>216</v>
      </c>
    </row>
    <row r="1031" s="13" customFormat="1">
      <c r="A1031" s="13"/>
      <c r="B1031" s="241"/>
      <c r="C1031" s="242"/>
      <c r="D1031" s="243" t="s">
        <v>230</v>
      </c>
      <c r="E1031" s="244" t="s">
        <v>1</v>
      </c>
      <c r="F1031" s="245" t="s">
        <v>1689</v>
      </c>
      <c r="G1031" s="242"/>
      <c r="H1031" s="246">
        <v>214</v>
      </c>
      <c r="I1031" s="247"/>
      <c r="J1031" s="242"/>
      <c r="K1031" s="242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2" t="s">
        <v>230</v>
      </c>
      <c r="AU1031" s="252" t="s">
        <v>88</v>
      </c>
      <c r="AV1031" s="13" t="s">
        <v>88</v>
      </c>
      <c r="AW1031" s="13" t="s">
        <v>34</v>
      </c>
      <c r="AX1031" s="13" t="s">
        <v>79</v>
      </c>
      <c r="AY1031" s="252" t="s">
        <v>216</v>
      </c>
    </row>
    <row r="1032" s="15" customFormat="1">
      <c r="A1032" s="15"/>
      <c r="B1032" s="280"/>
      <c r="C1032" s="281"/>
      <c r="D1032" s="243" t="s">
        <v>230</v>
      </c>
      <c r="E1032" s="282" t="s">
        <v>1</v>
      </c>
      <c r="F1032" s="283" t="s">
        <v>1690</v>
      </c>
      <c r="G1032" s="281"/>
      <c r="H1032" s="284">
        <v>1022.9500000000001</v>
      </c>
      <c r="I1032" s="285"/>
      <c r="J1032" s="281"/>
      <c r="K1032" s="281"/>
      <c r="L1032" s="286"/>
      <c r="M1032" s="287"/>
      <c r="N1032" s="288"/>
      <c r="O1032" s="288"/>
      <c r="P1032" s="288"/>
      <c r="Q1032" s="288"/>
      <c r="R1032" s="288"/>
      <c r="S1032" s="288"/>
      <c r="T1032" s="289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90" t="s">
        <v>230</v>
      </c>
      <c r="AU1032" s="290" t="s">
        <v>88</v>
      </c>
      <c r="AV1032" s="15" t="s">
        <v>99</v>
      </c>
      <c r="AW1032" s="15" t="s">
        <v>34</v>
      </c>
      <c r="AX1032" s="15" t="s">
        <v>86</v>
      </c>
      <c r="AY1032" s="290" t="s">
        <v>216</v>
      </c>
    </row>
    <row r="1033" s="2" customFormat="1" ht="24.15" customHeight="1">
      <c r="A1033" s="39"/>
      <c r="B1033" s="40"/>
      <c r="C1033" s="228" t="s">
        <v>1691</v>
      </c>
      <c r="D1033" s="228" t="s">
        <v>218</v>
      </c>
      <c r="E1033" s="229" t="s">
        <v>1692</v>
      </c>
      <c r="F1033" s="230" t="s">
        <v>1693</v>
      </c>
      <c r="G1033" s="231" t="s">
        <v>277</v>
      </c>
      <c r="H1033" s="232">
        <v>122754</v>
      </c>
      <c r="I1033" s="233"/>
      <c r="J1033" s="234">
        <f>ROUND(I1033*H1033,2)</f>
        <v>0</v>
      </c>
      <c r="K1033" s="230" t="s">
        <v>222</v>
      </c>
      <c r="L1033" s="45"/>
      <c r="M1033" s="235" t="s">
        <v>1</v>
      </c>
      <c r="N1033" s="236" t="s">
        <v>44</v>
      </c>
      <c r="O1033" s="92"/>
      <c r="P1033" s="237">
        <f>O1033*H1033</f>
        <v>0</v>
      </c>
      <c r="Q1033" s="237">
        <v>0</v>
      </c>
      <c r="R1033" s="237">
        <f>Q1033*H1033</f>
        <v>0</v>
      </c>
      <c r="S1033" s="237">
        <v>0</v>
      </c>
      <c r="T1033" s="238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9" t="s">
        <v>121</v>
      </c>
      <c r="AT1033" s="239" t="s">
        <v>218</v>
      </c>
      <c r="AU1033" s="239" t="s">
        <v>88</v>
      </c>
      <c r="AY1033" s="18" t="s">
        <v>216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8" t="s">
        <v>86</v>
      </c>
      <c r="BK1033" s="240">
        <f>ROUND(I1033*H1033,2)</f>
        <v>0</v>
      </c>
      <c r="BL1033" s="18" t="s">
        <v>121</v>
      </c>
      <c r="BM1033" s="239" t="s">
        <v>1694</v>
      </c>
    </row>
    <row r="1034" s="13" customFormat="1">
      <c r="A1034" s="13"/>
      <c r="B1034" s="241"/>
      <c r="C1034" s="242"/>
      <c r="D1034" s="243" t="s">
        <v>230</v>
      </c>
      <c r="E1034" s="242"/>
      <c r="F1034" s="245" t="s">
        <v>1695</v>
      </c>
      <c r="G1034" s="242"/>
      <c r="H1034" s="246">
        <v>122754</v>
      </c>
      <c r="I1034" s="247"/>
      <c r="J1034" s="242"/>
      <c r="K1034" s="242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230</v>
      </c>
      <c r="AU1034" s="252" t="s">
        <v>88</v>
      </c>
      <c r="AV1034" s="13" t="s">
        <v>88</v>
      </c>
      <c r="AW1034" s="13" t="s">
        <v>4</v>
      </c>
      <c r="AX1034" s="13" t="s">
        <v>86</v>
      </c>
      <c r="AY1034" s="252" t="s">
        <v>216</v>
      </c>
    </row>
    <row r="1035" s="2" customFormat="1" ht="16.5" customHeight="1">
      <c r="A1035" s="39"/>
      <c r="B1035" s="40"/>
      <c r="C1035" s="228" t="s">
        <v>1696</v>
      </c>
      <c r="D1035" s="228" t="s">
        <v>218</v>
      </c>
      <c r="E1035" s="229" t="s">
        <v>1697</v>
      </c>
      <c r="F1035" s="230" t="s">
        <v>1698</v>
      </c>
      <c r="G1035" s="231" t="s">
        <v>277</v>
      </c>
      <c r="H1035" s="232">
        <v>1022.9500000000001</v>
      </c>
      <c r="I1035" s="233"/>
      <c r="J1035" s="234">
        <f>ROUND(I1035*H1035,2)</f>
        <v>0</v>
      </c>
      <c r="K1035" s="230" t="s">
        <v>222</v>
      </c>
      <c r="L1035" s="45"/>
      <c r="M1035" s="235" t="s">
        <v>1</v>
      </c>
      <c r="N1035" s="236" t="s">
        <v>44</v>
      </c>
      <c r="O1035" s="92"/>
      <c r="P1035" s="237">
        <f>O1035*H1035</f>
        <v>0</v>
      </c>
      <c r="Q1035" s="237">
        <v>0</v>
      </c>
      <c r="R1035" s="237">
        <f>Q1035*H1035</f>
        <v>0</v>
      </c>
      <c r="S1035" s="237">
        <v>0</v>
      </c>
      <c r="T1035" s="238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9" t="s">
        <v>121</v>
      </c>
      <c r="AT1035" s="239" t="s">
        <v>218</v>
      </c>
      <c r="AU1035" s="239" t="s">
        <v>88</v>
      </c>
      <c r="AY1035" s="18" t="s">
        <v>216</v>
      </c>
      <c r="BE1035" s="240">
        <f>IF(N1035="základní",J1035,0)</f>
        <v>0</v>
      </c>
      <c r="BF1035" s="240">
        <f>IF(N1035="snížená",J1035,0)</f>
        <v>0</v>
      </c>
      <c r="BG1035" s="240">
        <f>IF(N1035="zákl. přenesená",J1035,0)</f>
        <v>0</v>
      </c>
      <c r="BH1035" s="240">
        <f>IF(N1035="sníž. přenesená",J1035,0)</f>
        <v>0</v>
      </c>
      <c r="BI1035" s="240">
        <f>IF(N1035="nulová",J1035,0)</f>
        <v>0</v>
      </c>
      <c r="BJ1035" s="18" t="s">
        <v>86</v>
      </c>
      <c r="BK1035" s="240">
        <f>ROUND(I1035*H1035,2)</f>
        <v>0</v>
      </c>
      <c r="BL1035" s="18" t="s">
        <v>121</v>
      </c>
      <c r="BM1035" s="239" t="s">
        <v>1699</v>
      </c>
    </row>
    <row r="1036" s="2" customFormat="1" ht="21.75" customHeight="1">
      <c r="A1036" s="39"/>
      <c r="B1036" s="40"/>
      <c r="C1036" s="228" t="s">
        <v>1700</v>
      </c>
      <c r="D1036" s="228" t="s">
        <v>218</v>
      </c>
      <c r="E1036" s="229" t="s">
        <v>1701</v>
      </c>
      <c r="F1036" s="230" t="s">
        <v>1702</v>
      </c>
      <c r="G1036" s="231" t="s">
        <v>277</v>
      </c>
      <c r="H1036" s="232">
        <v>290.10000000000002</v>
      </c>
      <c r="I1036" s="233"/>
      <c r="J1036" s="234">
        <f>ROUND(I1036*H1036,2)</f>
        <v>0</v>
      </c>
      <c r="K1036" s="230" t="s">
        <v>222</v>
      </c>
      <c r="L1036" s="45"/>
      <c r="M1036" s="235" t="s">
        <v>1</v>
      </c>
      <c r="N1036" s="236" t="s">
        <v>44</v>
      </c>
      <c r="O1036" s="92"/>
      <c r="P1036" s="237">
        <f>O1036*H1036</f>
        <v>0</v>
      </c>
      <c r="Q1036" s="237">
        <v>0.00012999999999999999</v>
      </c>
      <c r="R1036" s="237">
        <f>Q1036*H1036</f>
        <v>0.037712999999999997</v>
      </c>
      <c r="S1036" s="237">
        <v>0</v>
      </c>
      <c r="T1036" s="238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9" t="s">
        <v>121</v>
      </c>
      <c r="AT1036" s="239" t="s">
        <v>218</v>
      </c>
      <c r="AU1036" s="239" t="s">
        <v>88</v>
      </c>
      <c r="AY1036" s="18" t="s">
        <v>216</v>
      </c>
      <c r="BE1036" s="240">
        <f>IF(N1036="základní",J1036,0)</f>
        <v>0</v>
      </c>
      <c r="BF1036" s="240">
        <f>IF(N1036="snížená",J1036,0)</f>
        <v>0</v>
      </c>
      <c r="BG1036" s="240">
        <f>IF(N1036="zákl. přenesená",J1036,0)</f>
        <v>0</v>
      </c>
      <c r="BH1036" s="240">
        <f>IF(N1036="sníž. přenesená",J1036,0)</f>
        <v>0</v>
      </c>
      <c r="BI1036" s="240">
        <f>IF(N1036="nulová",J1036,0)</f>
        <v>0</v>
      </c>
      <c r="BJ1036" s="18" t="s">
        <v>86</v>
      </c>
      <c r="BK1036" s="240">
        <f>ROUND(I1036*H1036,2)</f>
        <v>0</v>
      </c>
      <c r="BL1036" s="18" t="s">
        <v>121</v>
      </c>
      <c r="BM1036" s="239" t="s">
        <v>1703</v>
      </c>
    </row>
    <row r="1037" s="13" customFormat="1">
      <c r="A1037" s="13"/>
      <c r="B1037" s="241"/>
      <c r="C1037" s="242"/>
      <c r="D1037" s="243" t="s">
        <v>230</v>
      </c>
      <c r="E1037" s="244" t="s">
        <v>1</v>
      </c>
      <c r="F1037" s="245" t="s">
        <v>1704</v>
      </c>
      <c r="G1037" s="242"/>
      <c r="H1037" s="246">
        <v>22.699999999999999</v>
      </c>
      <c r="I1037" s="247"/>
      <c r="J1037" s="242"/>
      <c r="K1037" s="242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2" t="s">
        <v>230</v>
      </c>
      <c r="AU1037" s="252" t="s">
        <v>88</v>
      </c>
      <c r="AV1037" s="13" t="s">
        <v>88</v>
      </c>
      <c r="AW1037" s="13" t="s">
        <v>34</v>
      </c>
      <c r="AX1037" s="13" t="s">
        <v>79</v>
      </c>
      <c r="AY1037" s="252" t="s">
        <v>216</v>
      </c>
    </row>
    <row r="1038" s="13" customFormat="1">
      <c r="A1038" s="13"/>
      <c r="B1038" s="241"/>
      <c r="C1038" s="242"/>
      <c r="D1038" s="243" t="s">
        <v>230</v>
      </c>
      <c r="E1038" s="244" t="s">
        <v>1</v>
      </c>
      <c r="F1038" s="245" t="s">
        <v>1705</v>
      </c>
      <c r="G1038" s="242"/>
      <c r="H1038" s="246">
        <v>267.39999999999998</v>
      </c>
      <c r="I1038" s="247"/>
      <c r="J1038" s="242"/>
      <c r="K1038" s="242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230</v>
      </c>
      <c r="AU1038" s="252" t="s">
        <v>88</v>
      </c>
      <c r="AV1038" s="13" t="s">
        <v>88</v>
      </c>
      <c r="AW1038" s="13" t="s">
        <v>34</v>
      </c>
      <c r="AX1038" s="13" t="s">
        <v>79</v>
      </c>
      <c r="AY1038" s="252" t="s">
        <v>216</v>
      </c>
    </row>
    <row r="1039" s="14" customFormat="1">
      <c r="A1039" s="14"/>
      <c r="B1039" s="253"/>
      <c r="C1039" s="254"/>
      <c r="D1039" s="243" t="s">
        <v>230</v>
      </c>
      <c r="E1039" s="255" t="s">
        <v>1</v>
      </c>
      <c r="F1039" s="256" t="s">
        <v>285</v>
      </c>
      <c r="G1039" s="254"/>
      <c r="H1039" s="257">
        <v>290.10000000000002</v>
      </c>
      <c r="I1039" s="258"/>
      <c r="J1039" s="254"/>
      <c r="K1039" s="254"/>
      <c r="L1039" s="259"/>
      <c r="M1039" s="260"/>
      <c r="N1039" s="261"/>
      <c r="O1039" s="261"/>
      <c r="P1039" s="261"/>
      <c r="Q1039" s="261"/>
      <c r="R1039" s="261"/>
      <c r="S1039" s="261"/>
      <c r="T1039" s="26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3" t="s">
        <v>230</v>
      </c>
      <c r="AU1039" s="263" t="s">
        <v>88</v>
      </c>
      <c r="AV1039" s="14" t="s">
        <v>121</v>
      </c>
      <c r="AW1039" s="14" t="s">
        <v>34</v>
      </c>
      <c r="AX1039" s="14" t="s">
        <v>86</v>
      </c>
      <c r="AY1039" s="263" t="s">
        <v>216</v>
      </c>
    </row>
    <row r="1040" s="2" customFormat="1" ht="21.75" customHeight="1">
      <c r="A1040" s="39"/>
      <c r="B1040" s="40"/>
      <c r="C1040" s="228" t="s">
        <v>1706</v>
      </c>
      <c r="D1040" s="228" t="s">
        <v>218</v>
      </c>
      <c r="E1040" s="229" t="s">
        <v>1707</v>
      </c>
      <c r="F1040" s="230" t="s">
        <v>1708</v>
      </c>
      <c r="G1040" s="231" t="s">
        <v>277</v>
      </c>
      <c r="H1040" s="232">
        <v>263.39999999999998</v>
      </c>
      <c r="I1040" s="233"/>
      <c r="J1040" s="234">
        <f>ROUND(I1040*H1040,2)</f>
        <v>0</v>
      </c>
      <c r="K1040" s="230" t="s">
        <v>222</v>
      </c>
      <c r="L1040" s="45"/>
      <c r="M1040" s="235" t="s">
        <v>1</v>
      </c>
      <c r="N1040" s="236" t="s">
        <v>44</v>
      </c>
      <c r="O1040" s="92"/>
      <c r="P1040" s="237">
        <f>O1040*H1040</f>
        <v>0</v>
      </c>
      <c r="Q1040" s="237">
        <v>0.00021000000000000001</v>
      </c>
      <c r="R1040" s="237">
        <f>Q1040*H1040</f>
        <v>0.055313999999999995</v>
      </c>
      <c r="S1040" s="237">
        <v>0</v>
      </c>
      <c r="T1040" s="238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9" t="s">
        <v>121</v>
      </c>
      <c r="AT1040" s="239" t="s">
        <v>218</v>
      </c>
      <c r="AU1040" s="239" t="s">
        <v>88</v>
      </c>
      <c r="AY1040" s="18" t="s">
        <v>216</v>
      </c>
      <c r="BE1040" s="240">
        <f>IF(N1040="základní",J1040,0)</f>
        <v>0</v>
      </c>
      <c r="BF1040" s="240">
        <f>IF(N1040="snížená",J1040,0)</f>
        <v>0</v>
      </c>
      <c r="BG1040" s="240">
        <f>IF(N1040="zákl. přenesená",J1040,0)</f>
        <v>0</v>
      </c>
      <c r="BH1040" s="240">
        <f>IF(N1040="sníž. přenesená",J1040,0)</f>
        <v>0</v>
      </c>
      <c r="BI1040" s="240">
        <f>IF(N1040="nulová",J1040,0)</f>
        <v>0</v>
      </c>
      <c r="BJ1040" s="18" t="s">
        <v>86</v>
      </c>
      <c r="BK1040" s="240">
        <f>ROUND(I1040*H1040,2)</f>
        <v>0</v>
      </c>
      <c r="BL1040" s="18" t="s">
        <v>121</v>
      </c>
      <c r="BM1040" s="239" t="s">
        <v>1709</v>
      </c>
    </row>
    <row r="1041" s="13" customFormat="1">
      <c r="A1041" s="13"/>
      <c r="B1041" s="241"/>
      <c r="C1041" s="242"/>
      <c r="D1041" s="243" t="s">
        <v>230</v>
      </c>
      <c r="E1041" s="244" t="s">
        <v>1</v>
      </c>
      <c r="F1041" s="245" t="s">
        <v>1710</v>
      </c>
      <c r="G1041" s="242"/>
      <c r="H1041" s="246">
        <v>244.5</v>
      </c>
      <c r="I1041" s="247"/>
      <c r="J1041" s="242"/>
      <c r="K1041" s="242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230</v>
      </c>
      <c r="AU1041" s="252" t="s">
        <v>88</v>
      </c>
      <c r="AV1041" s="13" t="s">
        <v>88</v>
      </c>
      <c r="AW1041" s="13" t="s">
        <v>34</v>
      </c>
      <c r="AX1041" s="13" t="s">
        <v>79</v>
      </c>
      <c r="AY1041" s="252" t="s">
        <v>216</v>
      </c>
    </row>
    <row r="1042" s="13" customFormat="1">
      <c r="A1042" s="13"/>
      <c r="B1042" s="241"/>
      <c r="C1042" s="242"/>
      <c r="D1042" s="243" t="s">
        <v>230</v>
      </c>
      <c r="E1042" s="244" t="s">
        <v>1</v>
      </c>
      <c r="F1042" s="245" t="s">
        <v>1711</v>
      </c>
      <c r="G1042" s="242"/>
      <c r="H1042" s="246">
        <v>18.899999999999999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230</v>
      </c>
      <c r="AU1042" s="252" t="s">
        <v>88</v>
      </c>
      <c r="AV1042" s="13" t="s">
        <v>88</v>
      </c>
      <c r="AW1042" s="13" t="s">
        <v>34</v>
      </c>
      <c r="AX1042" s="13" t="s">
        <v>79</v>
      </c>
      <c r="AY1042" s="252" t="s">
        <v>216</v>
      </c>
    </row>
    <row r="1043" s="14" customFormat="1">
      <c r="A1043" s="14"/>
      <c r="B1043" s="253"/>
      <c r="C1043" s="254"/>
      <c r="D1043" s="243" t="s">
        <v>230</v>
      </c>
      <c r="E1043" s="255" t="s">
        <v>1</v>
      </c>
      <c r="F1043" s="256" t="s">
        <v>285</v>
      </c>
      <c r="G1043" s="254"/>
      <c r="H1043" s="257">
        <v>263.39999999999998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230</v>
      </c>
      <c r="AU1043" s="263" t="s">
        <v>88</v>
      </c>
      <c r="AV1043" s="14" t="s">
        <v>121</v>
      </c>
      <c r="AW1043" s="14" t="s">
        <v>34</v>
      </c>
      <c r="AX1043" s="14" t="s">
        <v>86</v>
      </c>
      <c r="AY1043" s="263" t="s">
        <v>216</v>
      </c>
    </row>
    <row r="1044" s="2" customFormat="1" ht="16.5" customHeight="1">
      <c r="A1044" s="39"/>
      <c r="B1044" s="40"/>
      <c r="C1044" s="228" t="s">
        <v>1712</v>
      </c>
      <c r="D1044" s="228" t="s">
        <v>218</v>
      </c>
      <c r="E1044" s="229" t="s">
        <v>1713</v>
      </c>
      <c r="F1044" s="230" t="s">
        <v>1714</v>
      </c>
      <c r="G1044" s="231" t="s">
        <v>277</v>
      </c>
      <c r="H1044" s="232">
        <v>534.60000000000002</v>
      </c>
      <c r="I1044" s="233"/>
      <c r="J1044" s="234">
        <f>ROUND(I1044*H1044,2)</f>
        <v>0</v>
      </c>
      <c r="K1044" s="230" t="s">
        <v>222</v>
      </c>
      <c r="L1044" s="45"/>
      <c r="M1044" s="235" t="s">
        <v>1</v>
      </c>
      <c r="N1044" s="236" t="s">
        <v>44</v>
      </c>
      <c r="O1044" s="92"/>
      <c r="P1044" s="237">
        <f>O1044*H1044</f>
        <v>0</v>
      </c>
      <c r="Q1044" s="237">
        <v>4.0000000000000003E-05</v>
      </c>
      <c r="R1044" s="237">
        <f>Q1044*H1044</f>
        <v>0.021384000000000004</v>
      </c>
      <c r="S1044" s="237">
        <v>0</v>
      </c>
      <c r="T1044" s="238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9" t="s">
        <v>121</v>
      </c>
      <c r="AT1044" s="239" t="s">
        <v>218</v>
      </c>
      <c r="AU1044" s="239" t="s">
        <v>88</v>
      </c>
      <c r="AY1044" s="18" t="s">
        <v>216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8" t="s">
        <v>86</v>
      </c>
      <c r="BK1044" s="240">
        <f>ROUND(I1044*H1044,2)</f>
        <v>0</v>
      </c>
      <c r="BL1044" s="18" t="s">
        <v>121</v>
      </c>
      <c r="BM1044" s="239" t="s">
        <v>1715</v>
      </c>
    </row>
    <row r="1045" s="13" customFormat="1">
      <c r="A1045" s="13"/>
      <c r="B1045" s="241"/>
      <c r="C1045" s="242"/>
      <c r="D1045" s="243" t="s">
        <v>230</v>
      </c>
      <c r="E1045" s="244" t="s">
        <v>1</v>
      </c>
      <c r="F1045" s="245" t="s">
        <v>1716</v>
      </c>
      <c r="G1045" s="242"/>
      <c r="H1045" s="246">
        <v>267.19999999999999</v>
      </c>
      <c r="I1045" s="247"/>
      <c r="J1045" s="242"/>
      <c r="K1045" s="242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230</v>
      </c>
      <c r="AU1045" s="252" t="s">
        <v>88</v>
      </c>
      <c r="AV1045" s="13" t="s">
        <v>88</v>
      </c>
      <c r="AW1045" s="13" t="s">
        <v>34</v>
      </c>
      <c r="AX1045" s="13" t="s">
        <v>79</v>
      </c>
      <c r="AY1045" s="252" t="s">
        <v>216</v>
      </c>
    </row>
    <row r="1046" s="13" customFormat="1">
      <c r="A1046" s="13"/>
      <c r="B1046" s="241"/>
      <c r="C1046" s="242"/>
      <c r="D1046" s="243" t="s">
        <v>230</v>
      </c>
      <c r="E1046" s="244" t="s">
        <v>1</v>
      </c>
      <c r="F1046" s="245" t="s">
        <v>1705</v>
      </c>
      <c r="G1046" s="242"/>
      <c r="H1046" s="246">
        <v>267.39999999999998</v>
      </c>
      <c r="I1046" s="247"/>
      <c r="J1046" s="242"/>
      <c r="K1046" s="242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230</v>
      </c>
      <c r="AU1046" s="252" t="s">
        <v>88</v>
      </c>
      <c r="AV1046" s="13" t="s">
        <v>88</v>
      </c>
      <c r="AW1046" s="13" t="s">
        <v>34</v>
      </c>
      <c r="AX1046" s="13" t="s">
        <v>79</v>
      </c>
      <c r="AY1046" s="252" t="s">
        <v>216</v>
      </c>
    </row>
    <row r="1047" s="14" customFormat="1">
      <c r="A1047" s="14"/>
      <c r="B1047" s="253"/>
      <c r="C1047" s="254"/>
      <c r="D1047" s="243" t="s">
        <v>230</v>
      </c>
      <c r="E1047" s="255" t="s">
        <v>1</v>
      </c>
      <c r="F1047" s="256" t="s">
        <v>285</v>
      </c>
      <c r="G1047" s="254"/>
      <c r="H1047" s="257">
        <v>534.60000000000002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230</v>
      </c>
      <c r="AU1047" s="263" t="s">
        <v>88</v>
      </c>
      <c r="AV1047" s="14" t="s">
        <v>121</v>
      </c>
      <c r="AW1047" s="14" t="s">
        <v>34</v>
      </c>
      <c r="AX1047" s="14" t="s">
        <v>86</v>
      </c>
      <c r="AY1047" s="263" t="s">
        <v>216</v>
      </c>
    </row>
    <row r="1048" s="2" customFormat="1" ht="16.5" customHeight="1">
      <c r="A1048" s="39"/>
      <c r="B1048" s="40"/>
      <c r="C1048" s="228" t="s">
        <v>1717</v>
      </c>
      <c r="D1048" s="228" t="s">
        <v>218</v>
      </c>
      <c r="E1048" s="229" t="s">
        <v>1718</v>
      </c>
      <c r="F1048" s="230" t="s">
        <v>1719</v>
      </c>
      <c r="G1048" s="231" t="s">
        <v>277</v>
      </c>
      <c r="H1048" s="232">
        <v>100</v>
      </c>
      <c r="I1048" s="233"/>
      <c r="J1048" s="234">
        <f>ROUND(I1048*H1048,2)</f>
        <v>0</v>
      </c>
      <c r="K1048" s="230" t="s">
        <v>222</v>
      </c>
      <c r="L1048" s="45"/>
      <c r="M1048" s="235" t="s">
        <v>1</v>
      </c>
      <c r="N1048" s="236" t="s">
        <v>44</v>
      </c>
      <c r="O1048" s="92"/>
      <c r="P1048" s="237">
        <f>O1048*H1048</f>
        <v>0</v>
      </c>
      <c r="Q1048" s="237">
        <v>0.0012099999999999999</v>
      </c>
      <c r="R1048" s="237">
        <f>Q1048*H1048</f>
        <v>0.121</v>
      </c>
      <c r="S1048" s="237">
        <v>0</v>
      </c>
      <c r="T1048" s="238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121</v>
      </c>
      <c r="AT1048" s="239" t="s">
        <v>218</v>
      </c>
      <c r="AU1048" s="239" t="s">
        <v>88</v>
      </c>
      <c r="AY1048" s="18" t="s">
        <v>216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86</v>
      </c>
      <c r="BK1048" s="240">
        <f>ROUND(I1048*H1048,2)</f>
        <v>0</v>
      </c>
      <c r="BL1048" s="18" t="s">
        <v>121</v>
      </c>
      <c r="BM1048" s="239" t="s">
        <v>1720</v>
      </c>
    </row>
    <row r="1049" s="13" customFormat="1">
      <c r="A1049" s="13"/>
      <c r="B1049" s="241"/>
      <c r="C1049" s="242"/>
      <c r="D1049" s="243" t="s">
        <v>230</v>
      </c>
      <c r="E1049" s="244" t="s">
        <v>1</v>
      </c>
      <c r="F1049" s="245" t="s">
        <v>1721</v>
      </c>
      <c r="G1049" s="242"/>
      <c r="H1049" s="246">
        <v>100</v>
      </c>
      <c r="I1049" s="247"/>
      <c r="J1049" s="242"/>
      <c r="K1049" s="242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230</v>
      </c>
      <c r="AU1049" s="252" t="s">
        <v>88</v>
      </c>
      <c r="AV1049" s="13" t="s">
        <v>88</v>
      </c>
      <c r="AW1049" s="13" t="s">
        <v>34</v>
      </c>
      <c r="AX1049" s="13" t="s">
        <v>86</v>
      </c>
      <c r="AY1049" s="252" t="s">
        <v>216</v>
      </c>
    </row>
    <row r="1050" s="2" customFormat="1" ht="16.5" customHeight="1">
      <c r="A1050" s="39"/>
      <c r="B1050" s="40"/>
      <c r="C1050" s="228" t="s">
        <v>1722</v>
      </c>
      <c r="D1050" s="228" t="s">
        <v>218</v>
      </c>
      <c r="E1050" s="229" t="s">
        <v>1723</v>
      </c>
      <c r="F1050" s="230" t="s">
        <v>1724</v>
      </c>
      <c r="G1050" s="231" t="s">
        <v>277</v>
      </c>
      <c r="H1050" s="232">
        <v>2.2050000000000001</v>
      </c>
      <c r="I1050" s="233"/>
      <c r="J1050" s="234">
        <f>ROUND(I1050*H1050,2)</f>
        <v>0</v>
      </c>
      <c r="K1050" s="230" t="s">
        <v>222</v>
      </c>
      <c r="L1050" s="45"/>
      <c r="M1050" s="235" t="s">
        <v>1</v>
      </c>
      <c r="N1050" s="236" t="s">
        <v>44</v>
      </c>
      <c r="O1050" s="92"/>
      <c r="P1050" s="237">
        <f>O1050*H1050</f>
        <v>0</v>
      </c>
      <c r="Q1050" s="237">
        <v>0.00063000000000000003</v>
      </c>
      <c r="R1050" s="237">
        <f>Q1050*H1050</f>
        <v>0.00138915</v>
      </c>
      <c r="S1050" s="237">
        <v>0</v>
      </c>
      <c r="T1050" s="238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9" t="s">
        <v>121</v>
      </c>
      <c r="AT1050" s="239" t="s">
        <v>218</v>
      </c>
      <c r="AU1050" s="239" t="s">
        <v>88</v>
      </c>
      <c r="AY1050" s="18" t="s">
        <v>216</v>
      </c>
      <c r="BE1050" s="240">
        <f>IF(N1050="základní",J1050,0)</f>
        <v>0</v>
      </c>
      <c r="BF1050" s="240">
        <f>IF(N1050="snížená",J1050,0)</f>
        <v>0</v>
      </c>
      <c r="BG1050" s="240">
        <f>IF(N1050="zákl. přenesená",J1050,0)</f>
        <v>0</v>
      </c>
      <c r="BH1050" s="240">
        <f>IF(N1050="sníž. přenesená",J1050,0)</f>
        <v>0</v>
      </c>
      <c r="BI1050" s="240">
        <f>IF(N1050="nulová",J1050,0)</f>
        <v>0</v>
      </c>
      <c r="BJ1050" s="18" t="s">
        <v>86</v>
      </c>
      <c r="BK1050" s="240">
        <f>ROUND(I1050*H1050,2)</f>
        <v>0</v>
      </c>
      <c r="BL1050" s="18" t="s">
        <v>121</v>
      </c>
      <c r="BM1050" s="239" t="s">
        <v>1725</v>
      </c>
    </row>
    <row r="1051" s="13" customFormat="1">
      <c r="A1051" s="13"/>
      <c r="B1051" s="241"/>
      <c r="C1051" s="242"/>
      <c r="D1051" s="243" t="s">
        <v>230</v>
      </c>
      <c r="E1051" s="244" t="s">
        <v>1</v>
      </c>
      <c r="F1051" s="245" t="s">
        <v>1726</v>
      </c>
      <c r="G1051" s="242"/>
      <c r="H1051" s="246">
        <v>2.2050000000000001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230</v>
      </c>
      <c r="AU1051" s="252" t="s">
        <v>88</v>
      </c>
      <c r="AV1051" s="13" t="s">
        <v>88</v>
      </c>
      <c r="AW1051" s="13" t="s">
        <v>34</v>
      </c>
      <c r="AX1051" s="13" t="s">
        <v>86</v>
      </c>
      <c r="AY1051" s="252" t="s">
        <v>216</v>
      </c>
    </row>
    <row r="1052" s="2" customFormat="1" ht="16.5" customHeight="1">
      <c r="A1052" s="39"/>
      <c r="B1052" s="40"/>
      <c r="C1052" s="228" t="s">
        <v>1727</v>
      </c>
      <c r="D1052" s="228" t="s">
        <v>218</v>
      </c>
      <c r="E1052" s="229" t="s">
        <v>1728</v>
      </c>
      <c r="F1052" s="230" t="s">
        <v>1729</v>
      </c>
      <c r="G1052" s="231" t="s">
        <v>221</v>
      </c>
      <c r="H1052" s="232">
        <v>1</v>
      </c>
      <c r="I1052" s="233"/>
      <c r="J1052" s="234">
        <f>ROUND(I1052*H1052,2)</f>
        <v>0</v>
      </c>
      <c r="K1052" s="230" t="s">
        <v>222</v>
      </c>
      <c r="L1052" s="45"/>
      <c r="M1052" s="235" t="s">
        <v>1</v>
      </c>
      <c r="N1052" s="236" t="s">
        <v>44</v>
      </c>
      <c r="O1052" s="92"/>
      <c r="P1052" s="237">
        <f>O1052*H1052</f>
        <v>0</v>
      </c>
      <c r="Q1052" s="237">
        <v>0.00044000000000000002</v>
      </c>
      <c r="R1052" s="237">
        <f>Q1052*H1052</f>
        <v>0.00044000000000000002</v>
      </c>
      <c r="S1052" s="237">
        <v>0</v>
      </c>
      <c r="T1052" s="238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9" t="s">
        <v>121</v>
      </c>
      <c r="AT1052" s="239" t="s">
        <v>218</v>
      </c>
      <c r="AU1052" s="239" t="s">
        <v>88</v>
      </c>
      <c r="AY1052" s="18" t="s">
        <v>216</v>
      </c>
      <c r="BE1052" s="240">
        <f>IF(N1052="základní",J1052,0)</f>
        <v>0</v>
      </c>
      <c r="BF1052" s="240">
        <f>IF(N1052="snížená",J1052,0)</f>
        <v>0</v>
      </c>
      <c r="BG1052" s="240">
        <f>IF(N1052="zákl. přenesená",J1052,0)</f>
        <v>0</v>
      </c>
      <c r="BH1052" s="240">
        <f>IF(N1052="sníž. přenesená",J1052,0)</f>
        <v>0</v>
      </c>
      <c r="BI1052" s="240">
        <f>IF(N1052="nulová",J1052,0)</f>
        <v>0</v>
      </c>
      <c r="BJ1052" s="18" t="s">
        <v>86</v>
      </c>
      <c r="BK1052" s="240">
        <f>ROUND(I1052*H1052,2)</f>
        <v>0</v>
      </c>
      <c r="BL1052" s="18" t="s">
        <v>121</v>
      </c>
      <c r="BM1052" s="239" t="s">
        <v>1730</v>
      </c>
    </row>
    <row r="1053" s="13" customFormat="1">
      <c r="A1053" s="13"/>
      <c r="B1053" s="241"/>
      <c r="C1053" s="242"/>
      <c r="D1053" s="243" t="s">
        <v>230</v>
      </c>
      <c r="E1053" s="244" t="s">
        <v>1</v>
      </c>
      <c r="F1053" s="245" t="s">
        <v>1731</v>
      </c>
      <c r="G1053" s="242"/>
      <c r="H1053" s="246">
        <v>1</v>
      </c>
      <c r="I1053" s="247"/>
      <c r="J1053" s="242"/>
      <c r="K1053" s="242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230</v>
      </c>
      <c r="AU1053" s="252" t="s">
        <v>88</v>
      </c>
      <c r="AV1053" s="13" t="s">
        <v>88</v>
      </c>
      <c r="AW1053" s="13" t="s">
        <v>34</v>
      </c>
      <c r="AX1053" s="13" t="s">
        <v>86</v>
      </c>
      <c r="AY1053" s="252" t="s">
        <v>216</v>
      </c>
    </row>
    <row r="1054" s="2" customFormat="1" ht="16.5" customHeight="1">
      <c r="A1054" s="39"/>
      <c r="B1054" s="40"/>
      <c r="C1054" s="264" t="s">
        <v>1732</v>
      </c>
      <c r="D1054" s="264" t="s">
        <v>372</v>
      </c>
      <c r="E1054" s="265" t="s">
        <v>1733</v>
      </c>
      <c r="F1054" s="266" t="s">
        <v>1734</v>
      </c>
      <c r="G1054" s="267" t="s">
        <v>359</v>
      </c>
      <c r="H1054" s="268">
        <v>0.025000000000000001</v>
      </c>
      <c r="I1054" s="269"/>
      <c r="J1054" s="270">
        <f>ROUND(I1054*H1054,2)</f>
        <v>0</v>
      </c>
      <c r="K1054" s="266" t="s">
        <v>222</v>
      </c>
      <c r="L1054" s="271"/>
      <c r="M1054" s="272" t="s">
        <v>1</v>
      </c>
      <c r="N1054" s="273" t="s">
        <v>44</v>
      </c>
      <c r="O1054" s="92"/>
      <c r="P1054" s="237">
        <f>O1054*H1054</f>
        <v>0</v>
      </c>
      <c r="Q1054" s="237">
        <v>1</v>
      </c>
      <c r="R1054" s="237">
        <f>Q1054*H1054</f>
        <v>0.025000000000000001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250</v>
      </c>
      <c r="AT1054" s="239" t="s">
        <v>372</v>
      </c>
      <c r="AU1054" s="239" t="s">
        <v>88</v>
      </c>
      <c r="AY1054" s="18" t="s">
        <v>216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86</v>
      </c>
      <c r="BK1054" s="240">
        <f>ROUND(I1054*H1054,2)</f>
        <v>0</v>
      </c>
      <c r="BL1054" s="18" t="s">
        <v>121</v>
      </c>
      <c r="BM1054" s="239" t="s">
        <v>1735</v>
      </c>
    </row>
    <row r="1055" s="13" customFormat="1">
      <c r="A1055" s="13"/>
      <c r="B1055" s="241"/>
      <c r="C1055" s="242"/>
      <c r="D1055" s="243" t="s">
        <v>230</v>
      </c>
      <c r="E1055" s="244" t="s">
        <v>1</v>
      </c>
      <c r="F1055" s="245" t="s">
        <v>1736</v>
      </c>
      <c r="G1055" s="242"/>
      <c r="H1055" s="246">
        <v>0.023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230</v>
      </c>
      <c r="AU1055" s="252" t="s">
        <v>88</v>
      </c>
      <c r="AV1055" s="13" t="s">
        <v>88</v>
      </c>
      <c r="AW1055" s="13" t="s">
        <v>34</v>
      </c>
      <c r="AX1055" s="13" t="s">
        <v>86</v>
      </c>
      <c r="AY1055" s="252" t="s">
        <v>216</v>
      </c>
    </row>
    <row r="1056" s="13" customFormat="1">
      <c r="A1056" s="13"/>
      <c r="B1056" s="241"/>
      <c r="C1056" s="242"/>
      <c r="D1056" s="243" t="s">
        <v>230</v>
      </c>
      <c r="E1056" s="242"/>
      <c r="F1056" s="245" t="s">
        <v>1737</v>
      </c>
      <c r="G1056" s="242"/>
      <c r="H1056" s="246">
        <v>0.025000000000000001</v>
      </c>
      <c r="I1056" s="247"/>
      <c r="J1056" s="242"/>
      <c r="K1056" s="242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2" t="s">
        <v>230</v>
      </c>
      <c r="AU1056" s="252" t="s">
        <v>88</v>
      </c>
      <c r="AV1056" s="13" t="s">
        <v>88</v>
      </c>
      <c r="AW1056" s="13" t="s">
        <v>4</v>
      </c>
      <c r="AX1056" s="13" t="s">
        <v>86</v>
      </c>
      <c r="AY1056" s="252" t="s">
        <v>216</v>
      </c>
    </row>
    <row r="1057" s="2" customFormat="1" ht="16.5" customHeight="1">
      <c r="A1057" s="39"/>
      <c r="B1057" s="40"/>
      <c r="C1057" s="228" t="s">
        <v>1738</v>
      </c>
      <c r="D1057" s="228" t="s">
        <v>218</v>
      </c>
      <c r="E1057" s="229" t="s">
        <v>1739</v>
      </c>
      <c r="F1057" s="230" t="s">
        <v>1740</v>
      </c>
      <c r="G1057" s="231" t="s">
        <v>221</v>
      </c>
      <c r="H1057" s="232">
        <v>1</v>
      </c>
      <c r="I1057" s="233"/>
      <c r="J1057" s="234">
        <f>ROUND(I1057*H1057,2)</f>
        <v>0</v>
      </c>
      <c r="K1057" s="230" t="s">
        <v>222</v>
      </c>
      <c r="L1057" s="45"/>
      <c r="M1057" s="235" t="s">
        <v>1</v>
      </c>
      <c r="N1057" s="236" t="s">
        <v>44</v>
      </c>
      <c r="O1057" s="92"/>
      <c r="P1057" s="237">
        <f>O1057*H1057</f>
        <v>0</v>
      </c>
      <c r="Q1057" s="237">
        <v>0.00068000000000000005</v>
      </c>
      <c r="R1057" s="237">
        <f>Q1057*H1057</f>
        <v>0.00068000000000000005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121</v>
      </c>
      <c r="AT1057" s="239" t="s">
        <v>218</v>
      </c>
      <c r="AU1057" s="239" t="s">
        <v>88</v>
      </c>
      <c r="AY1057" s="18" t="s">
        <v>216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86</v>
      </c>
      <c r="BK1057" s="240">
        <f>ROUND(I1057*H1057,2)</f>
        <v>0</v>
      </c>
      <c r="BL1057" s="18" t="s">
        <v>121</v>
      </c>
      <c r="BM1057" s="239" t="s">
        <v>1741</v>
      </c>
    </row>
    <row r="1058" s="13" customFormat="1">
      <c r="A1058" s="13"/>
      <c r="B1058" s="241"/>
      <c r="C1058" s="242"/>
      <c r="D1058" s="243" t="s">
        <v>230</v>
      </c>
      <c r="E1058" s="244" t="s">
        <v>1</v>
      </c>
      <c r="F1058" s="245" t="s">
        <v>1742</v>
      </c>
      <c r="G1058" s="242"/>
      <c r="H1058" s="246">
        <v>1</v>
      </c>
      <c r="I1058" s="247"/>
      <c r="J1058" s="242"/>
      <c r="K1058" s="242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230</v>
      </c>
      <c r="AU1058" s="252" t="s">
        <v>88</v>
      </c>
      <c r="AV1058" s="13" t="s">
        <v>88</v>
      </c>
      <c r="AW1058" s="13" t="s">
        <v>34</v>
      </c>
      <c r="AX1058" s="13" t="s">
        <v>86</v>
      </c>
      <c r="AY1058" s="252" t="s">
        <v>216</v>
      </c>
    </row>
    <row r="1059" s="2" customFormat="1" ht="16.5" customHeight="1">
      <c r="A1059" s="39"/>
      <c r="B1059" s="40"/>
      <c r="C1059" s="264" t="s">
        <v>1743</v>
      </c>
      <c r="D1059" s="264" t="s">
        <v>372</v>
      </c>
      <c r="E1059" s="265" t="s">
        <v>1744</v>
      </c>
      <c r="F1059" s="266" t="s">
        <v>1745</v>
      </c>
      <c r="G1059" s="267" t="s">
        <v>359</v>
      </c>
      <c r="H1059" s="268">
        <v>1.071</v>
      </c>
      <c r="I1059" s="269"/>
      <c r="J1059" s="270">
        <f>ROUND(I1059*H1059,2)</f>
        <v>0</v>
      </c>
      <c r="K1059" s="266" t="s">
        <v>222</v>
      </c>
      <c r="L1059" s="271"/>
      <c r="M1059" s="272" t="s">
        <v>1</v>
      </c>
      <c r="N1059" s="273" t="s">
        <v>44</v>
      </c>
      <c r="O1059" s="92"/>
      <c r="P1059" s="237">
        <f>O1059*H1059</f>
        <v>0</v>
      </c>
      <c r="Q1059" s="237">
        <v>1</v>
      </c>
      <c r="R1059" s="237">
        <f>Q1059*H1059</f>
        <v>1.071</v>
      </c>
      <c r="S1059" s="237">
        <v>0</v>
      </c>
      <c r="T1059" s="238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9" t="s">
        <v>250</v>
      </c>
      <c r="AT1059" s="239" t="s">
        <v>372</v>
      </c>
      <c r="AU1059" s="239" t="s">
        <v>88</v>
      </c>
      <c r="AY1059" s="18" t="s">
        <v>216</v>
      </c>
      <c r="BE1059" s="240">
        <f>IF(N1059="základní",J1059,0)</f>
        <v>0</v>
      </c>
      <c r="BF1059" s="240">
        <f>IF(N1059="snížená",J1059,0)</f>
        <v>0</v>
      </c>
      <c r="BG1059" s="240">
        <f>IF(N1059="zákl. přenesená",J1059,0)</f>
        <v>0</v>
      </c>
      <c r="BH1059" s="240">
        <f>IF(N1059="sníž. přenesená",J1059,0)</f>
        <v>0</v>
      </c>
      <c r="BI1059" s="240">
        <f>IF(N1059="nulová",J1059,0)</f>
        <v>0</v>
      </c>
      <c r="BJ1059" s="18" t="s">
        <v>86</v>
      </c>
      <c r="BK1059" s="240">
        <f>ROUND(I1059*H1059,2)</f>
        <v>0</v>
      </c>
      <c r="BL1059" s="18" t="s">
        <v>121</v>
      </c>
      <c r="BM1059" s="239" t="s">
        <v>1746</v>
      </c>
    </row>
    <row r="1060" s="13" customFormat="1">
      <c r="A1060" s="13"/>
      <c r="B1060" s="241"/>
      <c r="C1060" s="242"/>
      <c r="D1060" s="243" t="s">
        <v>230</v>
      </c>
      <c r="E1060" s="244" t="s">
        <v>1</v>
      </c>
      <c r="F1060" s="245" t="s">
        <v>1747</v>
      </c>
      <c r="G1060" s="242"/>
      <c r="H1060" s="246">
        <v>0.97399999999999998</v>
      </c>
      <c r="I1060" s="247"/>
      <c r="J1060" s="242"/>
      <c r="K1060" s="242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230</v>
      </c>
      <c r="AU1060" s="252" t="s">
        <v>88</v>
      </c>
      <c r="AV1060" s="13" t="s">
        <v>88</v>
      </c>
      <c r="AW1060" s="13" t="s">
        <v>34</v>
      </c>
      <c r="AX1060" s="13" t="s">
        <v>86</v>
      </c>
      <c r="AY1060" s="252" t="s">
        <v>216</v>
      </c>
    </row>
    <row r="1061" s="13" customFormat="1">
      <c r="A1061" s="13"/>
      <c r="B1061" s="241"/>
      <c r="C1061" s="242"/>
      <c r="D1061" s="243" t="s">
        <v>230</v>
      </c>
      <c r="E1061" s="242"/>
      <c r="F1061" s="245" t="s">
        <v>1748</v>
      </c>
      <c r="G1061" s="242"/>
      <c r="H1061" s="246">
        <v>1.071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230</v>
      </c>
      <c r="AU1061" s="252" t="s">
        <v>88</v>
      </c>
      <c r="AV1061" s="13" t="s">
        <v>88</v>
      </c>
      <c r="AW1061" s="13" t="s">
        <v>4</v>
      </c>
      <c r="AX1061" s="13" t="s">
        <v>86</v>
      </c>
      <c r="AY1061" s="252" t="s">
        <v>216</v>
      </c>
    </row>
    <row r="1062" s="2" customFormat="1" ht="16.5" customHeight="1">
      <c r="A1062" s="39"/>
      <c r="B1062" s="40"/>
      <c r="C1062" s="228" t="s">
        <v>1749</v>
      </c>
      <c r="D1062" s="228" t="s">
        <v>218</v>
      </c>
      <c r="E1062" s="229" t="s">
        <v>1750</v>
      </c>
      <c r="F1062" s="230" t="s">
        <v>1751</v>
      </c>
      <c r="G1062" s="231" t="s">
        <v>221</v>
      </c>
      <c r="H1062" s="232">
        <v>5</v>
      </c>
      <c r="I1062" s="233"/>
      <c r="J1062" s="234">
        <f>ROUND(I1062*H1062,2)</f>
        <v>0</v>
      </c>
      <c r="K1062" s="230" t="s">
        <v>222</v>
      </c>
      <c r="L1062" s="45"/>
      <c r="M1062" s="235" t="s">
        <v>1</v>
      </c>
      <c r="N1062" s="236" t="s">
        <v>44</v>
      </c>
      <c r="O1062" s="92"/>
      <c r="P1062" s="237">
        <f>O1062*H1062</f>
        <v>0</v>
      </c>
      <c r="Q1062" s="237">
        <v>0.00018000000000000001</v>
      </c>
      <c r="R1062" s="237">
        <f>Q1062*H1062</f>
        <v>0.00090000000000000008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121</v>
      </c>
      <c r="AT1062" s="239" t="s">
        <v>218</v>
      </c>
      <c r="AU1062" s="239" t="s">
        <v>88</v>
      </c>
      <c r="AY1062" s="18" t="s">
        <v>216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86</v>
      </c>
      <c r="BK1062" s="240">
        <f>ROUND(I1062*H1062,2)</f>
        <v>0</v>
      </c>
      <c r="BL1062" s="18" t="s">
        <v>121</v>
      </c>
      <c r="BM1062" s="239" t="s">
        <v>1752</v>
      </c>
    </row>
    <row r="1063" s="2" customFormat="1" ht="16.5" customHeight="1">
      <c r="A1063" s="39"/>
      <c r="B1063" s="40"/>
      <c r="C1063" s="264" t="s">
        <v>1753</v>
      </c>
      <c r="D1063" s="264" t="s">
        <v>372</v>
      </c>
      <c r="E1063" s="265" t="s">
        <v>1754</v>
      </c>
      <c r="F1063" s="266" t="s">
        <v>1755</v>
      </c>
      <c r="G1063" s="267" t="s">
        <v>221</v>
      </c>
      <c r="H1063" s="268">
        <v>5</v>
      </c>
      <c r="I1063" s="269"/>
      <c r="J1063" s="270">
        <f>ROUND(I1063*H1063,2)</f>
        <v>0</v>
      </c>
      <c r="K1063" s="266" t="s">
        <v>222</v>
      </c>
      <c r="L1063" s="271"/>
      <c r="M1063" s="272" t="s">
        <v>1</v>
      </c>
      <c r="N1063" s="273" t="s">
        <v>44</v>
      </c>
      <c r="O1063" s="92"/>
      <c r="P1063" s="237">
        <f>O1063*H1063</f>
        <v>0</v>
      </c>
      <c r="Q1063" s="237">
        <v>0.012</v>
      </c>
      <c r="R1063" s="237">
        <f>Q1063*H1063</f>
        <v>0.059999999999999998</v>
      </c>
      <c r="S1063" s="237">
        <v>0</v>
      </c>
      <c r="T1063" s="238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9" t="s">
        <v>250</v>
      </c>
      <c r="AT1063" s="239" t="s">
        <v>372</v>
      </c>
      <c r="AU1063" s="239" t="s">
        <v>88</v>
      </c>
      <c r="AY1063" s="18" t="s">
        <v>216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8" t="s">
        <v>86</v>
      </c>
      <c r="BK1063" s="240">
        <f>ROUND(I1063*H1063,2)</f>
        <v>0</v>
      </c>
      <c r="BL1063" s="18" t="s">
        <v>121</v>
      </c>
      <c r="BM1063" s="239" t="s">
        <v>1756</v>
      </c>
    </row>
    <row r="1064" s="2" customFormat="1" ht="21.75" customHeight="1">
      <c r="A1064" s="39"/>
      <c r="B1064" s="40"/>
      <c r="C1064" s="228" t="s">
        <v>1757</v>
      </c>
      <c r="D1064" s="228" t="s">
        <v>218</v>
      </c>
      <c r="E1064" s="229" t="s">
        <v>1758</v>
      </c>
      <c r="F1064" s="230" t="s">
        <v>1759</v>
      </c>
      <c r="G1064" s="231" t="s">
        <v>221</v>
      </c>
      <c r="H1064" s="232">
        <v>495.10000000000002</v>
      </c>
      <c r="I1064" s="233"/>
      <c r="J1064" s="234">
        <f>ROUND(I1064*H1064,2)</f>
        <v>0</v>
      </c>
      <c r="K1064" s="230" t="s">
        <v>222</v>
      </c>
      <c r="L1064" s="45"/>
      <c r="M1064" s="235" t="s">
        <v>1</v>
      </c>
      <c r="N1064" s="236" t="s">
        <v>44</v>
      </c>
      <c r="O1064" s="92"/>
      <c r="P1064" s="237">
        <f>O1064*H1064</f>
        <v>0</v>
      </c>
      <c r="Q1064" s="237">
        <v>0.00025000000000000001</v>
      </c>
      <c r="R1064" s="237">
        <f>Q1064*H1064</f>
        <v>0.12377500000000001</v>
      </c>
      <c r="S1064" s="237">
        <v>0</v>
      </c>
      <c r="T1064" s="238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9" t="s">
        <v>121</v>
      </c>
      <c r="AT1064" s="239" t="s">
        <v>218</v>
      </c>
      <c r="AU1064" s="239" t="s">
        <v>88</v>
      </c>
      <c r="AY1064" s="18" t="s">
        <v>216</v>
      </c>
      <c r="BE1064" s="240">
        <f>IF(N1064="základní",J1064,0)</f>
        <v>0</v>
      </c>
      <c r="BF1064" s="240">
        <f>IF(N1064="snížená",J1064,0)</f>
        <v>0</v>
      </c>
      <c r="BG1064" s="240">
        <f>IF(N1064="zákl. přenesená",J1064,0)</f>
        <v>0</v>
      </c>
      <c r="BH1064" s="240">
        <f>IF(N1064="sníž. přenesená",J1064,0)</f>
        <v>0</v>
      </c>
      <c r="BI1064" s="240">
        <f>IF(N1064="nulová",J1064,0)</f>
        <v>0</v>
      </c>
      <c r="BJ1064" s="18" t="s">
        <v>86</v>
      </c>
      <c r="BK1064" s="240">
        <f>ROUND(I1064*H1064,2)</f>
        <v>0</v>
      </c>
      <c r="BL1064" s="18" t="s">
        <v>121</v>
      </c>
      <c r="BM1064" s="239" t="s">
        <v>1760</v>
      </c>
    </row>
    <row r="1065" s="13" customFormat="1">
      <c r="A1065" s="13"/>
      <c r="B1065" s="241"/>
      <c r="C1065" s="242"/>
      <c r="D1065" s="243" t="s">
        <v>230</v>
      </c>
      <c r="E1065" s="244" t="s">
        <v>1</v>
      </c>
      <c r="F1065" s="245" t="s">
        <v>1761</v>
      </c>
      <c r="G1065" s="242"/>
      <c r="H1065" s="246">
        <v>380.60000000000002</v>
      </c>
      <c r="I1065" s="247"/>
      <c r="J1065" s="242"/>
      <c r="K1065" s="242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230</v>
      </c>
      <c r="AU1065" s="252" t="s">
        <v>88</v>
      </c>
      <c r="AV1065" s="13" t="s">
        <v>88</v>
      </c>
      <c r="AW1065" s="13" t="s">
        <v>34</v>
      </c>
      <c r="AX1065" s="13" t="s">
        <v>79</v>
      </c>
      <c r="AY1065" s="252" t="s">
        <v>216</v>
      </c>
    </row>
    <row r="1066" s="13" customFormat="1">
      <c r="A1066" s="13"/>
      <c r="B1066" s="241"/>
      <c r="C1066" s="242"/>
      <c r="D1066" s="243" t="s">
        <v>230</v>
      </c>
      <c r="E1066" s="244" t="s">
        <v>1</v>
      </c>
      <c r="F1066" s="245" t="s">
        <v>1762</v>
      </c>
      <c r="G1066" s="242"/>
      <c r="H1066" s="246">
        <v>64</v>
      </c>
      <c r="I1066" s="247"/>
      <c r="J1066" s="242"/>
      <c r="K1066" s="242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230</v>
      </c>
      <c r="AU1066" s="252" t="s">
        <v>88</v>
      </c>
      <c r="AV1066" s="13" t="s">
        <v>88</v>
      </c>
      <c r="AW1066" s="13" t="s">
        <v>34</v>
      </c>
      <c r="AX1066" s="13" t="s">
        <v>79</v>
      </c>
      <c r="AY1066" s="252" t="s">
        <v>216</v>
      </c>
    </row>
    <row r="1067" s="13" customFormat="1">
      <c r="A1067" s="13"/>
      <c r="B1067" s="241"/>
      <c r="C1067" s="242"/>
      <c r="D1067" s="243" t="s">
        <v>230</v>
      </c>
      <c r="E1067" s="244" t="s">
        <v>1</v>
      </c>
      <c r="F1067" s="245" t="s">
        <v>1763</v>
      </c>
      <c r="G1067" s="242"/>
      <c r="H1067" s="246">
        <v>50.5</v>
      </c>
      <c r="I1067" s="247"/>
      <c r="J1067" s="242"/>
      <c r="K1067" s="242"/>
      <c r="L1067" s="248"/>
      <c r="M1067" s="249"/>
      <c r="N1067" s="250"/>
      <c r="O1067" s="250"/>
      <c r="P1067" s="250"/>
      <c r="Q1067" s="250"/>
      <c r="R1067" s="250"/>
      <c r="S1067" s="250"/>
      <c r="T1067" s="25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2" t="s">
        <v>230</v>
      </c>
      <c r="AU1067" s="252" t="s">
        <v>88</v>
      </c>
      <c r="AV1067" s="13" t="s">
        <v>88</v>
      </c>
      <c r="AW1067" s="13" t="s">
        <v>34</v>
      </c>
      <c r="AX1067" s="13" t="s">
        <v>79</v>
      </c>
      <c r="AY1067" s="252" t="s">
        <v>216</v>
      </c>
    </row>
    <row r="1068" s="15" customFormat="1">
      <c r="A1068" s="15"/>
      <c r="B1068" s="280"/>
      <c r="C1068" s="281"/>
      <c r="D1068" s="243" t="s">
        <v>230</v>
      </c>
      <c r="E1068" s="282" t="s">
        <v>1</v>
      </c>
      <c r="F1068" s="283" t="s">
        <v>1764</v>
      </c>
      <c r="G1068" s="281"/>
      <c r="H1068" s="284">
        <v>495.10000000000002</v>
      </c>
      <c r="I1068" s="285"/>
      <c r="J1068" s="281"/>
      <c r="K1068" s="281"/>
      <c r="L1068" s="286"/>
      <c r="M1068" s="287"/>
      <c r="N1068" s="288"/>
      <c r="O1068" s="288"/>
      <c r="P1068" s="288"/>
      <c r="Q1068" s="288"/>
      <c r="R1068" s="288"/>
      <c r="S1068" s="288"/>
      <c r="T1068" s="289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90" t="s">
        <v>230</v>
      </c>
      <c r="AU1068" s="290" t="s">
        <v>88</v>
      </c>
      <c r="AV1068" s="15" t="s">
        <v>99</v>
      </c>
      <c r="AW1068" s="15" t="s">
        <v>34</v>
      </c>
      <c r="AX1068" s="15" t="s">
        <v>79</v>
      </c>
      <c r="AY1068" s="290" t="s">
        <v>216</v>
      </c>
    </row>
    <row r="1069" s="14" customFormat="1">
      <c r="A1069" s="14"/>
      <c r="B1069" s="253"/>
      <c r="C1069" s="254"/>
      <c r="D1069" s="243" t="s">
        <v>230</v>
      </c>
      <c r="E1069" s="255" t="s">
        <v>1</v>
      </c>
      <c r="F1069" s="256" t="s">
        <v>285</v>
      </c>
      <c r="G1069" s="254"/>
      <c r="H1069" s="257">
        <v>495.10000000000002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230</v>
      </c>
      <c r="AU1069" s="263" t="s">
        <v>88</v>
      </c>
      <c r="AV1069" s="14" t="s">
        <v>121</v>
      </c>
      <c r="AW1069" s="14" t="s">
        <v>34</v>
      </c>
      <c r="AX1069" s="14" t="s">
        <v>86</v>
      </c>
      <c r="AY1069" s="263" t="s">
        <v>216</v>
      </c>
    </row>
    <row r="1070" s="2" customFormat="1" ht="16.5" customHeight="1">
      <c r="A1070" s="39"/>
      <c r="B1070" s="40"/>
      <c r="C1070" s="228" t="s">
        <v>1765</v>
      </c>
      <c r="D1070" s="228" t="s">
        <v>218</v>
      </c>
      <c r="E1070" s="229" t="s">
        <v>1766</v>
      </c>
      <c r="F1070" s="230" t="s">
        <v>1767</v>
      </c>
      <c r="G1070" s="231" t="s">
        <v>221</v>
      </c>
      <c r="H1070" s="232">
        <v>45</v>
      </c>
      <c r="I1070" s="233"/>
      <c r="J1070" s="234">
        <f>ROUND(I1070*H1070,2)</f>
        <v>0</v>
      </c>
      <c r="K1070" s="230" t="s">
        <v>222</v>
      </c>
      <c r="L1070" s="45"/>
      <c r="M1070" s="235" t="s">
        <v>1</v>
      </c>
      <c r="N1070" s="236" t="s">
        <v>44</v>
      </c>
      <c r="O1070" s="92"/>
      <c r="P1070" s="237">
        <f>O1070*H1070</f>
        <v>0</v>
      </c>
      <c r="Q1070" s="237">
        <v>0.00023000000000000001</v>
      </c>
      <c r="R1070" s="237">
        <f>Q1070*H1070</f>
        <v>0.01035</v>
      </c>
      <c r="S1070" s="237">
        <v>0</v>
      </c>
      <c r="T1070" s="238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9" t="s">
        <v>121</v>
      </c>
      <c r="AT1070" s="239" t="s">
        <v>218</v>
      </c>
      <c r="AU1070" s="239" t="s">
        <v>88</v>
      </c>
      <c r="AY1070" s="18" t="s">
        <v>216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8" t="s">
        <v>86</v>
      </c>
      <c r="BK1070" s="240">
        <f>ROUND(I1070*H1070,2)</f>
        <v>0</v>
      </c>
      <c r="BL1070" s="18" t="s">
        <v>121</v>
      </c>
      <c r="BM1070" s="239" t="s">
        <v>1768</v>
      </c>
    </row>
    <row r="1071" s="2" customFormat="1" ht="16.5" customHeight="1">
      <c r="A1071" s="39"/>
      <c r="B1071" s="40"/>
      <c r="C1071" s="264" t="s">
        <v>1769</v>
      </c>
      <c r="D1071" s="264" t="s">
        <v>372</v>
      </c>
      <c r="E1071" s="265" t="s">
        <v>1770</v>
      </c>
      <c r="F1071" s="266" t="s">
        <v>1771</v>
      </c>
      <c r="G1071" s="267" t="s">
        <v>221</v>
      </c>
      <c r="H1071" s="268">
        <v>45</v>
      </c>
      <c r="I1071" s="269"/>
      <c r="J1071" s="270">
        <f>ROUND(I1071*H1071,2)</f>
        <v>0</v>
      </c>
      <c r="K1071" s="266" t="s">
        <v>222</v>
      </c>
      <c r="L1071" s="271"/>
      <c r="M1071" s="272" t="s">
        <v>1</v>
      </c>
      <c r="N1071" s="273" t="s">
        <v>44</v>
      </c>
      <c r="O1071" s="92"/>
      <c r="P1071" s="237">
        <f>O1071*H1071</f>
        <v>0</v>
      </c>
      <c r="Q1071" s="237">
        <v>0</v>
      </c>
      <c r="R1071" s="237">
        <f>Q1071*H1071</f>
        <v>0</v>
      </c>
      <c r="S1071" s="237">
        <v>0</v>
      </c>
      <c r="T1071" s="238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9" t="s">
        <v>250</v>
      </c>
      <c r="AT1071" s="239" t="s">
        <v>372</v>
      </c>
      <c r="AU1071" s="239" t="s">
        <v>88</v>
      </c>
      <c r="AY1071" s="18" t="s">
        <v>216</v>
      </c>
      <c r="BE1071" s="240">
        <f>IF(N1071="základní",J1071,0)</f>
        <v>0</v>
      </c>
      <c r="BF1071" s="240">
        <f>IF(N1071="snížená",J1071,0)</f>
        <v>0</v>
      </c>
      <c r="BG1071" s="240">
        <f>IF(N1071="zákl. přenesená",J1071,0)</f>
        <v>0</v>
      </c>
      <c r="BH1071" s="240">
        <f>IF(N1071="sníž. přenesená",J1071,0)</f>
        <v>0</v>
      </c>
      <c r="BI1071" s="240">
        <f>IF(N1071="nulová",J1071,0)</f>
        <v>0</v>
      </c>
      <c r="BJ1071" s="18" t="s">
        <v>86</v>
      </c>
      <c r="BK1071" s="240">
        <f>ROUND(I1071*H1071,2)</f>
        <v>0</v>
      </c>
      <c r="BL1071" s="18" t="s">
        <v>121</v>
      </c>
      <c r="BM1071" s="239" t="s">
        <v>1772</v>
      </c>
    </row>
    <row r="1072" s="2" customFormat="1" ht="16.5" customHeight="1">
      <c r="A1072" s="39"/>
      <c r="B1072" s="40"/>
      <c r="C1072" s="228" t="s">
        <v>1773</v>
      </c>
      <c r="D1072" s="228" t="s">
        <v>218</v>
      </c>
      <c r="E1072" s="229" t="s">
        <v>1774</v>
      </c>
      <c r="F1072" s="230" t="s">
        <v>1775</v>
      </c>
      <c r="G1072" s="231" t="s">
        <v>277</v>
      </c>
      <c r="H1072" s="232">
        <v>84.420000000000002</v>
      </c>
      <c r="I1072" s="233"/>
      <c r="J1072" s="234">
        <f>ROUND(I1072*H1072,2)</f>
        <v>0</v>
      </c>
      <c r="K1072" s="230" t="s">
        <v>222</v>
      </c>
      <c r="L1072" s="45"/>
      <c r="M1072" s="235" t="s">
        <v>1</v>
      </c>
      <c r="N1072" s="236" t="s">
        <v>44</v>
      </c>
      <c r="O1072" s="92"/>
      <c r="P1072" s="237">
        <f>O1072*H1072</f>
        <v>0</v>
      </c>
      <c r="Q1072" s="237">
        <v>0</v>
      </c>
      <c r="R1072" s="237">
        <f>Q1072*H1072</f>
        <v>0</v>
      </c>
      <c r="S1072" s="237">
        <v>0.014999999999999999</v>
      </c>
      <c r="T1072" s="238">
        <f>S1072*H1072</f>
        <v>1.2663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9" t="s">
        <v>121</v>
      </c>
      <c r="AT1072" s="239" t="s">
        <v>218</v>
      </c>
      <c r="AU1072" s="239" t="s">
        <v>88</v>
      </c>
      <c r="AY1072" s="18" t="s">
        <v>216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8" t="s">
        <v>86</v>
      </c>
      <c r="BK1072" s="240">
        <f>ROUND(I1072*H1072,2)</f>
        <v>0</v>
      </c>
      <c r="BL1072" s="18" t="s">
        <v>121</v>
      </c>
      <c r="BM1072" s="239" t="s">
        <v>1776</v>
      </c>
    </row>
    <row r="1073" s="13" customFormat="1">
      <c r="A1073" s="13"/>
      <c r="B1073" s="241"/>
      <c r="C1073" s="242"/>
      <c r="D1073" s="243" t="s">
        <v>230</v>
      </c>
      <c r="E1073" s="244" t="s">
        <v>1</v>
      </c>
      <c r="F1073" s="245" t="s">
        <v>1777</v>
      </c>
      <c r="G1073" s="242"/>
      <c r="H1073" s="246">
        <v>84.420000000000002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230</v>
      </c>
      <c r="AU1073" s="252" t="s">
        <v>88</v>
      </c>
      <c r="AV1073" s="13" t="s">
        <v>88</v>
      </c>
      <c r="AW1073" s="13" t="s">
        <v>34</v>
      </c>
      <c r="AX1073" s="13" t="s">
        <v>86</v>
      </c>
      <c r="AY1073" s="252" t="s">
        <v>216</v>
      </c>
    </row>
    <row r="1074" s="2" customFormat="1" ht="16.5" customHeight="1">
      <c r="A1074" s="39"/>
      <c r="B1074" s="40"/>
      <c r="C1074" s="228" t="s">
        <v>1778</v>
      </c>
      <c r="D1074" s="228" t="s">
        <v>218</v>
      </c>
      <c r="E1074" s="229" t="s">
        <v>1779</v>
      </c>
      <c r="F1074" s="230" t="s">
        <v>1780</v>
      </c>
      <c r="G1074" s="231" t="s">
        <v>277</v>
      </c>
      <c r="H1074" s="232">
        <v>7.3200000000000003</v>
      </c>
      <c r="I1074" s="233"/>
      <c r="J1074" s="234">
        <f>ROUND(I1074*H1074,2)</f>
        <v>0</v>
      </c>
      <c r="K1074" s="230" t="s">
        <v>222</v>
      </c>
      <c r="L1074" s="45"/>
      <c r="M1074" s="235" t="s">
        <v>1</v>
      </c>
      <c r="N1074" s="236" t="s">
        <v>44</v>
      </c>
      <c r="O1074" s="92"/>
      <c r="P1074" s="237">
        <f>O1074*H1074</f>
        <v>0</v>
      </c>
      <c r="Q1074" s="237">
        <v>0</v>
      </c>
      <c r="R1074" s="237">
        <f>Q1074*H1074</f>
        <v>0</v>
      </c>
      <c r="S1074" s="237">
        <v>0.058999999999999997</v>
      </c>
      <c r="T1074" s="238">
        <f>S1074*H1074</f>
        <v>0.43187999999999999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9" t="s">
        <v>121</v>
      </c>
      <c r="AT1074" s="239" t="s">
        <v>218</v>
      </c>
      <c r="AU1074" s="239" t="s">
        <v>88</v>
      </c>
      <c r="AY1074" s="18" t="s">
        <v>216</v>
      </c>
      <c r="BE1074" s="240">
        <f>IF(N1074="základní",J1074,0)</f>
        <v>0</v>
      </c>
      <c r="BF1074" s="240">
        <f>IF(N1074="snížená",J1074,0)</f>
        <v>0</v>
      </c>
      <c r="BG1074" s="240">
        <f>IF(N1074="zákl. přenesená",J1074,0)</f>
        <v>0</v>
      </c>
      <c r="BH1074" s="240">
        <f>IF(N1074="sníž. přenesená",J1074,0)</f>
        <v>0</v>
      </c>
      <c r="BI1074" s="240">
        <f>IF(N1074="nulová",J1074,0)</f>
        <v>0</v>
      </c>
      <c r="BJ1074" s="18" t="s">
        <v>86</v>
      </c>
      <c r="BK1074" s="240">
        <f>ROUND(I1074*H1074,2)</f>
        <v>0</v>
      </c>
      <c r="BL1074" s="18" t="s">
        <v>121</v>
      </c>
      <c r="BM1074" s="239" t="s">
        <v>1781</v>
      </c>
    </row>
    <row r="1075" s="13" customFormat="1">
      <c r="A1075" s="13"/>
      <c r="B1075" s="241"/>
      <c r="C1075" s="242"/>
      <c r="D1075" s="243" t="s">
        <v>230</v>
      </c>
      <c r="E1075" s="244" t="s">
        <v>1</v>
      </c>
      <c r="F1075" s="245" t="s">
        <v>1782</v>
      </c>
      <c r="G1075" s="242"/>
      <c r="H1075" s="246">
        <v>7.3200000000000003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230</v>
      </c>
      <c r="AU1075" s="252" t="s">
        <v>88</v>
      </c>
      <c r="AV1075" s="13" t="s">
        <v>88</v>
      </c>
      <c r="AW1075" s="13" t="s">
        <v>34</v>
      </c>
      <c r="AX1075" s="13" t="s">
        <v>86</v>
      </c>
      <c r="AY1075" s="252" t="s">
        <v>216</v>
      </c>
    </row>
    <row r="1076" s="2" customFormat="1" ht="16.5" customHeight="1">
      <c r="A1076" s="39"/>
      <c r="B1076" s="40"/>
      <c r="C1076" s="228" t="s">
        <v>1783</v>
      </c>
      <c r="D1076" s="228" t="s">
        <v>218</v>
      </c>
      <c r="E1076" s="229" t="s">
        <v>1784</v>
      </c>
      <c r="F1076" s="230" t="s">
        <v>1785</v>
      </c>
      <c r="G1076" s="231" t="s">
        <v>328</v>
      </c>
      <c r="H1076" s="232">
        <v>1.6559999999999999</v>
      </c>
      <c r="I1076" s="233"/>
      <c r="J1076" s="234">
        <f>ROUND(I1076*H1076,2)</f>
        <v>0</v>
      </c>
      <c r="K1076" s="230" t="s">
        <v>222</v>
      </c>
      <c r="L1076" s="45"/>
      <c r="M1076" s="235" t="s">
        <v>1</v>
      </c>
      <c r="N1076" s="236" t="s">
        <v>44</v>
      </c>
      <c r="O1076" s="92"/>
      <c r="P1076" s="237">
        <f>O1076*H1076</f>
        <v>0</v>
      </c>
      <c r="Q1076" s="237">
        <v>0</v>
      </c>
      <c r="R1076" s="237">
        <f>Q1076*H1076</f>
        <v>0</v>
      </c>
      <c r="S1076" s="237">
        <v>2.3999999999999999</v>
      </c>
      <c r="T1076" s="238">
        <f>S1076*H1076</f>
        <v>3.9743999999999997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9" t="s">
        <v>121</v>
      </c>
      <c r="AT1076" s="239" t="s">
        <v>218</v>
      </c>
      <c r="AU1076" s="239" t="s">
        <v>88</v>
      </c>
      <c r="AY1076" s="18" t="s">
        <v>216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86</v>
      </c>
      <c r="BK1076" s="240">
        <f>ROUND(I1076*H1076,2)</f>
        <v>0</v>
      </c>
      <c r="BL1076" s="18" t="s">
        <v>121</v>
      </c>
      <c r="BM1076" s="239" t="s">
        <v>1786</v>
      </c>
    </row>
    <row r="1077" s="13" customFormat="1">
      <c r="A1077" s="13"/>
      <c r="B1077" s="241"/>
      <c r="C1077" s="242"/>
      <c r="D1077" s="243" t="s">
        <v>230</v>
      </c>
      <c r="E1077" s="244" t="s">
        <v>1</v>
      </c>
      <c r="F1077" s="245" t="s">
        <v>1787</v>
      </c>
      <c r="G1077" s="242"/>
      <c r="H1077" s="246">
        <v>1.6559999999999999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230</v>
      </c>
      <c r="AU1077" s="252" t="s">
        <v>88</v>
      </c>
      <c r="AV1077" s="13" t="s">
        <v>88</v>
      </c>
      <c r="AW1077" s="13" t="s">
        <v>34</v>
      </c>
      <c r="AX1077" s="13" t="s">
        <v>86</v>
      </c>
      <c r="AY1077" s="252" t="s">
        <v>216</v>
      </c>
    </row>
    <row r="1078" s="2" customFormat="1" ht="16.5" customHeight="1">
      <c r="A1078" s="39"/>
      <c r="B1078" s="40"/>
      <c r="C1078" s="228" t="s">
        <v>1788</v>
      </c>
      <c r="D1078" s="228" t="s">
        <v>218</v>
      </c>
      <c r="E1078" s="229" t="s">
        <v>1789</v>
      </c>
      <c r="F1078" s="230" t="s">
        <v>1790</v>
      </c>
      <c r="G1078" s="231" t="s">
        <v>221</v>
      </c>
      <c r="H1078" s="232">
        <v>4</v>
      </c>
      <c r="I1078" s="233"/>
      <c r="J1078" s="234">
        <f>ROUND(I1078*H1078,2)</f>
        <v>0</v>
      </c>
      <c r="K1078" s="230" t="s">
        <v>222</v>
      </c>
      <c r="L1078" s="45"/>
      <c r="M1078" s="235" t="s">
        <v>1</v>
      </c>
      <c r="N1078" s="236" t="s">
        <v>44</v>
      </c>
      <c r="O1078" s="92"/>
      <c r="P1078" s="237">
        <f>O1078*H1078</f>
        <v>0</v>
      </c>
      <c r="Q1078" s="237">
        <v>0</v>
      </c>
      <c r="R1078" s="237">
        <f>Q1078*H1078</f>
        <v>0</v>
      </c>
      <c r="S1078" s="237">
        <v>0.036999999999999998</v>
      </c>
      <c r="T1078" s="238">
        <f>S1078*H1078</f>
        <v>0.14799999999999999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9" t="s">
        <v>121</v>
      </c>
      <c r="AT1078" s="239" t="s">
        <v>218</v>
      </c>
      <c r="AU1078" s="239" t="s">
        <v>88</v>
      </c>
      <c r="AY1078" s="18" t="s">
        <v>216</v>
      </c>
      <c r="BE1078" s="240">
        <f>IF(N1078="základní",J1078,0)</f>
        <v>0</v>
      </c>
      <c r="BF1078" s="240">
        <f>IF(N1078="snížená",J1078,0)</f>
        <v>0</v>
      </c>
      <c r="BG1078" s="240">
        <f>IF(N1078="zákl. přenesená",J1078,0)</f>
        <v>0</v>
      </c>
      <c r="BH1078" s="240">
        <f>IF(N1078="sníž. přenesená",J1078,0)</f>
        <v>0</v>
      </c>
      <c r="BI1078" s="240">
        <f>IF(N1078="nulová",J1078,0)</f>
        <v>0</v>
      </c>
      <c r="BJ1078" s="18" t="s">
        <v>86</v>
      </c>
      <c r="BK1078" s="240">
        <f>ROUND(I1078*H1078,2)</f>
        <v>0</v>
      </c>
      <c r="BL1078" s="18" t="s">
        <v>121</v>
      </c>
      <c r="BM1078" s="239" t="s">
        <v>1791</v>
      </c>
    </row>
    <row r="1079" s="13" customFormat="1">
      <c r="A1079" s="13"/>
      <c r="B1079" s="241"/>
      <c r="C1079" s="242"/>
      <c r="D1079" s="243" t="s">
        <v>230</v>
      </c>
      <c r="E1079" s="244" t="s">
        <v>1</v>
      </c>
      <c r="F1079" s="245" t="s">
        <v>1792</v>
      </c>
      <c r="G1079" s="242"/>
      <c r="H1079" s="246">
        <v>4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230</v>
      </c>
      <c r="AU1079" s="252" t="s">
        <v>88</v>
      </c>
      <c r="AV1079" s="13" t="s">
        <v>88</v>
      </c>
      <c r="AW1079" s="13" t="s">
        <v>34</v>
      </c>
      <c r="AX1079" s="13" t="s">
        <v>86</v>
      </c>
      <c r="AY1079" s="252" t="s">
        <v>216</v>
      </c>
    </row>
    <row r="1080" s="2" customFormat="1" ht="16.5" customHeight="1">
      <c r="A1080" s="39"/>
      <c r="B1080" s="40"/>
      <c r="C1080" s="228" t="s">
        <v>1793</v>
      </c>
      <c r="D1080" s="228" t="s">
        <v>218</v>
      </c>
      <c r="E1080" s="229" t="s">
        <v>1794</v>
      </c>
      <c r="F1080" s="230" t="s">
        <v>1795</v>
      </c>
      <c r="G1080" s="231" t="s">
        <v>293</v>
      </c>
      <c r="H1080" s="232">
        <v>4.7999999999999998</v>
      </c>
      <c r="I1080" s="233"/>
      <c r="J1080" s="234">
        <f>ROUND(I1080*H1080,2)</f>
        <v>0</v>
      </c>
      <c r="K1080" s="230" t="s">
        <v>222</v>
      </c>
      <c r="L1080" s="45"/>
      <c r="M1080" s="235" t="s">
        <v>1</v>
      </c>
      <c r="N1080" s="236" t="s">
        <v>44</v>
      </c>
      <c r="O1080" s="92"/>
      <c r="P1080" s="237">
        <f>O1080*H1080</f>
        <v>0</v>
      </c>
      <c r="Q1080" s="237">
        <v>0.00147</v>
      </c>
      <c r="R1080" s="237">
        <f>Q1080*H1080</f>
        <v>0.0070559999999999998</v>
      </c>
      <c r="S1080" s="237">
        <v>0.039</v>
      </c>
      <c r="T1080" s="238">
        <f>S1080*H1080</f>
        <v>0.18720000000000001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9" t="s">
        <v>121</v>
      </c>
      <c r="AT1080" s="239" t="s">
        <v>218</v>
      </c>
      <c r="AU1080" s="239" t="s">
        <v>88</v>
      </c>
      <c r="AY1080" s="18" t="s">
        <v>216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86</v>
      </c>
      <c r="BK1080" s="240">
        <f>ROUND(I1080*H1080,2)</f>
        <v>0</v>
      </c>
      <c r="BL1080" s="18" t="s">
        <v>121</v>
      </c>
      <c r="BM1080" s="239" t="s">
        <v>1796</v>
      </c>
    </row>
    <row r="1081" s="13" customFormat="1">
      <c r="A1081" s="13"/>
      <c r="B1081" s="241"/>
      <c r="C1081" s="242"/>
      <c r="D1081" s="243" t="s">
        <v>230</v>
      </c>
      <c r="E1081" s="244" t="s">
        <v>1</v>
      </c>
      <c r="F1081" s="245" t="s">
        <v>1797</v>
      </c>
      <c r="G1081" s="242"/>
      <c r="H1081" s="246">
        <v>4.7999999999999998</v>
      </c>
      <c r="I1081" s="247"/>
      <c r="J1081" s="242"/>
      <c r="K1081" s="242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230</v>
      </c>
      <c r="AU1081" s="252" t="s">
        <v>88</v>
      </c>
      <c r="AV1081" s="13" t="s">
        <v>88</v>
      </c>
      <c r="AW1081" s="13" t="s">
        <v>34</v>
      </c>
      <c r="AX1081" s="13" t="s">
        <v>86</v>
      </c>
      <c r="AY1081" s="252" t="s">
        <v>216</v>
      </c>
    </row>
    <row r="1082" s="2" customFormat="1" ht="16.5" customHeight="1">
      <c r="A1082" s="39"/>
      <c r="B1082" s="40"/>
      <c r="C1082" s="228" t="s">
        <v>1798</v>
      </c>
      <c r="D1082" s="228" t="s">
        <v>218</v>
      </c>
      <c r="E1082" s="229" t="s">
        <v>1799</v>
      </c>
      <c r="F1082" s="230" t="s">
        <v>1800</v>
      </c>
      <c r="G1082" s="231" t="s">
        <v>293</v>
      </c>
      <c r="H1082" s="232">
        <v>14</v>
      </c>
      <c r="I1082" s="233"/>
      <c r="J1082" s="234">
        <f>ROUND(I1082*H1082,2)</f>
        <v>0</v>
      </c>
      <c r="K1082" s="230" t="s">
        <v>222</v>
      </c>
      <c r="L1082" s="45"/>
      <c r="M1082" s="235" t="s">
        <v>1</v>
      </c>
      <c r="N1082" s="236" t="s">
        <v>44</v>
      </c>
      <c r="O1082" s="92"/>
      <c r="P1082" s="237">
        <f>O1082*H1082</f>
        <v>0</v>
      </c>
      <c r="Q1082" s="237">
        <v>0.00020000000000000001</v>
      </c>
      <c r="R1082" s="237">
        <f>Q1082*H1082</f>
        <v>0.0028</v>
      </c>
      <c r="S1082" s="237">
        <v>0</v>
      </c>
      <c r="T1082" s="238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9" t="s">
        <v>121</v>
      </c>
      <c r="AT1082" s="239" t="s">
        <v>218</v>
      </c>
      <c r="AU1082" s="239" t="s">
        <v>88</v>
      </c>
      <c r="AY1082" s="18" t="s">
        <v>216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8" t="s">
        <v>86</v>
      </c>
      <c r="BK1082" s="240">
        <f>ROUND(I1082*H1082,2)</f>
        <v>0</v>
      </c>
      <c r="BL1082" s="18" t="s">
        <v>121</v>
      </c>
      <c r="BM1082" s="239" t="s">
        <v>1801</v>
      </c>
    </row>
    <row r="1083" s="13" customFormat="1">
      <c r="A1083" s="13"/>
      <c r="B1083" s="241"/>
      <c r="C1083" s="242"/>
      <c r="D1083" s="243" t="s">
        <v>230</v>
      </c>
      <c r="E1083" s="244" t="s">
        <v>1</v>
      </c>
      <c r="F1083" s="245" t="s">
        <v>1802</v>
      </c>
      <c r="G1083" s="242"/>
      <c r="H1083" s="246">
        <v>14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230</v>
      </c>
      <c r="AU1083" s="252" t="s">
        <v>88</v>
      </c>
      <c r="AV1083" s="13" t="s">
        <v>88</v>
      </c>
      <c r="AW1083" s="13" t="s">
        <v>34</v>
      </c>
      <c r="AX1083" s="13" t="s">
        <v>86</v>
      </c>
      <c r="AY1083" s="252" t="s">
        <v>216</v>
      </c>
    </row>
    <row r="1084" s="2" customFormat="1" ht="21.75" customHeight="1">
      <c r="A1084" s="39"/>
      <c r="B1084" s="40"/>
      <c r="C1084" s="228" t="s">
        <v>1803</v>
      </c>
      <c r="D1084" s="228" t="s">
        <v>218</v>
      </c>
      <c r="E1084" s="229" t="s">
        <v>1804</v>
      </c>
      <c r="F1084" s="230" t="s">
        <v>1805</v>
      </c>
      <c r="G1084" s="231" t="s">
        <v>293</v>
      </c>
      <c r="H1084" s="232">
        <v>68.739000000000004</v>
      </c>
      <c r="I1084" s="233"/>
      <c r="J1084" s="234">
        <f>ROUND(I1084*H1084,2)</f>
        <v>0</v>
      </c>
      <c r="K1084" s="230" t="s">
        <v>222</v>
      </c>
      <c r="L1084" s="45"/>
      <c r="M1084" s="235" t="s">
        <v>1</v>
      </c>
      <c r="N1084" s="236" t="s">
        <v>44</v>
      </c>
      <c r="O1084" s="92"/>
      <c r="P1084" s="237">
        <f>O1084*H1084</f>
        <v>0</v>
      </c>
      <c r="Q1084" s="237">
        <v>0.00051999999999999995</v>
      </c>
      <c r="R1084" s="237">
        <f>Q1084*H1084</f>
        <v>0.035744279999999996</v>
      </c>
      <c r="S1084" s="237">
        <v>0</v>
      </c>
      <c r="T1084" s="238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9" t="s">
        <v>121</v>
      </c>
      <c r="AT1084" s="239" t="s">
        <v>218</v>
      </c>
      <c r="AU1084" s="239" t="s">
        <v>88</v>
      </c>
      <c r="AY1084" s="18" t="s">
        <v>216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8" t="s">
        <v>86</v>
      </c>
      <c r="BK1084" s="240">
        <f>ROUND(I1084*H1084,2)</f>
        <v>0</v>
      </c>
      <c r="BL1084" s="18" t="s">
        <v>121</v>
      </c>
      <c r="BM1084" s="239" t="s">
        <v>1806</v>
      </c>
    </row>
    <row r="1085" s="13" customFormat="1">
      <c r="A1085" s="13"/>
      <c r="B1085" s="241"/>
      <c r="C1085" s="242"/>
      <c r="D1085" s="243" t="s">
        <v>230</v>
      </c>
      <c r="E1085" s="244" t="s">
        <v>1</v>
      </c>
      <c r="F1085" s="245" t="s">
        <v>1807</v>
      </c>
      <c r="G1085" s="242"/>
      <c r="H1085" s="246">
        <v>3.8610000000000002</v>
      </c>
      <c r="I1085" s="247"/>
      <c r="J1085" s="242"/>
      <c r="K1085" s="242"/>
      <c r="L1085" s="248"/>
      <c r="M1085" s="249"/>
      <c r="N1085" s="250"/>
      <c r="O1085" s="250"/>
      <c r="P1085" s="250"/>
      <c r="Q1085" s="250"/>
      <c r="R1085" s="250"/>
      <c r="S1085" s="250"/>
      <c r="T1085" s="25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2" t="s">
        <v>230</v>
      </c>
      <c r="AU1085" s="252" t="s">
        <v>88</v>
      </c>
      <c r="AV1085" s="13" t="s">
        <v>88</v>
      </c>
      <c r="AW1085" s="13" t="s">
        <v>34</v>
      </c>
      <c r="AX1085" s="13" t="s">
        <v>79</v>
      </c>
      <c r="AY1085" s="252" t="s">
        <v>216</v>
      </c>
    </row>
    <row r="1086" s="13" customFormat="1">
      <c r="A1086" s="13"/>
      <c r="B1086" s="241"/>
      <c r="C1086" s="242"/>
      <c r="D1086" s="243" t="s">
        <v>230</v>
      </c>
      <c r="E1086" s="244" t="s">
        <v>1</v>
      </c>
      <c r="F1086" s="245" t="s">
        <v>1808</v>
      </c>
      <c r="G1086" s="242"/>
      <c r="H1086" s="246">
        <v>31.977</v>
      </c>
      <c r="I1086" s="247"/>
      <c r="J1086" s="242"/>
      <c r="K1086" s="242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230</v>
      </c>
      <c r="AU1086" s="252" t="s">
        <v>88</v>
      </c>
      <c r="AV1086" s="13" t="s">
        <v>88</v>
      </c>
      <c r="AW1086" s="13" t="s">
        <v>34</v>
      </c>
      <c r="AX1086" s="13" t="s">
        <v>79</v>
      </c>
      <c r="AY1086" s="252" t="s">
        <v>216</v>
      </c>
    </row>
    <row r="1087" s="13" customFormat="1">
      <c r="A1087" s="13"/>
      <c r="B1087" s="241"/>
      <c r="C1087" s="242"/>
      <c r="D1087" s="243" t="s">
        <v>230</v>
      </c>
      <c r="E1087" s="244" t="s">
        <v>1</v>
      </c>
      <c r="F1087" s="245" t="s">
        <v>1809</v>
      </c>
      <c r="G1087" s="242"/>
      <c r="H1087" s="246">
        <v>32.901000000000003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230</v>
      </c>
      <c r="AU1087" s="252" t="s">
        <v>88</v>
      </c>
      <c r="AV1087" s="13" t="s">
        <v>88</v>
      </c>
      <c r="AW1087" s="13" t="s">
        <v>34</v>
      </c>
      <c r="AX1087" s="13" t="s">
        <v>79</v>
      </c>
      <c r="AY1087" s="252" t="s">
        <v>216</v>
      </c>
    </row>
    <row r="1088" s="14" customFormat="1">
      <c r="A1088" s="14"/>
      <c r="B1088" s="253"/>
      <c r="C1088" s="254"/>
      <c r="D1088" s="243" t="s">
        <v>230</v>
      </c>
      <c r="E1088" s="255" t="s">
        <v>1</v>
      </c>
      <c r="F1088" s="256" t="s">
        <v>1810</v>
      </c>
      <c r="G1088" s="254"/>
      <c r="H1088" s="257">
        <v>68.739000000000004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230</v>
      </c>
      <c r="AU1088" s="263" t="s">
        <v>88</v>
      </c>
      <c r="AV1088" s="14" t="s">
        <v>121</v>
      </c>
      <c r="AW1088" s="14" t="s">
        <v>34</v>
      </c>
      <c r="AX1088" s="14" t="s">
        <v>86</v>
      </c>
      <c r="AY1088" s="263" t="s">
        <v>216</v>
      </c>
    </row>
    <row r="1089" s="12" customFormat="1" ht="22.8" customHeight="1">
      <c r="A1089" s="12"/>
      <c r="B1089" s="212"/>
      <c r="C1089" s="213"/>
      <c r="D1089" s="214" t="s">
        <v>78</v>
      </c>
      <c r="E1089" s="226" t="s">
        <v>492</v>
      </c>
      <c r="F1089" s="226" t="s">
        <v>493</v>
      </c>
      <c r="G1089" s="213"/>
      <c r="H1089" s="213"/>
      <c r="I1089" s="216"/>
      <c r="J1089" s="227">
        <f>BK1089</f>
        <v>0</v>
      </c>
      <c r="K1089" s="213"/>
      <c r="L1089" s="218"/>
      <c r="M1089" s="219"/>
      <c r="N1089" s="220"/>
      <c r="O1089" s="220"/>
      <c r="P1089" s="221">
        <f>SUM(P1090:P1098)</f>
        <v>0</v>
      </c>
      <c r="Q1089" s="220"/>
      <c r="R1089" s="221">
        <f>SUM(R1090:R1098)</f>
        <v>0</v>
      </c>
      <c r="S1089" s="220"/>
      <c r="T1089" s="222">
        <f>SUM(T1090:T1098)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23" t="s">
        <v>86</v>
      </c>
      <c r="AT1089" s="224" t="s">
        <v>78</v>
      </c>
      <c r="AU1089" s="224" t="s">
        <v>86</v>
      </c>
      <c r="AY1089" s="223" t="s">
        <v>216</v>
      </c>
      <c r="BK1089" s="225">
        <f>SUM(BK1090:BK1098)</f>
        <v>0</v>
      </c>
    </row>
    <row r="1090" s="2" customFormat="1" ht="21.75" customHeight="1">
      <c r="A1090" s="39"/>
      <c r="B1090" s="40"/>
      <c r="C1090" s="228" t="s">
        <v>1811</v>
      </c>
      <c r="D1090" s="228" t="s">
        <v>218</v>
      </c>
      <c r="E1090" s="229" t="s">
        <v>1812</v>
      </c>
      <c r="F1090" s="230" t="s">
        <v>1813</v>
      </c>
      <c r="G1090" s="231" t="s">
        <v>359</v>
      </c>
      <c r="H1090" s="232">
        <v>6.0359999999999996</v>
      </c>
      <c r="I1090" s="233"/>
      <c r="J1090" s="234">
        <f>ROUND(I1090*H1090,2)</f>
        <v>0</v>
      </c>
      <c r="K1090" s="230" t="s">
        <v>222</v>
      </c>
      <c r="L1090" s="45"/>
      <c r="M1090" s="235" t="s">
        <v>1</v>
      </c>
      <c r="N1090" s="236" t="s">
        <v>44</v>
      </c>
      <c r="O1090" s="92"/>
      <c r="P1090" s="237">
        <f>O1090*H1090</f>
        <v>0</v>
      </c>
      <c r="Q1090" s="237">
        <v>0</v>
      </c>
      <c r="R1090" s="237">
        <f>Q1090*H1090</f>
        <v>0</v>
      </c>
      <c r="S1090" s="237">
        <v>0</v>
      </c>
      <c r="T1090" s="238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9" t="s">
        <v>121</v>
      </c>
      <c r="AT1090" s="239" t="s">
        <v>218</v>
      </c>
      <c r="AU1090" s="239" t="s">
        <v>88</v>
      </c>
      <c r="AY1090" s="18" t="s">
        <v>216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8" t="s">
        <v>86</v>
      </c>
      <c r="BK1090" s="240">
        <f>ROUND(I1090*H1090,2)</f>
        <v>0</v>
      </c>
      <c r="BL1090" s="18" t="s">
        <v>121</v>
      </c>
      <c r="BM1090" s="239" t="s">
        <v>1814</v>
      </c>
    </row>
    <row r="1091" s="2" customFormat="1" ht="16.5" customHeight="1">
      <c r="A1091" s="39"/>
      <c r="B1091" s="40"/>
      <c r="C1091" s="228" t="s">
        <v>1815</v>
      </c>
      <c r="D1091" s="228" t="s">
        <v>218</v>
      </c>
      <c r="E1091" s="229" t="s">
        <v>495</v>
      </c>
      <c r="F1091" s="230" t="s">
        <v>496</v>
      </c>
      <c r="G1091" s="231" t="s">
        <v>359</v>
      </c>
      <c r="H1091" s="232">
        <v>6.0359999999999996</v>
      </c>
      <c r="I1091" s="233"/>
      <c r="J1091" s="234">
        <f>ROUND(I1091*H1091,2)</f>
        <v>0</v>
      </c>
      <c r="K1091" s="230" t="s">
        <v>222</v>
      </c>
      <c r="L1091" s="45"/>
      <c r="M1091" s="235" t="s">
        <v>1</v>
      </c>
      <c r="N1091" s="236" t="s">
        <v>44</v>
      </c>
      <c r="O1091" s="92"/>
      <c r="P1091" s="237">
        <f>O1091*H1091</f>
        <v>0</v>
      </c>
      <c r="Q1091" s="237">
        <v>0</v>
      </c>
      <c r="R1091" s="237">
        <f>Q1091*H1091</f>
        <v>0</v>
      </c>
      <c r="S1091" s="237">
        <v>0</v>
      </c>
      <c r="T1091" s="238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9" t="s">
        <v>121</v>
      </c>
      <c r="AT1091" s="239" t="s">
        <v>218</v>
      </c>
      <c r="AU1091" s="239" t="s">
        <v>88</v>
      </c>
      <c r="AY1091" s="18" t="s">
        <v>216</v>
      </c>
      <c r="BE1091" s="240">
        <f>IF(N1091="základní",J1091,0)</f>
        <v>0</v>
      </c>
      <c r="BF1091" s="240">
        <f>IF(N1091="snížená",J1091,0)</f>
        <v>0</v>
      </c>
      <c r="BG1091" s="240">
        <f>IF(N1091="zákl. přenesená",J1091,0)</f>
        <v>0</v>
      </c>
      <c r="BH1091" s="240">
        <f>IF(N1091="sníž. přenesená",J1091,0)</f>
        <v>0</v>
      </c>
      <c r="BI1091" s="240">
        <f>IF(N1091="nulová",J1091,0)</f>
        <v>0</v>
      </c>
      <c r="BJ1091" s="18" t="s">
        <v>86</v>
      </c>
      <c r="BK1091" s="240">
        <f>ROUND(I1091*H1091,2)</f>
        <v>0</v>
      </c>
      <c r="BL1091" s="18" t="s">
        <v>121</v>
      </c>
      <c r="BM1091" s="239" t="s">
        <v>1816</v>
      </c>
    </row>
    <row r="1092" s="2" customFormat="1" ht="16.5" customHeight="1">
      <c r="A1092" s="39"/>
      <c r="B1092" s="40"/>
      <c r="C1092" s="228" t="s">
        <v>1817</v>
      </c>
      <c r="D1092" s="228" t="s">
        <v>218</v>
      </c>
      <c r="E1092" s="229" t="s">
        <v>500</v>
      </c>
      <c r="F1092" s="230" t="s">
        <v>501</v>
      </c>
      <c r="G1092" s="231" t="s">
        <v>359</v>
      </c>
      <c r="H1092" s="232">
        <v>54.323999999999998</v>
      </c>
      <c r="I1092" s="233"/>
      <c r="J1092" s="234">
        <f>ROUND(I1092*H1092,2)</f>
        <v>0</v>
      </c>
      <c r="K1092" s="230" t="s">
        <v>222</v>
      </c>
      <c r="L1092" s="45"/>
      <c r="M1092" s="235" t="s">
        <v>1</v>
      </c>
      <c r="N1092" s="236" t="s">
        <v>44</v>
      </c>
      <c r="O1092" s="92"/>
      <c r="P1092" s="237">
        <f>O1092*H1092</f>
        <v>0</v>
      </c>
      <c r="Q1092" s="237">
        <v>0</v>
      </c>
      <c r="R1092" s="237">
        <f>Q1092*H1092</f>
        <v>0</v>
      </c>
      <c r="S1092" s="237">
        <v>0</v>
      </c>
      <c r="T1092" s="238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9" t="s">
        <v>121</v>
      </c>
      <c r="AT1092" s="239" t="s">
        <v>218</v>
      </c>
      <c r="AU1092" s="239" t="s">
        <v>88</v>
      </c>
      <c r="AY1092" s="18" t="s">
        <v>216</v>
      </c>
      <c r="BE1092" s="240">
        <f>IF(N1092="základní",J1092,0)</f>
        <v>0</v>
      </c>
      <c r="BF1092" s="240">
        <f>IF(N1092="snížená",J1092,0)</f>
        <v>0</v>
      </c>
      <c r="BG1092" s="240">
        <f>IF(N1092="zákl. přenesená",J1092,0)</f>
        <v>0</v>
      </c>
      <c r="BH1092" s="240">
        <f>IF(N1092="sníž. přenesená",J1092,0)</f>
        <v>0</v>
      </c>
      <c r="BI1092" s="240">
        <f>IF(N1092="nulová",J1092,0)</f>
        <v>0</v>
      </c>
      <c r="BJ1092" s="18" t="s">
        <v>86</v>
      </c>
      <c r="BK1092" s="240">
        <f>ROUND(I1092*H1092,2)</f>
        <v>0</v>
      </c>
      <c r="BL1092" s="18" t="s">
        <v>121</v>
      </c>
      <c r="BM1092" s="239" t="s">
        <v>1818</v>
      </c>
    </row>
    <row r="1093" s="13" customFormat="1">
      <c r="A1093" s="13"/>
      <c r="B1093" s="241"/>
      <c r="C1093" s="242"/>
      <c r="D1093" s="243" t="s">
        <v>230</v>
      </c>
      <c r="E1093" s="242"/>
      <c r="F1093" s="245" t="s">
        <v>1819</v>
      </c>
      <c r="G1093" s="242"/>
      <c r="H1093" s="246">
        <v>54.323999999999998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230</v>
      </c>
      <c r="AU1093" s="252" t="s">
        <v>88</v>
      </c>
      <c r="AV1093" s="13" t="s">
        <v>88</v>
      </c>
      <c r="AW1093" s="13" t="s">
        <v>4</v>
      </c>
      <c r="AX1093" s="13" t="s">
        <v>86</v>
      </c>
      <c r="AY1093" s="252" t="s">
        <v>216</v>
      </c>
    </row>
    <row r="1094" s="2" customFormat="1" ht="21.75" customHeight="1">
      <c r="A1094" s="39"/>
      <c r="B1094" s="40"/>
      <c r="C1094" s="228" t="s">
        <v>1820</v>
      </c>
      <c r="D1094" s="228" t="s">
        <v>218</v>
      </c>
      <c r="E1094" s="229" t="s">
        <v>1821</v>
      </c>
      <c r="F1094" s="230" t="s">
        <v>1822</v>
      </c>
      <c r="G1094" s="231" t="s">
        <v>359</v>
      </c>
      <c r="H1094" s="232">
        <v>3.9500000000000002</v>
      </c>
      <c r="I1094" s="233"/>
      <c r="J1094" s="234">
        <f>ROUND(I1094*H1094,2)</f>
        <v>0</v>
      </c>
      <c r="K1094" s="230" t="s">
        <v>222</v>
      </c>
      <c r="L1094" s="45"/>
      <c r="M1094" s="235" t="s">
        <v>1</v>
      </c>
      <c r="N1094" s="236" t="s">
        <v>44</v>
      </c>
      <c r="O1094" s="92"/>
      <c r="P1094" s="237">
        <f>O1094*H1094</f>
        <v>0</v>
      </c>
      <c r="Q1094" s="237">
        <v>0</v>
      </c>
      <c r="R1094" s="237">
        <f>Q1094*H1094</f>
        <v>0</v>
      </c>
      <c r="S1094" s="237">
        <v>0</v>
      </c>
      <c r="T1094" s="238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9" t="s">
        <v>121</v>
      </c>
      <c r="AT1094" s="239" t="s">
        <v>218</v>
      </c>
      <c r="AU1094" s="239" t="s">
        <v>88</v>
      </c>
      <c r="AY1094" s="18" t="s">
        <v>216</v>
      </c>
      <c r="BE1094" s="240">
        <f>IF(N1094="základní",J1094,0)</f>
        <v>0</v>
      </c>
      <c r="BF1094" s="240">
        <f>IF(N1094="snížená",J1094,0)</f>
        <v>0</v>
      </c>
      <c r="BG1094" s="240">
        <f>IF(N1094="zákl. přenesená",J1094,0)</f>
        <v>0</v>
      </c>
      <c r="BH1094" s="240">
        <f>IF(N1094="sníž. přenesená",J1094,0)</f>
        <v>0</v>
      </c>
      <c r="BI1094" s="240">
        <f>IF(N1094="nulová",J1094,0)</f>
        <v>0</v>
      </c>
      <c r="BJ1094" s="18" t="s">
        <v>86</v>
      </c>
      <c r="BK1094" s="240">
        <f>ROUND(I1094*H1094,2)</f>
        <v>0</v>
      </c>
      <c r="BL1094" s="18" t="s">
        <v>121</v>
      </c>
      <c r="BM1094" s="239" t="s">
        <v>1823</v>
      </c>
    </row>
    <row r="1095" s="2" customFormat="1" ht="21.75" customHeight="1">
      <c r="A1095" s="39"/>
      <c r="B1095" s="40"/>
      <c r="C1095" s="228" t="s">
        <v>1824</v>
      </c>
      <c r="D1095" s="228" t="s">
        <v>218</v>
      </c>
      <c r="E1095" s="229" t="s">
        <v>511</v>
      </c>
      <c r="F1095" s="230" t="s">
        <v>512</v>
      </c>
      <c r="G1095" s="231" t="s">
        <v>359</v>
      </c>
      <c r="H1095" s="232">
        <v>0.55900000000000005</v>
      </c>
      <c r="I1095" s="233"/>
      <c r="J1095" s="234">
        <f>ROUND(I1095*H1095,2)</f>
        <v>0</v>
      </c>
      <c r="K1095" s="230" t="s">
        <v>222</v>
      </c>
      <c r="L1095" s="45"/>
      <c r="M1095" s="235" t="s">
        <v>1</v>
      </c>
      <c r="N1095" s="236" t="s">
        <v>44</v>
      </c>
      <c r="O1095" s="92"/>
      <c r="P1095" s="237">
        <f>O1095*H1095</f>
        <v>0</v>
      </c>
      <c r="Q1095" s="237">
        <v>0</v>
      </c>
      <c r="R1095" s="237">
        <f>Q1095*H1095</f>
        <v>0</v>
      </c>
      <c r="S1095" s="237">
        <v>0</v>
      </c>
      <c r="T1095" s="238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39" t="s">
        <v>121</v>
      </c>
      <c r="AT1095" s="239" t="s">
        <v>218</v>
      </c>
      <c r="AU1095" s="239" t="s">
        <v>88</v>
      </c>
      <c r="AY1095" s="18" t="s">
        <v>216</v>
      </c>
      <c r="BE1095" s="240">
        <f>IF(N1095="základní",J1095,0)</f>
        <v>0</v>
      </c>
      <c r="BF1095" s="240">
        <f>IF(N1095="snížená",J1095,0)</f>
        <v>0</v>
      </c>
      <c r="BG1095" s="240">
        <f>IF(N1095="zákl. přenesená",J1095,0)</f>
        <v>0</v>
      </c>
      <c r="BH1095" s="240">
        <f>IF(N1095="sníž. přenesená",J1095,0)</f>
        <v>0</v>
      </c>
      <c r="BI1095" s="240">
        <f>IF(N1095="nulová",J1095,0)</f>
        <v>0</v>
      </c>
      <c r="BJ1095" s="18" t="s">
        <v>86</v>
      </c>
      <c r="BK1095" s="240">
        <f>ROUND(I1095*H1095,2)</f>
        <v>0</v>
      </c>
      <c r="BL1095" s="18" t="s">
        <v>121</v>
      </c>
      <c r="BM1095" s="239" t="s">
        <v>1825</v>
      </c>
    </row>
    <row r="1096" s="13" customFormat="1">
      <c r="A1096" s="13"/>
      <c r="B1096" s="241"/>
      <c r="C1096" s="242"/>
      <c r="D1096" s="243" t="s">
        <v>230</v>
      </c>
      <c r="E1096" s="244" t="s">
        <v>1</v>
      </c>
      <c r="F1096" s="245" t="s">
        <v>1826</v>
      </c>
      <c r="G1096" s="242"/>
      <c r="H1096" s="246">
        <v>0.55900000000000005</v>
      </c>
      <c r="I1096" s="247"/>
      <c r="J1096" s="242"/>
      <c r="K1096" s="242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2" t="s">
        <v>230</v>
      </c>
      <c r="AU1096" s="252" t="s">
        <v>88</v>
      </c>
      <c r="AV1096" s="13" t="s">
        <v>88</v>
      </c>
      <c r="AW1096" s="13" t="s">
        <v>34</v>
      </c>
      <c r="AX1096" s="13" t="s">
        <v>86</v>
      </c>
      <c r="AY1096" s="252" t="s">
        <v>216</v>
      </c>
    </row>
    <row r="1097" s="2" customFormat="1" ht="21.75" customHeight="1">
      <c r="A1097" s="39"/>
      <c r="B1097" s="40"/>
      <c r="C1097" s="228" t="s">
        <v>1827</v>
      </c>
      <c r="D1097" s="228" t="s">
        <v>218</v>
      </c>
      <c r="E1097" s="229" t="s">
        <v>1828</v>
      </c>
      <c r="F1097" s="230" t="s">
        <v>1829</v>
      </c>
      <c r="G1097" s="231" t="s">
        <v>359</v>
      </c>
      <c r="H1097" s="232">
        <v>0.14799999999999999</v>
      </c>
      <c r="I1097" s="233"/>
      <c r="J1097" s="234">
        <f>ROUND(I1097*H1097,2)</f>
        <v>0</v>
      </c>
      <c r="K1097" s="230" t="s">
        <v>222</v>
      </c>
      <c r="L1097" s="45"/>
      <c r="M1097" s="235" t="s">
        <v>1</v>
      </c>
      <c r="N1097" s="236" t="s">
        <v>44</v>
      </c>
      <c r="O1097" s="92"/>
      <c r="P1097" s="237">
        <f>O1097*H1097</f>
        <v>0</v>
      </c>
      <c r="Q1097" s="237">
        <v>0</v>
      </c>
      <c r="R1097" s="237">
        <f>Q1097*H1097</f>
        <v>0</v>
      </c>
      <c r="S1097" s="237">
        <v>0</v>
      </c>
      <c r="T1097" s="238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9" t="s">
        <v>121</v>
      </c>
      <c r="AT1097" s="239" t="s">
        <v>218</v>
      </c>
      <c r="AU1097" s="239" t="s">
        <v>88</v>
      </c>
      <c r="AY1097" s="18" t="s">
        <v>216</v>
      </c>
      <c r="BE1097" s="240">
        <f>IF(N1097="základní",J1097,0)</f>
        <v>0</v>
      </c>
      <c r="BF1097" s="240">
        <f>IF(N1097="snížená",J1097,0)</f>
        <v>0</v>
      </c>
      <c r="BG1097" s="240">
        <f>IF(N1097="zákl. přenesená",J1097,0)</f>
        <v>0</v>
      </c>
      <c r="BH1097" s="240">
        <f>IF(N1097="sníž. přenesená",J1097,0)</f>
        <v>0</v>
      </c>
      <c r="BI1097" s="240">
        <f>IF(N1097="nulová",J1097,0)</f>
        <v>0</v>
      </c>
      <c r="BJ1097" s="18" t="s">
        <v>86</v>
      </c>
      <c r="BK1097" s="240">
        <f>ROUND(I1097*H1097,2)</f>
        <v>0</v>
      </c>
      <c r="BL1097" s="18" t="s">
        <v>121</v>
      </c>
      <c r="BM1097" s="239" t="s">
        <v>1830</v>
      </c>
    </row>
    <row r="1098" s="2" customFormat="1" ht="16.5" customHeight="1">
      <c r="A1098" s="39"/>
      <c r="B1098" s="40"/>
      <c r="C1098" s="228" t="s">
        <v>1831</v>
      </c>
      <c r="D1098" s="228" t="s">
        <v>218</v>
      </c>
      <c r="E1098" s="229" t="s">
        <v>1832</v>
      </c>
      <c r="F1098" s="230" t="s">
        <v>1833</v>
      </c>
      <c r="G1098" s="231" t="s">
        <v>359</v>
      </c>
      <c r="H1098" s="232">
        <v>1.266</v>
      </c>
      <c r="I1098" s="233"/>
      <c r="J1098" s="234">
        <f>ROUND(I1098*H1098,2)</f>
        <v>0</v>
      </c>
      <c r="K1098" s="230" t="s">
        <v>222</v>
      </c>
      <c r="L1098" s="45"/>
      <c r="M1098" s="235" t="s">
        <v>1</v>
      </c>
      <c r="N1098" s="236" t="s">
        <v>44</v>
      </c>
      <c r="O1098" s="92"/>
      <c r="P1098" s="237">
        <f>O1098*H1098</f>
        <v>0</v>
      </c>
      <c r="Q1098" s="237">
        <v>0</v>
      </c>
      <c r="R1098" s="237">
        <f>Q1098*H1098</f>
        <v>0</v>
      </c>
      <c r="S1098" s="237">
        <v>0</v>
      </c>
      <c r="T1098" s="238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9" t="s">
        <v>121</v>
      </c>
      <c r="AT1098" s="239" t="s">
        <v>218</v>
      </c>
      <c r="AU1098" s="239" t="s">
        <v>88</v>
      </c>
      <c r="AY1098" s="18" t="s">
        <v>216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8" t="s">
        <v>86</v>
      </c>
      <c r="BK1098" s="240">
        <f>ROUND(I1098*H1098,2)</f>
        <v>0</v>
      </c>
      <c r="BL1098" s="18" t="s">
        <v>121</v>
      </c>
      <c r="BM1098" s="239" t="s">
        <v>1834</v>
      </c>
    </row>
    <row r="1099" s="12" customFormat="1" ht="22.8" customHeight="1">
      <c r="A1099" s="12"/>
      <c r="B1099" s="212"/>
      <c r="C1099" s="213"/>
      <c r="D1099" s="214" t="s">
        <v>78</v>
      </c>
      <c r="E1099" s="226" t="s">
        <v>526</v>
      </c>
      <c r="F1099" s="226" t="s">
        <v>527</v>
      </c>
      <c r="G1099" s="213"/>
      <c r="H1099" s="213"/>
      <c r="I1099" s="216"/>
      <c r="J1099" s="227">
        <f>BK1099</f>
        <v>0</v>
      </c>
      <c r="K1099" s="213"/>
      <c r="L1099" s="218"/>
      <c r="M1099" s="219"/>
      <c r="N1099" s="220"/>
      <c r="O1099" s="220"/>
      <c r="P1099" s="221">
        <f>P1100</f>
        <v>0</v>
      </c>
      <c r="Q1099" s="220"/>
      <c r="R1099" s="221">
        <f>R1100</f>
        <v>0</v>
      </c>
      <c r="S1099" s="220"/>
      <c r="T1099" s="222">
        <f>T1100</f>
        <v>0</v>
      </c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R1099" s="223" t="s">
        <v>86</v>
      </c>
      <c r="AT1099" s="224" t="s">
        <v>78</v>
      </c>
      <c r="AU1099" s="224" t="s">
        <v>86</v>
      </c>
      <c r="AY1099" s="223" t="s">
        <v>216</v>
      </c>
      <c r="BK1099" s="225">
        <f>BK1100</f>
        <v>0</v>
      </c>
    </row>
    <row r="1100" s="2" customFormat="1" ht="16.5" customHeight="1">
      <c r="A1100" s="39"/>
      <c r="B1100" s="40"/>
      <c r="C1100" s="228" t="s">
        <v>1835</v>
      </c>
      <c r="D1100" s="228" t="s">
        <v>218</v>
      </c>
      <c r="E1100" s="229" t="s">
        <v>1836</v>
      </c>
      <c r="F1100" s="230" t="s">
        <v>1837</v>
      </c>
      <c r="G1100" s="231" t="s">
        <v>359</v>
      </c>
      <c r="H1100" s="232">
        <v>2064.3960000000002</v>
      </c>
      <c r="I1100" s="233"/>
      <c r="J1100" s="234">
        <f>ROUND(I1100*H1100,2)</f>
        <v>0</v>
      </c>
      <c r="K1100" s="230" t="s">
        <v>222</v>
      </c>
      <c r="L1100" s="45"/>
      <c r="M1100" s="235" t="s">
        <v>1</v>
      </c>
      <c r="N1100" s="236" t="s">
        <v>44</v>
      </c>
      <c r="O1100" s="92"/>
      <c r="P1100" s="237">
        <f>O1100*H1100</f>
        <v>0</v>
      </c>
      <c r="Q1100" s="237">
        <v>0</v>
      </c>
      <c r="R1100" s="237">
        <f>Q1100*H1100</f>
        <v>0</v>
      </c>
      <c r="S1100" s="237">
        <v>0</v>
      </c>
      <c r="T1100" s="238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9" t="s">
        <v>121</v>
      </c>
      <c r="AT1100" s="239" t="s">
        <v>218</v>
      </c>
      <c r="AU1100" s="239" t="s">
        <v>88</v>
      </c>
      <c r="AY1100" s="18" t="s">
        <v>216</v>
      </c>
      <c r="BE1100" s="240">
        <f>IF(N1100="základní",J1100,0)</f>
        <v>0</v>
      </c>
      <c r="BF1100" s="240">
        <f>IF(N1100="snížená",J1100,0)</f>
        <v>0</v>
      </c>
      <c r="BG1100" s="240">
        <f>IF(N1100="zákl. přenesená",J1100,0)</f>
        <v>0</v>
      </c>
      <c r="BH1100" s="240">
        <f>IF(N1100="sníž. přenesená",J1100,0)</f>
        <v>0</v>
      </c>
      <c r="BI1100" s="240">
        <f>IF(N1100="nulová",J1100,0)</f>
        <v>0</v>
      </c>
      <c r="BJ1100" s="18" t="s">
        <v>86</v>
      </c>
      <c r="BK1100" s="240">
        <f>ROUND(I1100*H1100,2)</f>
        <v>0</v>
      </c>
      <c r="BL1100" s="18" t="s">
        <v>121</v>
      </c>
      <c r="BM1100" s="239" t="s">
        <v>1838</v>
      </c>
    </row>
    <row r="1101" s="12" customFormat="1" ht="25.92" customHeight="1">
      <c r="A1101" s="12"/>
      <c r="B1101" s="212"/>
      <c r="C1101" s="213"/>
      <c r="D1101" s="214" t="s">
        <v>78</v>
      </c>
      <c r="E1101" s="215" t="s">
        <v>1839</v>
      </c>
      <c r="F1101" s="215" t="s">
        <v>1840</v>
      </c>
      <c r="G1101" s="213"/>
      <c r="H1101" s="213"/>
      <c r="I1101" s="216"/>
      <c r="J1101" s="217">
        <f>BK1101</f>
        <v>0</v>
      </c>
      <c r="K1101" s="213"/>
      <c r="L1101" s="218"/>
      <c r="M1101" s="219"/>
      <c r="N1101" s="220"/>
      <c r="O1101" s="220"/>
      <c r="P1101" s="221">
        <f>P1102+P1150+P1286+P1422+P1432+P1436+P1487+P1575+P1603+P1616+P1706+P1739+P1801+P1872+P1883+P1960+P1977+P2026</f>
        <v>0</v>
      </c>
      <c r="Q1101" s="220"/>
      <c r="R1101" s="221">
        <f>R1102+R1150+R1286+R1422+R1432+R1436+R1487+R1575+R1603+R1616+R1706+R1739+R1801+R1872+R1883+R1960+R1977+R2026</f>
        <v>46.995377049999995</v>
      </c>
      <c r="S1101" s="220"/>
      <c r="T1101" s="222">
        <f>T1102+T1150+T1286+T1422+T1432+T1436+T1487+T1575+T1603+T1616+T1706+T1739+T1801+T1872+T1883+T1960+T1977+T2026</f>
        <v>0.028015999999999999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23" t="s">
        <v>88</v>
      </c>
      <c r="AT1101" s="224" t="s">
        <v>78</v>
      </c>
      <c r="AU1101" s="224" t="s">
        <v>79</v>
      </c>
      <c r="AY1101" s="223" t="s">
        <v>216</v>
      </c>
      <c r="BK1101" s="225">
        <f>BK1102+BK1150+BK1286+BK1422+BK1432+BK1436+BK1487+BK1575+BK1603+BK1616+BK1706+BK1739+BK1801+BK1872+BK1883+BK1960+BK1977+BK2026</f>
        <v>0</v>
      </c>
    </row>
    <row r="1102" s="12" customFormat="1" ht="22.8" customHeight="1">
      <c r="A1102" s="12"/>
      <c r="B1102" s="212"/>
      <c r="C1102" s="213"/>
      <c r="D1102" s="214" t="s">
        <v>78</v>
      </c>
      <c r="E1102" s="226" t="s">
        <v>1841</v>
      </c>
      <c r="F1102" s="226" t="s">
        <v>1842</v>
      </c>
      <c r="G1102" s="213"/>
      <c r="H1102" s="213"/>
      <c r="I1102" s="216"/>
      <c r="J1102" s="227">
        <f>BK1102</f>
        <v>0</v>
      </c>
      <c r="K1102" s="213"/>
      <c r="L1102" s="218"/>
      <c r="M1102" s="219"/>
      <c r="N1102" s="220"/>
      <c r="O1102" s="220"/>
      <c r="P1102" s="221">
        <f>SUM(P1103:P1149)</f>
        <v>0</v>
      </c>
      <c r="Q1102" s="220"/>
      <c r="R1102" s="221">
        <f>SUM(R1103:R1149)</f>
        <v>3.1046356000000004</v>
      </c>
      <c r="S1102" s="220"/>
      <c r="T1102" s="222">
        <f>SUM(T1103:T1149)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23" t="s">
        <v>88</v>
      </c>
      <c r="AT1102" s="224" t="s">
        <v>78</v>
      </c>
      <c r="AU1102" s="224" t="s">
        <v>86</v>
      </c>
      <c r="AY1102" s="223" t="s">
        <v>216</v>
      </c>
      <c r="BK1102" s="225">
        <f>SUM(BK1103:BK1149)</f>
        <v>0</v>
      </c>
    </row>
    <row r="1103" s="2" customFormat="1" ht="16.5" customHeight="1">
      <c r="A1103" s="39"/>
      <c r="B1103" s="40"/>
      <c r="C1103" s="228" t="s">
        <v>1843</v>
      </c>
      <c r="D1103" s="228" t="s">
        <v>218</v>
      </c>
      <c r="E1103" s="229" t="s">
        <v>1844</v>
      </c>
      <c r="F1103" s="230" t="s">
        <v>1845</v>
      </c>
      <c r="G1103" s="231" t="s">
        <v>277</v>
      </c>
      <c r="H1103" s="232">
        <v>287.553</v>
      </c>
      <c r="I1103" s="233"/>
      <c r="J1103" s="234">
        <f>ROUND(I1103*H1103,2)</f>
        <v>0</v>
      </c>
      <c r="K1103" s="230" t="s">
        <v>222</v>
      </c>
      <c r="L1103" s="45"/>
      <c r="M1103" s="235" t="s">
        <v>1</v>
      </c>
      <c r="N1103" s="236" t="s">
        <v>44</v>
      </c>
      <c r="O1103" s="92"/>
      <c r="P1103" s="237">
        <f>O1103*H1103</f>
        <v>0</v>
      </c>
      <c r="Q1103" s="237">
        <v>0</v>
      </c>
      <c r="R1103" s="237">
        <f>Q1103*H1103</f>
        <v>0</v>
      </c>
      <c r="S1103" s="237">
        <v>0</v>
      </c>
      <c r="T1103" s="238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9" t="s">
        <v>290</v>
      </c>
      <c r="AT1103" s="239" t="s">
        <v>218</v>
      </c>
      <c r="AU1103" s="239" t="s">
        <v>88</v>
      </c>
      <c r="AY1103" s="18" t="s">
        <v>216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8" t="s">
        <v>86</v>
      </c>
      <c r="BK1103" s="240">
        <f>ROUND(I1103*H1103,2)</f>
        <v>0</v>
      </c>
      <c r="BL1103" s="18" t="s">
        <v>290</v>
      </c>
      <c r="BM1103" s="239" t="s">
        <v>1846</v>
      </c>
    </row>
    <row r="1104" s="13" customFormat="1">
      <c r="A1104" s="13"/>
      <c r="B1104" s="241"/>
      <c r="C1104" s="242"/>
      <c r="D1104" s="243" t="s">
        <v>230</v>
      </c>
      <c r="E1104" s="244" t="s">
        <v>1</v>
      </c>
      <c r="F1104" s="245" t="s">
        <v>1847</v>
      </c>
      <c r="G1104" s="242"/>
      <c r="H1104" s="246">
        <v>9.7599999999999998</v>
      </c>
      <c r="I1104" s="247"/>
      <c r="J1104" s="242"/>
      <c r="K1104" s="242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230</v>
      </c>
      <c r="AU1104" s="252" t="s">
        <v>88</v>
      </c>
      <c r="AV1104" s="13" t="s">
        <v>88</v>
      </c>
      <c r="AW1104" s="13" t="s">
        <v>34</v>
      </c>
      <c r="AX1104" s="13" t="s">
        <v>79</v>
      </c>
      <c r="AY1104" s="252" t="s">
        <v>216</v>
      </c>
    </row>
    <row r="1105" s="13" customFormat="1">
      <c r="A1105" s="13"/>
      <c r="B1105" s="241"/>
      <c r="C1105" s="242"/>
      <c r="D1105" s="243" t="s">
        <v>230</v>
      </c>
      <c r="E1105" s="244" t="s">
        <v>1</v>
      </c>
      <c r="F1105" s="245" t="s">
        <v>1848</v>
      </c>
      <c r="G1105" s="242"/>
      <c r="H1105" s="246">
        <v>277.79300000000001</v>
      </c>
      <c r="I1105" s="247"/>
      <c r="J1105" s="242"/>
      <c r="K1105" s="242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2" t="s">
        <v>230</v>
      </c>
      <c r="AU1105" s="252" t="s">
        <v>88</v>
      </c>
      <c r="AV1105" s="13" t="s">
        <v>88</v>
      </c>
      <c r="AW1105" s="13" t="s">
        <v>34</v>
      </c>
      <c r="AX1105" s="13" t="s">
        <v>79</v>
      </c>
      <c r="AY1105" s="252" t="s">
        <v>216</v>
      </c>
    </row>
    <row r="1106" s="14" customFormat="1">
      <c r="A1106" s="14"/>
      <c r="B1106" s="253"/>
      <c r="C1106" s="254"/>
      <c r="D1106" s="243" t="s">
        <v>230</v>
      </c>
      <c r="E1106" s="255" t="s">
        <v>1</v>
      </c>
      <c r="F1106" s="256" t="s">
        <v>285</v>
      </c>
      <c r="G1106" s="254"/>
      <c r="H1106" s="257">
        <v>287.553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3" t="s">
        <v>230</v>
      </c>
      <c r="AU1106" s="263" t="s">
        <v>88</v>
      </c>
      <c r="AV1106" s="14" t="s">
        <v>121</v>
      </c>
      <c r="AW1106" s="14" t="s">
        <v>34</v>
      </c>
      <c r="AX1106" s="14" t="s">
        <v>86</v>
      </c>
      <c r="AY1106" s="263" t="s">
        <v>216</v>
      </c>
    </row>
    <row r="1107" s="2" customFormat="1" ht="16.5" customHeight="1">
      <c r="A1107" s="39"/>
      <c r="B1107" s="40"/>
      <c r="C1107" s="264" t="s">
        <v>1849</v>
      </c>
      <c r="D1107" s="264" t="s">
        <v>372</v>
      </c>
      <c r="E1107" s="265" t="s">
        <v>1850</v>
      </c>
      <c r="F1107" s="266" t="s">
        <v>1851</v>
      </c>
      <c r="G1107" s="267" t="s">
        <v>359</v>
      </c>
      <c r="H1107" s="268">
        <v>0.085999999999999993</v>
      </c>
      <c r="I1107" s="269"/>
      <c r="J1107" s="270">
        <f>ROUND(I1107*H1107,2)</f>
        <v>0</v>
      </c>
      <c r="K1107" s="266" t="s">
        <v>222</v>
      </c>
      <c r="L1107" s="271"/>
      <c r="M1107" s="272" t="s">
        <v>1</v>
      </c>
      <c r="N1107" s="273" t="s">
        <v>44</v>
      </c>
      <c r="O1107" s="92"/>
      <c r="P1107" s="237">
        <f>O1107*H1107</f>
        <v>0</v>
      </c>
      <c r="Q1107" s="237">
        <v>1</v>
      </c>
      <c r="R1107" s="237">
        <f>Q1107*H1107</f>
        <v>0.085999999999999993</v>
      </c>
      <c r="S1107" s="237">
        <v>0</v>
      </c>
      <c r="T1107" s="238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9" t="s">
        <v>371</v>
      </c>
      <c r="AT1107" s="239" t="s">
        <v>372</v>
      </c>
      <c r="AU1107" s="239" t="s">
        <v>88</v>
      </c>
      <c r="AY1107" s="18" t="s">
        <v>216</v>
      </c>
      <c r="BE1107" s="240">
        <f>IF(N1107="základní",J1107,0)</f>
        <v>0</v>
      </c>
      <c r="BF1107" s="240">
        <f>IF(N1107="snížená",J1107,0)</f>
        <v>0</v>
      </c>
      <c r="BG1107" s="240">
        <f>IF(N1107="zákl. přenesená",J1107,0)</f>
        <v>0</v>
      </c>
      <c r="BH1107" s="240">
        <f>IF(N1107="sníž. přenesená",J1107,0)</f>
        <v>0</v>
      </c>
      <c r="BI1107" s="240">
        <f>IF(N1107="nulová",J1107,0)</f>
        <v>0</v>
      </c>
      <c r="BJ1107" s="18" t="s">
        <v>86</v>
      </c>
      <c r="BK1107" s="240">
        <f>ROUND(I1107*H1107,2)</f>
        <v>0</v>
      </c>
      <c r="BL1107" s="18" t="s">
        <v>290</v>
      </c>
      <c r="BM1107" s="239" t="s">
        <v>1852</v>
      </c>
    </row>
    <row r="1108" s="13" customFormat="1">
      <c r="A1108" s="13"/>
      <c r="B1108" s="241"/>
      <c r="C1108" s="242"/>
      <c r="D1108" s="243" t="s">
        <v>230</v>
      </c>
      <c r="E1108" s="242"/>
      <c r="F1108" s="245" t="s">
        <v>1853</v>
      </c>
      <c r="G1108" s="242"/>
      <c r="H1108" s="246">
        <v>0.085999999999999993</v>
      </c>
      <c r="I1108" s="247"/>
      <c r="J1108" s="242"/>
      <c r="K1108" s="242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230</v>
      </c>
      <c r="AU1108" s="252" t="s">
        <v>88</v>
      </c>
      <c r="AV1108" s="13" t="s">
        <v>88</v>
      </c>
      <c r="AW1108" s="13" t="s">
        <v>4</v>
      </c>
      <c r="AX1108" s="13" t="s">
        <v>86</v>
      </c>
      <c r="AY1108" s="252" t="s">
        <v>216</v>
      </c>
    </row>
    <row r="1109" s="2" customFormat="1" ht="16.5" customHeight="1">
      <c r="A1109" s="39"/>
      <c r="B1109" s="40"/>
      <c r="C1109" s="228" t="s">
        <v>1854</v>
      </c>
      <c r="D1109" s="228" t="s">
        <v>218</v>
      </c>
      <c r="E1109" s="229" t="s">
        <v>1855</v>
      </c>
      <c r="F1109" s="230" t="s">
        <v>1856</v>
      </c>
      <c r="G1109" s="231" t="s">
        <v>277</v>
      </c>
      <c r="H1109" s="232">
        <v>146.69300000000001</v>
      </c>
      <c r="I1109" s="233"/>
      <c r="J1109" s="234">
        <f>ROUND(I1109*H1109,2)</f>
        <v>0</v>
      </c>
      <c r="K1109" s="230" t="s">
        <v>222</v>
      </c>
      <c r="L1109" s="45"/>
      <c r="M1109" s="235" t="s">
        <v>1</v>
      </c>
      <c r="N1109" s="236" t="s">
        <v>44</v>
      </c>
      <c r="O1109" s="92"/>
      <c r="P1109" s="237">
        <f>O1109*H1109</f>
        <v>0</v>
      </c>
      <c r="Q1109" s="237">
        <v>0</v>
      </c>
      <c r="R1109" s="237">
        <f>Q1109*H1109</f>
        <v>0</v>
      </c>
      <c r="S1109" s="237">
        <v>0</v>
      </c>
      <c r="T1109" s="238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9" t="s">
        <v>290</v>
      </c>
      <c r="AT1109" s="239" t="s">
        <v>218</v>
      </c>
      <c r="AU1109" s="239" t="s">
        <v>88</v>
      </c>
      <c r="AY1109" s="18" t="s">
        <v>216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86</v>
      </c>
      <c r="BK1109" s="240">
        <f>ROUND(I1109*H1109,2)</f>
        <v>0</v>
      </c>
      <c r="BL1109" s="18" t="s">
        <v>290</v>
      </c>
      <c r="BM1109" s="239" t="s">
        <v>1857</v>
      </c>
    </row>
    <row r="1110" s="13" customFormat="1">
      <c r="A1110" s="13"/>
      <c r="B1110" s="241"/>
      <c r="C1110" s="242"/>
      <c r="D1110" s="243" t="s">
        <v>230</v>
      </c>
      <c r="E1110" s="244" t="s">
        <v>1</v>
      </c>
      <c r="F1110" s="245" t="s">
        <v>1858</v>
      </c>
      <c r="G1110" s="242"/>
      <c r="H1110" s="246">
        <v>14.625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230</v>
      </c>
      <c r="AU1110" s="252" t="s">
        <v>88</v>
      </c>
      <c r="AV1110" s="13" t="s">
        <v>88</v>
      </c>
      <c r="AW1110" s="13" t="s">
        <v>34</v>
      </c>
      <c r="AX1110" s="13" t="s">
        <v>79</v>
      </c>
      <c r="AY1110" s="252" t="s">
        <v>216</v>
      </c>
    </row>
    <row r="1111" s="13" customFormat="1">
      <c r="A1111" s="13"/>
      <c r="B1111" s="241"/>
      <c r="C1111" s="242"/>
      <c r="D1111" s="243" t="s">
        <v>230</v>
      </c>
      <c r="E1111" s="244" t="s">
        <v>1</v>
      </c>
      <c r="F1111" s="245" t="s">
        <v>1859</v>
      </c>
      <c r="G1111" s="242"/>
      <c r="H1111" s="246">
        <v>46.472999999999999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230</v>
      </c>
      <c r="AU1111" s="252" t="s">
        <v>88</v>
      </c>
      <c r="AV1111" s="13" t="s">
        <v>88</v>
      </c>
      <c r="AW1111" s="13" t="s">
        <v>34</v>
      </c>
      <c r="AX1111" s="13" t="s">
        <v>79</v>
      </c>
      <c r="AY1111" s="252" t="s">
        <v>216</v>
      </c>
    </row>
    <row r="1112" s="13" customFormat="1">
      <c r="A1112" s="13"/>
      <c r="B1112" s="241"/>
      <c r="C1112" s="242"/>
      <c r="D1112" s="243" t="s">
        <v>230</v>
      </c>
      <c r="E1112" s="244" t="s">
        <v>1</v>
      </c>
      <c r="F1112" s="245" t="s">
        <v>1860</v>
      </c>
      <c r="G1112" s="242"/>
      <c r="H1112" s="246">
        <v>85.594999999999999</v>
      </c>
      <c r="I1112" s="247"/>
      <c r="J1112" s="242"/>
      <c r="K1112" s="242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230</v>
      </c>
      <c r="AU1112" s="252" t="s">
        <v>88</v>
      </c>
      <c r="AV1112" s="13" t="s">
        <v>88</v>
      </c>
      <c r="AW1112" s="13" t="s">
        <v>34</v>
      </c>
      <c r="AX1112" s="13" t="s">
        <v>79</v>
      </c>
      <c r="AY1112" s="252" t="s">
        <v>216</v>
      </c>
    </row>
    <row r="1113" s="14" customFormat="1">
      <c r="A1113" s="14"/>
      <c r="B1113" s="253"/>
      <c r="C1113" s="254"/>
      <c r="D1113" s="243" t="s">
        <v>230</v>
      </c>
      <c r="E1113" s="255" t="s">
        <v>1</v>
      </c>
      <c r="F1113" s="256" t="s">
        <v>1861</v>
      </c>
      <c r="G1113" s="254"/>
      <c r="H1113" s="257">
        <v>146.69300000000001</v>
      </c>
      <c r="I1113" s="258"/>
      <c r="J1113" s="254"/>
      <c r="K1113" s="254"/>
      <c r="L1113" s="259"/>
      <c r="M1113" s="260"/>
      <c r="N1113" s="261"/>
      <c r="O1113" s="261"/>
      <c r="P1113" s="261"/>
      <c r="Q1113" s="261"/>
      <c r="R1113" s="261"/>
      <c r="S1113" s="261"/>
      <c r="T1113" s="26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3" t="s">
        <v>230</v>
      </c>
      <c r="AU1113" s="263" t="s">
        <v>88</v>
      </c>
      <c r="AV1113" s="14" t="s">
        <v>121</v>
      </c>
      <c r="AW1113" s="14" t="s">
        <v>34</v>
      </c>
      <c r="AX1113" s="14" t="s">
        <v>86</v>
      </c>
      <c r="AY1113" s="263" t="s">
        <v>216</v>
      </c>
    </row>
    <row r="1114" s="2" customFormat="1" ht="16.5" customHeight="1">
      <c r="A1114" s="39"/>
      <c r="B1114" s="40"/>
      <c r="C1114" s="264" t="s">
        <v>1394</v>
      </c>
      <c r="D1114" s="264" t="s">
        <v>372</v>
      </c>
      <c r="E1114" s="265" t="s">
        <v>1850</v>
      </c>
      <c r="F1114" s="266" t="s">
        <v>1851</v>
      </c>
      <c r="G1114" s="267" t="s">
        <v>359</v>
      </c>
      <c r="H1114" s="268">
        <v>0.050999999999999997</v>
      </c>
      <c r="I1114" s="269"/>
      <c r="J1114" s="270">
        <f>ROUND(I1114*H1114,2)</f>
        <v>0</v>
      </c>
      <c r="K1114" s="266" t="s">
        <v>222</v>
      </c>
      <c r="L1114" s="271"/>
      <c r="M1114" s="272" t="s">
        <v>1</v>
      </c>
      <c r="N1114" s="273" t="s">
        <v>44</v>
      </c>
      <c r="O1114" s="92"/>
      <c r="P1114" s="237">
        <f>O1114*H1114</f>
        <v>0</v>
      </c>
      <c r="Q1114" s="237">
        <v>1</v>
      </c>
      <c r="R1114" s="237">
        <f>Q1114*H1114</f>
        <v>0.050999999999999997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371</v>
      </c>
      <c r="AT1114" s="239" t="s">
        <v>372</v>
      </c>
      <c r="AU1114" s="239" t="s">
        <v>88</v>
      </c>
      <c r="AY1114" s="18" t="s">
        <v>216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86</v>
      </c>
      <c r="BK1114" s="240">
        <f>ROUND(I1114*H1114,2)</f>
        <v>0</v>
      </c>
      <c r="BL1114" s="18" t="s">
        <v>290</v>
      </c>
      <c r="BM1114" s="239" t="s">
        <v>1862</v>
      </c>
    </row>
    <row r="1115" s="13" customFormat="1">
      <c r="A1115" s="13"/>
      <c r="B1115" s="241"/>
      <c r="C1115" s="242"/>
      <c r="D1115" s="243" t="s">
        <v>230</v>
      </c>
      <c r="E1115" s="242"/>
      <c r="F1115" s="245" t="s">
        <v>1863</v>
      </c>
      <c r="G1115" s="242"/>
      <c r="H1115" s="246">
        <v>0.050999999999999997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230</v>
      </c>
      <c r="AU1115" s="252" t="s">
        <v>88</v>
      </c>
      <c r="AV1115" s="13" t="s">
        <v>88</v>
      </c>
      <c r="AW1115" s="13" t="s">
        <v>4</v>
      </c>
      <c r="AX1115" s="13" t="s">
        <v>86</v>
      </c>
      <c r="AY1115" s="252" t="s">
        <v>216</v>
      </c>
    </row>
    <row r="1116" s="2" customFormat="1" ht="16.5" customHeight="1">
      <c r="A1116" s="39"/>
      <c r="B1116" s="40"/>
      <c r="C1116" s="228" t="s">
        <v>1864</v>
      </c>
      <c r="D1116" s="228" t="s">
        <v>218</v>
      </c>
      <c r="E1116" s="229" t="s">
        <v>1865</v>
      </c>
      <c r="F1116" s="230" t="s">
        <v>1866</v>
      </c>
      <c r="G1116" s="231" t="s">
        <v>277</v>
      </c>
      <c r="H1116" s="232">
        <v>2.4500000000000002</v>
      </c>
      <c r="I1116" s="233"/>
      <c r="J1116" s="234">
        <f>ROUND(I1116*H1116,2)</f>
        <v>0</v>
      </c>
      <c r="K1116" s="230" t="s">
        <v>222</v>
      </c>
      <c r="L1116" s="45"/>
      <c r="M1116" s="235" t="s">
        <v>1</v>
      </c>
      <c r="N1116" s="236" t="s">
        <v>44</v>
      </c>
      <c r="O1116" s="92"/>
      <c r="P1116" s="237">
        <f>O1116*H1116</f>
        <v>0</v>
      </c>
      <c r="Q1116" s="237">
        <v>0</v>
      </c>
      <c r="R1116" s="237">
        <f>Q1116*H1116</f>
        <v>0</v>
      </c>
      <c r="S1116" s="237">
        <v>0</v>
      </c>
      <c r="T1116" s="238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9" t="s">
        <v>290</v>
      </c>
      <c r="AT1116" s="239" t="s">
        <v>218</v>
      </c>
      <c r="AU1116" s="239" t="s">
        <v>88</v>
      </c>
      <c r="AY1116" s="18" t="s">
        <v>216</v>
      </c>
      <c r="BE1116" s="240">
        <f>IF(N1116="základní",J1116,0)</f>
        <v>0</v>
      </c>
      <c r="BF1116" s="240">
        <f>IF(N1116="snížená",J1116,0)</f>
        <v>0</v>
      </c>
      <c r="BG1116" s="240">
        <f>IF(N1116="zákl. přenesená",J1116,0)</f>
        <v>0</v>
      </c>
      <c r="BH1116" s="240">
        <f>IF(N1116="sníž. přenesená",J1116,0)</f>
        <v>0</v>
      </c>
      <c r="BI1116" s="240">
        <f>IF(N1116="nulová",J1116,0)</f>
        <v>0</v>
      </c>
      <c r="BJ1116" s="18" t="s">
        <v>86</v>
      </c>
      <c r="BK1116" s="240">
        <f>ROUND(I1116*H1116,2)</f>
        <v>0</v>
      </c>
      <c r="BL1116" s="18" t="s">
        <v>290</v>
      </c>
      <c r="BM1116" s="239" t="s">
        <v>1867</v>
      </c>
    </row>
    <row r="1117" s="13" customFormat="1">
      <c r="A1117" s="13"/>
      <c r="B1117" s="241"/>
      <c r="C1117" s="242"/>
      <c r="D1117" s="243" t="s">
        <v>230</v>
      </c>
      <c r="E1117" s="244" t="s">
        <v>1</v>
      </c>
      <c r="F1117" s="245" t="s">
        <v>1868</v>
      </c>
      <c r="G1117" s="242"/>
      <c r="H1117" s="246">
        <v>2.4500000000000002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230</v>
      </c>
      <c r="AU1117" s="252" t="s">
        <v>88</v>
      </c>
      <c r="AV1117" s="13" t="s">
        <v>88</v>
      </c>
      <c r="AW1117" s="13" t="s">
        <v>34</v>
      </c>
      <c r="AX1117" s="13" t="s">
        <v>86</v>
      </c>
      <c r="AY1117" s="252" t="s">
        <v>216</v>
      </c>
    </row>
    <row r="1118" s="2" customFormat="1" ht="24.15" customHeight="1">
      <c r="A1118" s="39"/>
      <c r="B1118" s="40"/>
      <c r="C1118" s="264" t="s">
        <v>1869</v>
      </c>
      <c r="D1118" s="264" t="s">
        <v>372</v>
      </c>
      <c r="E1118" s="265" t="s">
        <v>1870</v>
      </c>
      <c r="F1118" s="266" t="s">
        <v>1871</v>
      </c>
      <c r="G1118" s="267" t="s">
        <v>277</v>
      </c>
      <c r="H1118" s="268">
        <v>2.9399999999999999</v>
      </c>
      <c r="I1118" s="269"/>
      <c r="J1118" s="270">
        <f>ROUND(I1118*H1118,2)</f>
        <v>0</v>
      </c>
      <c r="K1118" s="266" t="s">
        <v>222</v>
      </c>
      <c r="L1118" s="271"/>
      <c r="M1118" s="272" t="s">
        <v>1</v>
      </c>
      <c r="N1118" s="273" t="s">
        <v>44</v>
      </c>
      <c r="O1118" s="92"/>
      <c r="P1118" s="237">
        <f>O1118*H1118</f>
        <v>0</v>
      </c>
      <c r="Q1118" s="237">
        <v>0.0040000000000000001</v>
      </c>
      <c r="R1118" s="237">
        <f>Q1118*H1118</f>
        <v>0.01176</v>
      </c>
      <c r="S1118" s="237">
        <v>0</v>
      </c>
      <c r="T1118" s="238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39" t="s">
        <v>371</v>
      </c>
      <c r="AT1118" s="239" t="s">
        <v>372</v>
      </c>
      <c r="AU1118" s="239" t="s">
        <v>88</v>
      </c>
      <c r="AY1118" s="18" t="s">
        <v>216</v>
      </c>
      <c r="BE1118" s="240">
        <f>IF(N1118="základní",J1118,0)</f>
        <v>0</v>
      </c>
      <c r="BF1118" s="240">
        <f>IF(N1118="snížená",J1118,0)</f>
        <v>0</v>
      </c>
      <c r="BG1118" s="240">
        <f>IF(N1118="zákl. přenesená",J1118,0)</f>
        <v>0</v>
      </c>
      <c r="BH1118" s="240">
        <f>IF(N1118="sníž. přenesená",J1118,0)</f>
        <v>0</v>
      </c>
      <c r="BI1118" s="240">
        <f>IF(N1118="nulová",J1118,0)</f>
        <v>0</v>
      </c>
      <c r="BJ1118" s="18" t="s">
        <v>86</v>
      </c>
      <c r="BK1118" s="240">
        <f>ROUND(I1118*H1118,2)</f>
        <v>0</v>
      </c>
      <c r="BL1118" s="18" t="s">
        <v>290</v>
      </c>
      <c r="BM1118" s="239" t="s">
        <v>1872</v>
      </c>
    </row>
    <row r="1119" s="13" customFormat="1">
      <c r="A1119" s="13"/>
      <c r="B1119" s="241"/>
      <c r="C1119" s="242"/>
      <c r="D1119" s="243" t="s">
        <v>230</v>
      </c>
      <c r="E1119" s="242"/>
      <c r="F1119" s="245" t="s">
        <v>1873</v>
      </c>
      <c r="G1119" s="242"/>
      <c r="H1119" s="246">
        <v>2.9399999999999999</v>
      </c>
      <c r="I1119" s="247"/>
      <c r="J1119" s="242"/>
      <c r="K1119" s="242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230</v>
      </c>
      <c r="AU1119" s="252" t="s">
        <v>88</v>
      </c>
      <c r="AV1119" s="13" t="s">
        <v>88</v>
      </c>
      <c r="AW1119" s="13" t="s">
        <v>4</v>
      </c>
      <c r="AX1119" s="13" t="s">
        <v>86</v>
      </c>
      <c r="AY1119" s="252" t="s">
        <v>216</v>
      </c>
    </row>
    <row r="1120" s="2" customFormat="1" ht="16.5" customHeight="1">
      <c r="A1120" s="39"/>
      <c r="B1120" s="40"/>
      <c r="C1120" s="228" t="s">
        <v>1874</v>
      </c>
      <c r="D1120" s="228" t="s">
        <v>218</v>
      </c>
      <c r="E1120" s="229" t="s">
        <v>1875</v>
      </c>
      <c r="F1120" s="230" t="s">
        <v>1876</v>
      </c>
      <c r="G1120" s="231" t="s">
        <v>277</v>
      </c>
      <c r="H1120" s="232">
        <v>287.553</v>
      </c>
      <c r="I1120" s="233"/>
      <c r="J1120" s="234">
        <f>ROUND(I1120*H1120,2)</f>
        <v>0</v>
      </c>
      <c r="K1120" s="230" t="s">
        <v>222</v>
      </c>
      <c r="L1120" s="45"/>
      <c r="M1120" s="235" t="s">
        <v>1</v>
      </c>
      <c r="N1120" s="236" t="s">
        <v>44</v>
      </c>
      <c r="O1120" s="92"/>
      <c r="P1120" s="237">
        <f>O1120*H1120</f>
        <v>0</v>
      </c>
      <c r="Q1120" s="237">
        <v>0.00040000000000000002</v>
      </c>
      <c r="R1120" s="237">
        <f>Q1120*H1120</f>
        <v>0.1150212</v>
      </c>
      <c r="S1120" s="237">
        <v>0</v>
      </c>
      <c r="T1120" s="238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9" t="s">
        <v>290</v>
      </c>
      <c r="AT1120" s="239" t="s">
        <v>218</v>
      </c>
      <c r="AU1120" s="239" t="s">
        <v>88</v>
      </c>
      <c r="AY1120" s="18" t="s">
        <v>216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8" t="s">
        <v>86</v>
      </c>
      <c r="BK1120" s="240">
        <f>ROUND(I1120*H1120,2)</f>
        <v>0</v>
      </c>
      <c r="BL1120" s="18" t="s">
        <v>290</v>
      </c>
      <c r="BM1120" s="239" t="s">
        <v>1877</v>
      </c>
    </row>
    <row r="1121" s="13" customFormat="1">
      <c r="A1121" s="13"/>
      <c r="B1121" s="241"/>
      <c r="C1121" s="242"/>
      <c r="D1121" s="243" t="s">
        <v>230</v>
      </c>
      <c r="E1121" s="244" t="s">
        <v>1</v>
      </c>
      <c r="F1121" s="245" t="s">
        <v>1847</v>
      </c>
      <c r="G1121" s="242"/>
      <c r="H1121" s="246">
        <v>9.7599999999999998</v>
      </c>
      <c r="I1121" s="247"/>
      <c r="J1121" s="242"/>
      <c r="K1121" s="242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230</v>
      </c>
      <c r="AU1121" s="252" t="s">
        <v>88</v>
      </c>
      <c r="AV1121" s="13" t="s">
        <v>88</v>
      </c>
      <c r="AW1121" s="13" t="s">
        <v>34</v>
      </c>
      <c r="AX1121" s="13" t="s">
        <v>79</v>
      </c>
      <c r="AY1121" s="252" t="s">
        <v>216</v>
      </c>
    </row>
    <row r="1122" s="13" customFormat="1">
      <c r="A1122" s="13"/>
      <c r="B1122" s="241"/>
      <c r="C1122" s="242"/>
      <c r="D1122" s="243" t="s">
        <v>230</v>
      </c>
      <c r="E1122" s="244" t="s">
        <v>1</v>
      </c>
      <c r="F1122" s="245" t="s">
        <v>1848</v>
      </c>
      <c r="G1122" s="242"/>
      <c r="H1122" s="246">
        <v>277.79300000000001</v>
      </c>
      <c r="I1122" s="247"/>
      <c r="J1122" s="242"/>
      <c r="K1122" s="242"/>
      <c r="L1122" s="248"/>
      <c r="M1122" s="249"/>
      <c r="N1122" s="250"/>
      <c r="O1122" s="250"/>
      <c r="P1122" s="250"/>
      <c r="Q1122" s="250"/>
      <c r="R1122" s="250"/>
      <c r="S1122" s="250"/>
      <c r="T1122" s="25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2" t="s">
        <v>230</v>
      </c>
      <c r="AU1122" s="252" t="s">
        <v>88</v>
      </c>
      <c r="AV1122" s="13" t="s">
        <v>88</v>
      </c>
      <c r="AW1122" s="13" t="s">
        <v>34</v>
      </c>
      <c r="AX1122" s="13" t="s">
        <v>79</v>
      </c>
      <c r="AY1122" s="252" t="s">
        <v>216</v>
      </c>
    </row>
    <row r="1123" s="14" customFormat="1">
      <c r="A1123" s="14"/>
      <c r="B1123" s="253"/>
      <c r="C1123" s="254"/>
      <c r="D1123" s="243" t="s">
        <v>230</v>
      </c>
      <c r="E1123" s="255" t="s">
        <v>1</v>
      </c>
      <c r="F1123" s="256" t="s">
        <v>285</v>
      </c>
      <c r="G1123" s="254"/>
      <c r="H1123" s="257">
        <v>287.553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230</v>
      </c>
      <c r="AU1123" s="263" t="s">
        <v>88</v>
      </c>
      <c r="AV1123" s="14" t="s">
        <v>121</v>
      </c>
      <c r="AW1123" s="14" t="s">
        <v>34</v>
      </c>
      <c r="AX1123" s="14" t="s">
        <v>86</v>
      </c>
      <c r="AY1123" s="263" t="s">
        <v>216</v>
      </c>
    </row>
    <row r="1124" s="2" customFormat="1" ht="24.15" customHeight="1">
      <c r="A1124" s="39"/>
      <c r="B1124" s="40"/>
      <c r="C1124" s="264" t="s">
        <v>1878</v>
      </c>
      <c r="D1124" s="264" t="s">
        <v>372</v>
      </c>
      <c r="E1124" s="265" t="s">
        <v>1879</v>
      </c>
      <c r="F1124" s="266" t="s">
        <v>1880</v>
      </c>
      <c r="G1124" s="267" t="s">
        <v>277</v>
      </c>
      <c r="H1124" s="268">
        <v>330.68599999999998</v>
      </c>
      <c r="I1124" s="269"/>
      <c r="J1124" s="270">
        <f>ROUND(I1124*H1124,2)</f>
        <v>0</v>
      </c>
      <c r="K1124" s="266" t="s">
        <v>222</v>
      </c>
      <c r="L1124" s="271"/>
      <c r="M1124" s="272" t="s">
        <v>1</v>
      </c>
      <c r="N1124" s="273" t="s">
        <v>44</v>
      </c>
      <c r="O1124" s="92"/>
      <c r="P1124" s="237">
        <f>O1124*H1124</f>
        <v>0</v>
      </c>
      <c r="Q1124" s="237">
        <v>0.0054000000000000003</v>
      </c>
      <c r="R1124" s="237">
        <f>Q1124*H1124</f>
        <v>1.7857044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371</v>
      </c>
      <c r="AT1124" s="239" t="s">
        <v>372</v>
      </c>
      <c r="AU1124" s="239" t="s">
        <v>88</v>
      </c>
      <c r="AY1124" s="18" t="s">
        <v>216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86</v>
      </c>
      <c r="BK1124" s="240">
        <f>ROUND(I1124*H1124,2)</f>
        <v>0</v>
      </c>
      <c r="BL1124" s="18" t="s">
        <v>290</v>
      </c>
      <c r="BM1124" s="239" t="s">
        <v>1881</v>
      </c>
    </row>
    <row r="1125" s="13" customFormat="1">
      <c r="A1125" s="13"/>
      <c r="B1125" s="241"/>
      <c r="C1125" s="242"/>
      <c r="D1125" s="243" t="s">
        <v>230</v>
      </c>
      <c r="E1125" s="242"/>
      <c r="F1125" s="245" t="s">
        <v>1882</v>
      </c>
      <c r="G1125" s="242"/>
      <c r="H1125" s="246">
        <v>330.68599999999998</v>
      </c>
      <c r="I1125" s="247"/>
      <c r="J1125" s="242"/>
      <c r="K1125" s="242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230</v>
      </c>
      <c r="AU1125" s="252" t="s">
        <v>88</v>
      </c>
      <c r="AV1125" s="13" t="s">
        <v>88</v>
      </c>
      <c r="AW1125" s="13" t="s">
        <v>4</v>
      </c>
      <c r="AX1125" s="13" t="s">
        <v>86</v>
      </c>
      <c r="AY1125" s="252" t="s">
        <v>216</v>
      </c>
    </row>
    <row r="1126" s="2" customFormat="1" ht="16.5" customHeight="1">
      <c r="A1126" s="39"/>
      <c r="B1126" s="40"/>
      <c r="C1126" s="228" t="s">
        <v>1883</v>
      </c>
      <c r="D1126" s="228" t="s">
        <v>218</v>
      </c>
      <c r="E1126" s="229" t="s">
        <v>1884</v>
      </c>
      <c r="F1126" s="230" t="s">
        <v>1885</v>
      </c>
      <c r="G1126" s="231" t="s">
        <v>277</v>
      </c>
      <c r="H1126" s="232">
        <v>146.69300000000001</v>
      </c>
      <c r="I1126" s="233"/>
      <c r="J1126" s="234">
        <f>ROUND(I1126*H1126,2)</f>
        <v>0</v>
      </c>
      <c r="K1126" s="230" t="s">
        <v>222</v>
      </c>
      <c r="L1126" s="45"/>
      <c r="M1126" s="235" t="s">
        <v>1</v>
      </c>
      <c r="N1126" s="236" t="s">
        <v>44</v>
      </c>
      <c r="O1126" s="92"/>
      <c r="P1126" s="237">
        <f>O1126*H1126</f>
        <v>0</v>
      </c>
      <c r="Q1126" s="237">
        <v>0.00040000000000000002</v>
      </c>
      <c r="R1126" s="237">
        <f>Q1126*H1126</f>
        <v>0.058677200000000006</v>
      </c>
      <c r="S1126" s="237">
        <v>0</v>
      </c>
      <c r="T1126" s="238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9" t="s">
        <v>290</v>
      </c>
      <c r="AT1126" s="239" t="s">
        <v>218</v>
      </c>
      <c r="AU1126" s="239" t="s">
        <v>88</v>
      </c>
      <c r="AY1126" s="18" t="s">
        <v>216</v>
      </c>
      <c r="BE1126" s="240">
        <f>IF(N1126="základní",J1126,0)</f>
        <v>0</v>
      </c>
      <c r="BF1126" s="240">
        <f>IF(N1126="snížená",J1126,0)</f>
        <v>0</v>
      </c>
      <c r="BG1126" s="240">
        <f>IF(N1126="zákl. přenesená",J1126,0)</f>
        <v>0</v>
      </c>
      <c r="BH1126" s="240">
        <f>IF(N1126="sníž. přenesená",J1126,0)</f>
        <v>0</v>
      </c>
      <c r="BI1126" s="240">
        <f>IF(N1126="nulová",J1126,0)</f>
        <v>0</v>
      </c>
      <c r="BJ1126" s="18" t="s">
        <v>86</v>
      </c>
      <c r="BK1126" s="240">
        <f>ROUND(I1126*H1126,2)</f>
        <v>0</v>
      </c>
      <c r="BL1126" s="18" t="s">
        <v>290</v>
      </c>
      <c r="BM1126" s="239" t="s">
        <v>1886</v>
      </c>
    </row>
    <row r="1127" s="13" customFormat="1">
      <c r="A1127" s="13"/>
      <c r="B1127" s="241"/>
      <c r="C1127" s="242"/>
      <c r="D1127" s="243" t="s">
        <v>230</v>
      </c>
      <c r="E1127" s="244" t="s">
        <v>1</v>
      </c>
      <c r="F1127" s="245" t="s">
        <v>1858</v>
      </c>
      <c r="G1127" s="242"/>
      <c r="H1127" s="246">
        <v>14.625</v>
      </c>
      <c r="I1127" s="247"/>
      <c r="J1127" s="242"/>
      <c r="K1127" s="242"/>
      <c r="L1127" s="248"/>
      <c r="M1127" s="249"/>
      <c r="N1127" s="250"/>
      <c r="O1127" s="250"/>
      <c r="P1127" s="250"/>
      <c r="Q1127" s="250"/>
      <c r="R1127" s="250"/>
      <c r="S1127" s="250"/>
      <c r="T1127" s="25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2" t="s">
        <v>230</v>
      </c>
      <c r="AU1127" s="252" t="s">
        <v>88</v>
      </c>
      <c r="AV1127" s="13" t="s">
        <v>88</v>
      </c>
      <c r="AW1127" s="13" t="s">
        <v>34</v>
      </c>
      <c r="AX1127" s="13" t="s">
        <v>79</v>
      </c>
      <c r="AY1127" s="252" t="s">
        <v>216</v>
      </c>
    </row>
    <row r="1128" s="13" customFormat="1">
      <c r="A1128" s="13"/>
      <c r="B1128" s="241"/>
      <c r="C1128" s="242"/>
      <c r="D1128" s="243" t="s">
        <v>230</v>
      </c>
      <c r="E1128" s="244" t="s">
        <v>1</v>
      </c>
      <c r="F1128" s="245" t="s">
        <v>1859</v>
      </c>
      <c r="G1128" s="242"/>
      <c r="H1128" s="246">
        <v>46.472999999999999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230</v>
      </c>
      <c r="AU1128" s="252" t="s">
        <v>88</v>
      </c>
      <c r="AV1128" s="13" t="s">
        <v>88</v>
      </c>
      <c r="AW1128" s="13" t="s">
        <v>34</v>
      </c>
      <c r="AX1128" s="13" t="s">
        <v>79</v>
      </c>
      <c r="AY1128" s="252" t="s">
        <v>216</v>
      </c>
    </row>
    <row r="1129" s="13" customFormat="1">
      <c r="A1129" s="13"/>
      <c r="B1129" s="241"/>
      <c r="C1129" s="242"/>
      <c r="D1129" s="243" t="s">
        <v>230</v>
      </c>
      <c r="E1129" s="244" t="s">
        <v>1</v>
      </c>
      <c r="F1129" s="245" t="s">
        <v>1860</v>
      </c>
      <c r="G1129" s="242"/>
      <c r="H1129" s="246">
        <v>85.594999999999999</v>
      </c>
      <c r="I1129" s="247"/>
      <c r="J1129" s="242"/>
      <c r="K1129" s="242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230</v>
      </c>
      <c r="AU1129" s="252" t="s">
        <v>88</v>
      </c>
      <c r="AV1129" s="13" t="s">
        <v>88</v>
      </c>
      <c r="AW1129" s="13" t="s">
        <v>34</v>
      </c>
      <c r="AX1129" s="13" t="s">
        <v>79</v>
      </c>
      <c r="AY1129" s="252" t="s">
        <v>216</v>
      </c>
    </row>
    <row r="1130" s="14" customFormat="1">
      <c r="A1130" s="14"/>
      <c r="B1130" s="253"/>
      <c r="C1130" s="254"/>
      <c r="D1130" s="243" t="s">
        <v>230</v>
      </c>
      <c r="E1130" s="255" t="s">
        <v>1</v>
      </c>
      <c r="F1130" s="256" t="s">
        <v>1861</v>
      </c>
      <c r="G1130" s="254"/>
      <c r="H1130" s="257">
        <v>146.69300000000001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230</v>
      </c>
      <c r="AU1130" s="263" t="s">
        <v>88</v>
      </c>
      <c r="AV1130" s="14" t="s">
        <v>121</v>
      </c>
      <c r="AW1130" s="14" t="s">
        <v>34</v>
      </c>
      <c r="AX1130" s="14" t="s">
        <v>86</v>
      </c>
      <c r="AY1130" s="263" t="s">
        <v>216</v>
      </c>
    </row>
    <row r="1131" s="2" customFormat="1" ht="24.15" customHeight="1">
      <c r="A1131" s="39"/>
      <c r="B1131" s="40"/>
      <c r="C1131" s="264" t="s">
        <v>1887</v>
      </c>
      <c r="D1131" s="264" t="s">
        <v>372</v>
      </c>
      <c r="E1131" s="265" t="s">
        <v>1879</v>
      </c>
      <c r="F1131" s="266" t="s">
        <v>1880</v>
      </c>
      <c r="G1131" s="267" t="s">
        <v>277</v>
      </c>
      <c r="H1131" s="268">
        <v>176.03200000000001</v>
      </c>
      <c r="I1131" s="269"/>
      <c r="J1131" s="270">
        <f>ROUND(I1131*H1131,2)</f>
        <v>0</v>
      </c>
      <c r="K1131" s="266" t="s">
        <v>222</v>
      </c>
      <c r="L1131" s="271"/>
      <c r="M1131" s="272" t="s">
        <v>1</v>
      </c>
      <c r="N1131" s="273" t="s">
        <v>44</v>
      </c>
      <c r="O1131" s="92"/>
      <c r="P1131" s="237">
        <f>O1131*H1131</f>
        <v>0</v>
      </c>
      <c r="Q1131" s="237">
        <v>0.0054000000000000003</v>
      </c>
      <c r="R1131" s="237">
        <f>Q1131*H1131</f>
        <v>0.95057280000000011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371</v>
      </c>
      <c r="AT1131" s="239" t="s">
        <v>372</v>
      </c>
      <c r="AU1131" s="239" t="s">
        <v>88</v>
      </c>
      <c r="AY1131" s="18" t="s">
        <v>216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86</v>
      </c>
      <c r="BK1131" s="240">
        <f>ROUND(I1131*H1131,2)</f>
        <v>0</v>
      </c>
      <c r="BL1131" s="18" t="s">
        <v>290</v>
      </c>
      <c r="BM1131" s="239" t="s">
        <v>1888</v>
      </c>
    </row>
    <row r="1132" s="13" customFormat="1">
      <c r="A1132" s="13"/>
      <c r="B1132" s="241"/>
      <c r="C1132" s="242"/>
      <c r="D1132" s="243" t="s">
        <v>230</v>
      </c>
      <c r="E1132" s="242"/>
      <c r="F1132" s="245" t="s">
        <v>1889</v>
      </c>
      <c r="G1132" s="242"/>
      <c r="H1132" s="246">
        <v>176.03200000000001</v>
      </c>
      <c r="I1132" s="247"/>
      <c r="J1132" s="242"/>
      <c r="K1132" s="242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230</v>
      </c>
      <c r="AU1132" s="252" t="s">
        <v>88</v>
      </c>
      <c r="AV1132" s="13" t="s">
        <v>88</v>
      </c>
      <c r="AW1132" s="13" t="s">
        <v>4</v>
      </c>
      <c r="AX1132" s="13" t="s">
        <v>86</v>
      </c>
      <c r="AY1132" s="252" t="s">
        <v>216</v>
      </c>
    </row>
    <row r="1133" s="2" customFormat="1" ht="16.5" customHeight="1">
      <c r="A1133" s="39"/>
      <c r="B1133" s="40"/>
      <c r="C1133" s="228" t="s">
        <v>1890</v>
      </c>
      <c r="D1133" s="228" t="s">
        <v>218</v>
      </c>
      <c r="E1133" s="229" t="s">
        <v>1891</v>
      </c>
      <c r="F1133" s="230" t="s">
        <v>1892</v>
      </c>
      <c r="G1133" s="231" t="s">
        <v>277</v>
      </c>
      <c r="H1133" s="232">
        <v>82.087999999999994</v>
      </c>
      <c r="I1133" s="233"/>
      <c r="J1133" s="234">
        <f>ROUND(I1133*H1133,2)</f>
        <v>0</v>
      </c>
      <c r="K1133" s="230" t="s">
        <v>222</v>
      </c>
      <c r="L1133" s="45"/>
      <c r="M1133" s="235" t="s">
        <v>1</v>
      </c>
      <c r="N1133" s="236" t="s">
        <v>44</v>
      </c>
      <c r="O1133" s="92"/>
      <c r="P1133" s="237">
        <f>O1133*H1133</f>
        <v>0</v>
      </c>
      <c r="Q1133" s="237">
        <v>0.00040000000000000002</v>
      </c>
      <c r="R1133" s="237">
        <f>Q1133*H1133</f>
        <v>0.032835200000000002</v>
      </c>
      <c r="S1133" s="237">
        <v>0</v>
      </c>
      <c r="T1133" s="238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9" t="s">
        <v>290</v>
      </c>
      <c r="AT1133" s="239" t="s">
        <v>218</v>
      </c>
      <c r="AU1133" s="239" t="s">
        <v>88</v>
      </c>
      <c r="AY1133" s="18" t="s">
        <v>216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8" t="s">
        <v>86</v>
      </c>
      <c r="BK1133" s="240">
        <f>ROUND(I1133*H1133,2)</f>
        <v>0</v>
      </c>
      <c r="BL1133" s="18" t="s">
        <v>290</v>
      </c>
      <c r="BM1133" s="239" t="s">
        <v>1893</v>
      </c>
    </row>
    <row r="1134" s="13" customFormat="1">
      <c r="A1134" s="13"/>
      <c r="B1134" s="241"/>
      <c r="C1134" s="242"/>
      <c r="D1134" s="243" t="s">
        <v>230</v>
      </c>
      <c r="E1134" s="244" t="s">
        <v>1</v>
      </c>
      <c r="F1134" s="245" t="s">
        <v>1894</v>
      </c>
      <c r="G1134" s="242"/>
      <c r="H1134" s="246">
        <v>35.75</v>
      </c>
      <c r="I1134" s="247"/>
      <c r="J1134" s="242"/>
      <c r="K1134" s="242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230</v>
      </c>
      <c r="AU1134" s="252" t="s">
        <v>88</v>
      </c>
      <c r="AV1134" s="13" t="s">
        <v>88</v>
      </c>
      <c r="AW1134" s="13" t="s">
        <v>34</v>
      </c>
      <c r="AX1134" s="13" t="s">
        <v>79</v>
      </c>
      <c r="AY1134" s="252" t="s">
        <v>216</v>
      </c>
    </row>
    <row r="1135" s="13" customFormat="1">
      <c r="A1135" s="13"/>
      <c r="B1135" s="241"/>
      <c r="C1135" s="242"/>
      <c r="D1135" s="243" t="s">
        <v>230</v>
      </c>
      <c r="E1135" s="244" t="s">
        <v>1</v>
      </c>
      <c r="F1135" s="245" t="s">
        <v>1895</v>
      </c>
      <c r="G1135" s="242"/>
      <c r="H1135" s="246">
        <v>11.263</v>
      </c>
      <c r="I1135" s="247"/>
      <c r="J1135" s="242"/>
      <c r="K1135" s="242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2" t="s">
        <v>230</v>
      </c>
      <c r="AU1135" s="252" t="s">
        <v>88</v>
      </c>
      <c r="AV1135" s="13" t="s">
        <v>88</v>
      </c>
      <c r="AW1135" s="13" t="s">
        <v>34</v>
      </c>
      <c r="AX1135" s="13" t="s">
        <v>79</v>
      </c>
      <c r="AY1135" s="252" t="s">
        <v>216</v>
      </c>
    </row>
    <row r="1136" s="13" customFormat="1">
      <c r="A1136" s="13"/>
      <c r="B1136" s="241"/>
      <c r="C1136" s="242"/>
      <c r="D1136" s="243" t="s">
        <v>230</v>
      </c>
      <c r="E1136" s="244" t="s">
        <v>1</v>
      </c>
      <c r="F1136" s="245" t="s">
        <v>1896</v>
      </c>
      <c r="G1136" s="242"/>
      <c r="H1136" s="246">
        <v>26.035</v>
      </c>
      <c r="I1136" s="247"/>
      <c r="J1136" s="242"/>
      <c r="K1136" s="242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230</v>
      </c>
      <c r="AU1136" s="252" t="s">
        <v>88</v>
      </c>
      <c r="AV1136" s="13" t="s">
        <v>88</v>
      </c>
      <c r="AW1136" s="13" t="s">
        <v>34</v>
      </c>
      <c r="AX1136" s="13" t="s">
        <v>79</v>
      </c>
      <c r="AY1136" s="252" t="s">
        <v>216</v>
      </c>
    </row>
    <row r="1137" s="13" customFormat="1">
      <c r="A1137" s="13"/>
      <c r="B1137" s="241"/>
      <c r="C1137" s="242"/>
      <c r="D1137" s="243" t="s">
        <v>230</v>
      </c>
      <c r="E1137" s="244" t="s">
        <v>1</v>
      </c>
      <c r="F1137" s="245" t="s">
        <v>1897</v>
      </c>
      <c r="G1137" s="242"/>
      <c r="H1137" s="246">
        <v>9.0399999999999991</v>
      </c>
      <c r="I1137" s="247"/>
      <c r="J1137" s="242"/>
      <c r="K1137" s="242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230</v>
      </c>
      <c r="AU1137" s="252" t="s">
        <v>88</v>
      </c>
      <c r="AV1137" s="13" t="s">
        <v>88</v>
      </c>
      <c r="AW1137" s="13" t="s">
        <v>34</v>
      </c>
      <c r="AX1137" s="13" t="s">
        <v>79</v>
      </c>
      <c r="AY1137" s="252" t="s">
        <v>216</v>
      </c>
    </row>
    <row r="1138" s="14" customFormat="1">
      <c r="A1138" s="14"/>
      <c r="B1138" s="253"/>
      <c r="C1138" s="254"/>
      <c r="D1138" s="243" t="s">
        <v>230</v>
      </c>
      <c r="E1138" s="255" t="s">
        <v>1</v>
      </c>
      <c r="F1138" s="256" t="s">
        <v>285</v>
      </c>
      <c r="G1138" s="254"/>
      <c r="H1138" s="257">
        <v>82.087999999999994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230</v>
      </c>
      <c r="AU1138" s="263" t="s">
        <v>88</v>
      </c>
      <c r="AV1138" s="14" t="s">
        <v>121</v>
      </c>
      <c r="AW1138" s="14" t="s">
        <v>34</v>
      </c>
      <c r="AX1138" s="14" t="s">
        <v>86</v>
      </c>
      <c r="AY1138" s="263" t="s">
        <v>216</v>
      </c>
    </row>
    <row r="1139" s="2" customFormat="1" ht="16.5" customHeight="1">
      <c r="A1139" s="39"/>
      <c r="B1139" s="40"/>
      <c r="C1139" s="228" t="s">
        <v>1898</v>
      </c>
      <c r="D1139" s="228" t="s">
        <v>218</v>
      </c>
      <c r="E1139" s="229" t="s">
        <v>1899</v>
      </c>
      <c r="F1139" s="230" t="s">
        <v>1900</v>
      </c>
      <c r="G1139" s="231" t="s">
        <v>293</v>
      </c>
      <c r="H1139" s="232">
        <v>81.655000000000001</v>
      </c>
      <c r="I1139" s="233"/>
      <c r="J1139" s="234">
        <f>ROUND(I1139*H1139,2)</f>
        <v>0</v>
      </c>
      <c r="K1139" s="230" t="s">
        <v>222</v>
      </c>
      <c r="L1139" s="45"/>
      <c r="M1139" s="235" t="s">
        <v>1</v>
      </c>
      <c r="N1139" s="236" t="s">
        <v>44</v>
      </c>
      <c r="O1139" s="92"/>
      <c r="P1139" s="237">
        <f>O1139*H1139</f>
        <v>0</v>
      </c>
      <c r="Q1139" s="237">
        <v>0.00016000000000000001</v>
      </c>
      <c r="R1139" s="237">
        <f>Q1139*H1139</f>
        <v>0.013064800000000001</v>
      </c>
      <c r="S1139" s="237">
        <v>0</v>
      </c>
      <c r="T1139" s="238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9" t="s">
        <v>290</v>
      </c>
      <c r="AT1139" s="239" t="s">
        <v>218</v>
      </c>
      <c r="AU1139" s="239" t="s">
        <v>88</v>
      </c>
      <c r="AY1139" s="18" t="s">
        <v>216</v>
      </c>
      <c r="BE1139" s="240">
        <f>IF(N1139="základní",J1139,0)</f>
        <v>0</v>
      </c>
      <c r="BF1139" s="240">
        <f>IF(N1139="snížená",J1139,0)</f>
        <v>0</v>
      </c>
      <c r="BG1139" s="240">
        <f>IF(N1139="zákl. přenesená",J1139,0)</f>
        <v>0</v>
      </c>
      <c r="BH1139" s="240">
        <f>IF(N1139="sníž. přenesená",J1139,0)</f>
        <v>0</v>
      </c>
      <c r="BI1139" s="240">
        <f>IF(N1139="nulová",J1139,0)</f>
        <v>0</v>
      </c>
      <c r="BJ1139" s="18" t="s">
        <v>86</v>
      </c>
      <c r="BK1139" s="240">
        <f>ROUND(I1139*H1139,2)</f>
        <v>0</v>
      </c>
      <c r="BL1139" s="18" t="s">
        <v>290</v>
      </c>
      <c r="BM1139" s="239" t="s">
        <v>1901</v>
      </c>
    </row>
    <row r="1140" s="13" customFormat="1">
      <c r="A1140" s="13"/>
      <c r="B1140" s="241"/>
      <c r="C1140" s="242"/>
      <c r="D1140" s="243" t="s">
        <v>230</v>
      </c>
      <c r="E1140" s="244" t="s">
        <v>1</v>
      </c>
      <c r="F1140" s="245" t="s">
        <v>1902</v>
      </c>
      <c r="G1140" s="242"/>
      <c r="H1140" s="246">
        <v>25.399999999999999</v>
      </c>
      <c r="I1140" s="247"/>
      <c r="J1140" s="242"/>
      <c r="K1140" s="242"/>
      <c r="L1140" s="248"/>
      <c r="M1140" s="249"/>
      <c r="N1140" s="250"/>
      <c r="O1140" s="250"/>
      <c r="P1140" s="250"/>
      <c r="Q1140" s="250"/>
      <c r="R1140" s="250"/>
      <c r="S1140" s="250"/>
      <c r="T1140" s="25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2" t="s">
        <v>230</v>
      </c>
      <c r="AU1140" s="252" t="s">
        <v>88</v>
      </c>
      <c r="AV1140" s="13" t="s">
        <v>88</v>
      </c>
      <c r="AW1140" s="13" t="s">
        <v>34</v>
      </c>
      <c r="AX1140" s="13" t="s">
        <v>79</v>
      </c>
      <c r="AY1140" s="252" t="s">
        <v>216</v>
      </c>
    </row>
    <row r="1141" s="13" customFormat="1">
      <c r="A1141" s="13"/>
      <c r="B1141" s="241"/>
      <c r="C1141" s="242"/>
      <c r="D1141" s="243" t="s">
        <v>230</v>
      </c>
      <c r="E1141" s="244" t="s">
        <v>1</v>
      </c>
      <c r="F1141" s="245" t="s">
        <v>1903</v>
      </c>
      <c r="G1141" s="242"/>
      <c r="H1141" s="246">
        <v>11.355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230</v>
      </c>
      <c r="AU1141" s="252" t="s">
        <v>88</v>
      </c>
      <c r="AV1141" s="13" t="s">
        <v>88</v>
      </c>
      <c r="AW1141" s="13" t="s">
        <v>34</v>
      </c>
      <c r="AX1141" s="13" t="s">
        <v>79</v>
      </c>
      <c r="AY1141" s="252" t="s">
        <v>216</v>
      </c>
    </row>
    <row r="1142" s="13" customFormat="1">
      <c r="A1142" s="13"/>
      <c r="B1142" s="241"/>
      <c r="C1142" s="242"/>
      <c r="D1142" s="243" t="s">
        <v>230</v>
      </c>
      <c r="E1142" s="244" t="s">
        <v>1</v>
      </c>
      <c r="F1142" s="245" t="s">
        <v>1904</v>
      </c>
      <c r="G1142" s="242"/>
      <c r="H1142" s="246">
        <v>33.600000000000001</v>
      </c>
      <c r="I1142" s="247"/>
      <c r="J1142" s="242"/>
      <c r="K1142" s="242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230</v>
      </c>
      <c r="AU1142" s="252" t="s">
        <v>88</v>
      </c>
      <c r="AV1142" s="13" t="s">
        <v>88</v>
      </c>
      <c r="AW1142" s="13" t="s">
        <v>34</v>
      </c>
      <c r="AX1142" s="13" t="s">
        <v>79</v>
      </c>
      <c r="AY1142" s="252" t="s">
        <v>216</v>
      </c>
    </row>
    <row r="1143" s="13" customFormat="1">
      <c r="A1143" s="13"/>
      <c r="B1143" s="241"/>
      <c r="C1143" s="242"/>
      <c r="D1143" s="243" t="s">
        <v>230</v>
      </c>
      <c r="E1143" s="244" t="s">
        <v>1</v>
      </c>
      <c r="F1143" s="245" t="s">
        <v>1905</v>
      </c>
      <c r="G1143" s="242"/>
      <c r="H1143" s="246">
        <v>11.300000000000001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230</v>
      </c>
      <c r="AU1143" s="252" t="s">
        <v>88</v>
      </c>
      <c r="AV1143" s="13" t="s">
        <v>88</v>
      </c>
      <c r="AW1143" s="13" t="s">
        <v>34</v>
      </c>
      <c r="AX1143" s="13" t="s">
        <v>79</v>
      </c>
      <c r="AY1143" s="252" t="s">
        <v>216</v>
      </c>
    </row>
    <row r="1144" s="14" customFormat="1">
      <c r="A1144" s="14"/>
      <c r="B1144" s="253"/>
      <c r="C1144" s="254"/>
      <c r="D1144" s="243" t="s">
        <v>230</v>
      </c>
      <c r="E1144" s="255" t="s">
        <v>1</v>
      </c>
      <c r="F1144" s="256" t="s">
        <v>285</v>
      </c>
      <c r="G1144" s="254"/>
      <c r="H1144" s="257">
        <v>81.655000000000001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230</v>
      </c>
      <c r="AU1144" s="263" t="s">
        <v>88</v>
      </c>
      <c r="AV1144" s="14" t="s">
        <v>121</v>
      </c>
      <c r="AW1144" s="14" t="s">
        <v>34</v>
      </c>
      <c r="AX1144" s="14" t="s">
        <v>86</v>
      </c>
      <c r="AY1144" s="263" t="s">
        <v>216</v>
      </c>
    </row>
    <row r="1145" s="2" customFormat="1" ht="21.75" customHeight="1">
      <c r="A1145" s="39"/>
      <c r="B1145" s="40"/>
      <c r="C1145" s="228" t="s">
        <v>1906</v>
      </c>
      <c r="D1145" s="228" t="s">
        <v>218</v>
      </c>
      <c r="E1145" s="229" t="s">
        <v>1907</v>
      </c>
      <c r="F1145" s="230" t="s">
        <v>1908</v>
      </c>
      <c r="G1145" s="231" t="s">
        <v>277</v>
      </c>
      <c r="H1145" s="232">
        <v>24.385000000000002</v>
      </c>
      <c r="I1145" s="233"/>
      <c r="J1145" s="234">
        <f>ROUND(I1145*H1145,2)</f>
        <v>0</v>
      </c>
      <c r="K1145" s="230" t="s">
        <v>222</v>
      </c>
      <c r="L1145" s="45"/>
      <c r="M1145" s="235" t="s">
        <v>1</v>
      </c>
      <c r="N1145" s="236" t="s">
        <v>44</v>
      </c>
      <c r="O1145" s="92"/>
      <c r="P1145" s="237">
        <f>O1145*H1145</f>
        <v>0</v>
      </c>
      <c r="Q1145" s="237">
        <v>0</v>
      </c>
      <c r="R1145" s="237">
        <f>Q1145*H1145</f>
        <v>0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290</v>
      </c>
      <c r="AT1145" s="239" t="s">
        <v>218</v>
      </c>
      <c r="AU1145" s="239" t="s">
        <v>88</v>
      </c>
      <c r="AY1145" s="18" t="s">
        <v>216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86</v>
      </c>
      <c r="BK1145" s="240">
        <f>ROUND(I1145*H1145,2)</f>
        <v>0</v>
      </c>
      <c r="BL1145" s="18" t="s">
        <v>290</v>
      </c>
      <c r="BM1145" s="239" t="s">
        <v>1909</v>
      </c>
    </row>
    <row r="1146" s="13" customFormat="1">
      <c r="A1146" s="13"/>
      <c r="B1146" s="241"/>
      <c r="C1146" s="242"/>
      <c r="D1146" s="243" t="s">
        <v>230</v>
      </c>
      <c r="E1146" s="244" t="s">
        <v>1</v>
      </c>
      <c r="F1146" s="245" t="s">
        <v>1858</v>
      </c>
      <c r="G1146" s="242"/>
      <c r="H1146" s="246">
        <v>14.625</v>
      </c>
      <c r="I1146" s="247"/>
      <c r="J1146" s="242"/>
      <c r="K1146" s="242"/>
      <c r="L1146" s="248"/>
      <c r="M1146" s="249"/>
      <c r="N1146" s="250"/>
      <c r="O1146" s="250"/>
      <c r="P1146" s="250"/>
      <c r="Q1146" s="250"/>
      <c r="R1146" s="250"/>
      <c r="S1146" s="250"/>
      <c r="T1146" s="25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2" t="s">
        <v>230</v>
      </c>
      <c r="AU1146" s="252" t="s">
        <v>88</v>
      </c>
      <c r="AV1146" s="13" t="s">
        <v>88</v>
      </c>
      <c r="AW1146" s="13" t="s">
        <v>34</v>
      </c>
      <c r="AX1146" s="13" t="s">
        <v>79</v>
      </c>
      <c r="AY1146" s="252" t="s">
        <v>216</v>
      </c>
    </row>
    <row r="1147" s="13" customFormat="1">
      <c r="A1147" s="13"/>
      <c r="B1147" s="241"/>
      <c r="C1147" s="242"/>
      <c r="D1147" s="243" t="s">
        <v>230</v>
      </c>
      <c r="E1147" s="244" t="s">
        <v>1</v>
      </c>
      <c r="F1147" s="245" t="s">
        <v>1847</v>
      </c>
      <c r="G1147" s="242"/>
      <c r="H1147" s="246">
        <v>9.7599999999999998</v>
      </c>
      <c r="I1147" s="247"/>
      <c r="J1147" s="242"/>
      <c r="K1147" s="242"/>
      <c r="L1147" s="248"/>
      <c r="M1147" s="249"/>
      <c r="N1147" s="250"/>
      <c r="O1147" s="250"/>
      <c r="P1147" s="250"/>
      <c r="Q1147" s="250"/>
      <c r="R1147" s="250"/>
      <c r="S1147" s="250"/>
      <c r="T1147" s="25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2" t="s">
        <v>230</v>
      </c>
      <c r="AU1147" s="252" t="s">
        <v>88</v>
      </c>
      <c r="AV1147" s="13" t="s">
        <v>88</v>
      </c>
      <c r="AW1147" s="13" t="s">
        <v>34</v>
      </c>
      <c r="AX1147" s="13" t="s">
        <v>79</v>
      </c>
      <c r="AY1147" s="252" t="s">
        <v>216</v>
      </c>
    </row>
    <row r="1148" s="14" customFormat="1">
      <c r="A1148" s="14"/>
      <c r="B1148" s="253"/>
      <c r="C1148" s="254"/>
      <c r="D1148" s="243" t="s">
        <v>230</v>
      </c>
      <c r="E1148" s="255" t="s">
        <v>1</v>
      </c>
      <c r="F1148" s="256" t="s">
        <v>285</v>
      </c>
      <c r="G1148" s="254"/>
      <c r="H1148" s="257">
        <v>24.385000000000002</v>
      </c>
      <c r="I1148" s="258"/>
      <c r="J1148" s="254"/>
      <c r="K1148" s="254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3" t="s">
        <v>230</v>
      </c>
      <c r="AU1148" s="263" t="s">
        <v>88</v>
      </c>
      <c r="AV1148" s="14" t="s">
        <v>121</v>
      </c>
      <c r="AW1148" s="14" t="s">
        <v>34</v>
      </c>
      <c r="AX1148" s="14" t="s">
        <v>86</v>
      </c>
      <c r="AY1148" s="263" t="s">
        <v>216</v>
      </c>
    </row>
    <row r="1149" s="2" customFormat="1" ht="16.5" customHeight="1">
      <c r="A1149" s="39"/>
      <c r="B1149" s="40"/>
      <c r="C1149" s="228" t="s">
        <v>1910</v>
      </c>
      <c r="D1149" s="228" t="s">
        <v>218</v>
      </c>
      <c r="E1149" s="229" t="s">
        <v>1911</v>
      </c>
      <c r="F1149" s="230" t="s">
        <v>1912</v>
      </c>
      <c r="G1149" s="231" t="s">
        <v>359</v>
      </c>
      <c r="H1149" s="232">
        <v>3.105</v>
      </c>
      <c r="I1149" s="233"/>
      <c r="J1149" s="234">
        <f>ROUND(I1149*H1149,2)</f>
        <v>0</v>
      </c>
      <c r="K1149" s="230" t="s">
        <v>222</v>
      </c>
      <c r="L1149" s="45"/>
      <c r="M1149" s="235" t="s">
        <v>1</v>
      </c>
      <c r="N1149" s="236" t="s">
        <v>44</v>
      </c>
      <c r="O1149" s="92"/>
      <c r="P1149" s="237">
        <f>O1149*H1149</f>
        <v>0</v>
      </c>
      <c r="Q1149" s="237">
        <v>0</v>
      </c>
      <c r="R1149" s="237">
        <f>Q1149*H1149</f>
        <v>0</v>
      </c>
      <c r="S1149" s="237">
        <v>0</v>
      </c>
      <c r="T1149" s="238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39" t="s">
        <v>290</v>
      </c>
      <c r="AT1149" s="239" t="s">
        <v>218</v>
      </c>
      <c r="AU1149" s="239" t="s">
        <v>88</v>
      </c>
      <c r="AY1149" s="18" t="s">
        <v>216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8" t="s">
        <v>86</v>
      </c>
      <c r="BK1149" s="240">
        <f>ROUND(I1149*H1149,2)</f>
        <v>0</v>
      </c>
      <c r="BL1149" s="18" t="s">
        <v>290</v>
      </c>
      <c r="BM1149" s="239" t="s">
        <v>1913</v>
      </c>
    </row>
    <row r="1150" s="12" customFormat="1" ht="22.8" customHeight="1">
      <c r="A1150" s="12"/>
      <c r="B1150" s="212"/>
      <c r="C1150" s="213"/>
      <c r="D1150" s="214" t="s">
        <v>78</v>
      </c>
      <c r="E1150" s="226" t="s">
        <v>1914</v>
      </c>
      <c r="F1150" s="226" t="s">
        <v>1915</v>
      </c>
      <c r="G1150" s="213"/>
      <c r="H1150" s="213"/>
      <c r="I1150" s="216"/>
      <c r="J1150" s="227">
        <f>BK1150</f>
        <v>0</v>
      </c>
      <c r="K1150" s="213"/>
      <c r="L1150" s="218"/>
      <c r="M1150" s="219"/>
      <c r="N1150" s="220"/>
      <c r="O1150" s="220"/>
      <c r="P1150" s="221">
        <f>SUM(P1151:P1285)</f>
        <v>0</v>
      </c>
      <c r="Q1150" s="220"/>
      <c r="R1150" s="221">
        <f>SUM(R1151:R1285)</f>
        <v>7.3909801300000026</v>
      </c>
      <c r="S1150" s="220"/>
      <c r="T1150" s="222">
        <f>SUM(T1151:T1285)</f>
        <v>0</v>
      </c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R1150" s="223" t="s">
        <v>88</v>
      </c>
      <c r="AT1150" s="224" t="s">
        <v>78</v>
      </c>
      <c r="AU1150" s="224" t="s">
        <v>86</v>
      </c>
      <c r="AY1150" s="223" t="s">
        <v>216</v>
      </c>
      <c r="BK1150" s="225">
        <f>SUM(BK1151:BK1285)</f>
        <v>0</v>
      </c>
    </row>
    <row r="1151" s="2" customFormat="1" ht="16.5" customHeight="1">
      <c r="A1151" s="39"/>
      <c r="B1151" s="40"/>
      <c r="C1151" s="228" t="s">
        <v>1916</v>
      </c>
      <c r="D1151" s="228" t="s">
        <v>218</v>
      </c>
      <c r="E1151" s="229" t="s">
        <v>1917</v>
      </c>
      <c r="F1151" s="230" t="s">
        <v>1918</v>
      </c>
      <c r="G1151" s="231" t="s">
        <v>277</v>
      </c>
      <c r="H1151" s="232">
        <v>444.94200000000001</v>
      </c>
      <c r="I1151" s="233"/>
      <c r="J1151" s="234">
        <f>ROUND(I1151*H1151,2)</f>
        <v>0</v>
      </c>
      <c r="K1151" s="230" t="s">
        <v>222</v>
      </c>
      <c r="L1151" s="45"/>
      <c r="M1151" s="235" t="s">
        <v>1</v>
      </c>
      <c r="N1151" s="236" t="s">
        <v>44</v>
      </c>
      <c r="O1151" s="92"/>
      <c r="P1151" s="237">
        <f>O1151*H1151</f>
        <v>0</v>
      </c>
      <c r="Q1151" s="237">
        <v>0</v>
      </c>
      <c r="R1151" s="237">
        <f>Q1151*H1151</f>
        <v>0</v>
      </c>
      <c r="S1151" s="237">
        <v>0</v>
      </c>
      <c r="T1151" s="238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9" t="s">
        <v>290</v>
      </c>
      <c r="AT1151" s="239" t="s">
        <v>218</v>
      </c>
      <c r="AU1151" s="239" t="s">
        <v>88</v>
      </c>
      <c r="AY1151" s="18" t="s">
        <v>216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8" t="s">
        <v>86</v>
      </c>
      <c r="BK1151" s="240">
        <f>ROUND(I1151*H1151,2)</f>
        <v>0</v>
      </c>
      <c r="BL1151" s="18" t="s">
        <v>290</v>
      </c>
      <c r="BM1151" s="239" t="s">
        <v>1919</v>
      </c>
    </row>
    <row r="1152" s="13" customFormat="1">
      <c r="A1152" s="13"/>
      <c r="B1152" s="241"/>
      <c r="C1152" s="242"/>
      <c r="D1152" s="243" t="s">
        <v>230</v>
      </c>
      <c r="E1152" s="244" t="s">
        <v>1</v>
      </c>
      <c r="F1152" s="245" t="s">
        <v>1920</v>
      </c>
      <c r="G1152" s="242"/>
      <c r="H1152" s="246">
        <v>28.545000000000002</v>
      </c>
      <c r="I1152" s="247"/>
      <c r="J1152" s="242"/>
      <c r="K1152" s="242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230</v>
      </c>
      <c r="AU1152" s="252" t="s">
        <v>88</v>
      </c>
      <c r="AV1152" s="13" t="s">
        <v>88</v>
      </c>
      <c r="AW1152" s="13" t="s">
        <v>34</v>
      </c>
      <c r="AX1152" s="13" t="s">
        <v>79</v>
      </c>
      <c r="AY1152" s="252" t="s">
        <v>216</v>
      </c>
    </row>
    <row r="1153" s="13" customFormat="1">
      <c r="A1153" s="13"/>
      <c r="B1153" s="241"/>
      <c r="C1153" s="242"/>
      <c r="D1153" s="243" t="s">
        <v>230</v>
      </c>
      <c r="E1153" s="244" t="s">
        <v>1</v>
      </c>
      <c r="F1153" s="245" t="s">
        <v>1921</v>
      </c>
      <c r="G1153" s="242"/>
      <c r="H1153" s="246">
        <v>70.167000000000002</v>
      </c>
      <c r="I1153" s="247"/>
      <c r="J1153" s="242"/>
      <c r="K1153" s="242"/>
      <c r="L1153" s="248"/>
      <c r="M1153" s="249"/>
      <c r="N1153" s="250"/>
      <c r="O1153" s="250"/>
      <c r="P1153" s="250"/>
      <c r="Q1153" s="250"/>
      <c r="R1153" s="250"/>
      <c r="S1153" s="250"/>
      <c r="T1153" s="25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2" t="s">
        <v>230</v>
      </c>
      <c r="AU1153" s="252" t="s">
        <v>88</v>
      </c>
      <c r="AV1153" s="13" t="s">
        <v>88</v>
      </c>
      <c r="AW1153" s="13" t="s">
        <v>34</v>
      </c>
      <c r="AX1153" s="13" t="s">
        <v>79</v>
      </c>
      <c r="AY1153" s="252" t="s">
        <v>216</v>
      </c>
    </row>
    <row r="1154" s="13" customFormat="1">
      <c r="A1154" s="13"/>
      <c r="B1154" s="241"/>
      <c r="C1154" s="242"/>
      <c r="D1154" s="243" t="s">
        <v>230</v>
      </c>
      <c r="E1154" s="244" t="s">
        <v>1</v>
      </c>
      <c r="F1154" s="245" t="s">
        <v>1922</v>
      </c>
      <c r="G1154" s="242"/>
      <c r="H1154" s="246">
        <v>3.2000000000000002</v>
      </c>
      <c r="I1154" s="247"/>
      <c r="J1154" s="242"/>
      <c r="K1154" s="242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230</v>
      </c>
      <c r="AU1154" s="252" t="s">
        <v>88</v>
      </c>
      <c r="AV1154" s="13" t="s">
        <v>88</v>
      </c>
      <c r="AW1154" s="13" t="s">
        <v>34</v>
      </c>
      <c r="AX1154" s="13" t="s">
        <v>79</v>
      </c>
      <c r="AY1154" s="252" t="s">
        <v>216</v>
      </c>
    </row>
    <row r="1155" s="13" customFormat="1">
      <c r="A1155" s="13"/>
      <c r="B1155" s="241"/>
      <c r="C1155" s="242"/>
      <c r="D1155" s="243" t="s">
        <v>230</v>
      </c>
      <c r="E1155" s="244" t="s">
        <v>1</v>
      </c>
      <c r="F1155" s="245" t="s">
        <v>1923</v>
      </c>
      <c r="G1155" s="242"/>
      <c r="H1155" s="246">
        <v>11.039999999999999</v>
      </c>
      <c r="I1155" s="247"/>
      <c r="J1155" s="242"/>
      <c r="K1155" s="242"/>
      <c r="L1155" s="248"/>
      <c r="M1155" s="249"/>
      <c r="N1155" s="250"/>
      <c r="O1155" s="250"/>
      <c r="P1155" s="250"/>
      <c r="Q1155" s="250"/>
      <c r="R1155" s="250"/>
      <c r="S1155" s="250"/>
      <c r="T1155" s="25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2" t="s">
        <v>230</v>
      </c>
      <c r="AU1155" s="252" t="s">
        <v>88</v>
      </c>
      <c r="AV1155" s="13" t="s">
        <v>88</v>
      </c>
      <c r="AW1155" s="13" t="s">
        <v>34</v>
      </c>
      <c r="AX1155" s="13" t="s">
        <v>79</v>
      </c>
      <c r="AY1155" s="252" t="s">
        <v>216</v>
      </c>
    </row>
    <row r="1156" s="13" customFormat="1">
      <c r="A1156" s="13"/>
      <c r="B1156" s="241"/>
      <c r="C1156" s="242"/>
      <c r="D1156" s="243" t="s">
        <v>230</v>
      </c>
      <c r="E1156" s="244" t="s">
        <v>1</v>
      </c>
      <c r="F1156" s="245" t="s">
        <v>1924</v>
      </c>
      <c r="G1156" s="242"/>
      <c r="H1156" s="246">
        <v>21.600000000000001</v>
      </c>
      <c r="I1156" s="247"/>
      <c r="J1156" s="242"/>
      <c r="K1156" s="242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230</v>
      </c>
      <c r="AU1156" s="252" t="s">
        <v>88</v>
      </c>
      <c r="AV1156" s="13" t="s">
        <v>88</v>
      </c>
      <c r="AW1156" s="13" t="s">
        <v>34</v>
      </c>
      <c r="AX1156" s="13" t="s">
        <v>79</v>
      </c>
      <c r="AY1156" s="252" t="s">
        <v>216</v>
      </c>
    </row>
    <row r="1157" s="13" customFormat="1">
      <c r="A1157" s="13"/>
      <c r="B1157" s="241"/>
      <c r="C1157" s="242"/>
      <c r="D1157" s="243" t="s">
        <v>230</v>
      </c>
      <c r="E1157" s="244" t="s">
        <v>1</v>
      </c>
      <c r="F1157" s="245" t="s">
        <v>1925</v>
      </c>
      <c r="G1157" s="242"/>
      <c r="H1157" s="246">
        <v>7.5999999999999996</v>
      </c>
      <c r="I1157" s="247"/>
      <c r="J1157" s="242"/>
      <c r="K1157" s="242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230</v>
      </c>
      <c r="AU1157" s="252" t="s">
        <v>88</v>
      </c>
      <c r="AV1157" s="13" t="s">
        <v>88</v>
      </c>
      <c r="AW1157" s="13" t="s">
        <v>34</v>
      </c>
      <c r="AX1157" s="13" t="s">
        <v>79</v>
      </c>
      <c r="AY1157" s="252" t="s">
        <v>216</v>
      </c>
    </row>
    <row r="1158" s="13" customFormat="1">
      <c r="A1158" s="13"/>
      <c r="B1158" s="241"/>
      <c r="C1158" s="242"/>
      <c r="D1158" s="243" t="s">
        <v>230</v>
      </c>
      <c r="E1158" s="244" t="s">
        <v>1</v>
      </c>
      <c r="F1158" s="245" t="s">
        <v>1926</v>
      </c>
      <c r="G1158" s="242"/>
      <c r="H1158" s="246">
        <v>6.3700000000000001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230</v>
      </c>
      <c r="AU1158" s="252" t="s">
        <v>88</v>
      </c>
      <c r="AV1158" s="13" t="s">
        <v>88</v>
      </c>
      <c r="AW1158" s="13" t="s">
        <v>34</v>
      </c>
      <c r="AX1158" s="13" t="s">
        <v>79</v>
      </c>
      <c r="AY1158" s="252" t="s">
        <v>216</v>
      </c>
    </row>
    <row r="1159" s="13" customFormat="1">
      <c r="A1159" s="13"/>
      <c r="B1159" s="241"/>
      <c r="C1159" s="242"/>
      <c r="D1159" s="243" t="s">
        <v>230</v>
      </c>
      <c r="E1159" s="244" t="s">
        <v>1</v>
      </c>
      <c r="F1159" s="245" t="s">
        <v>1927</v>
      </c>
      <c r="G1159" s="242"/>
      <c r="H1159" s="246">
        <v>296.42000000000002</v>
      </c>
      <c r="I1159" s="247"/>
      <c r="J1159" s="242"/>
      <c r="K1159" s="242"/>
      <c r="L1159" s="248"/>
      <c r="M1159" s="249"/>
      <c r="N1159" s="250"/>
      <c r="O1159" s="250"/>
      <c r="P1159" s="250"/>
      <c r="Q1159" s="250"/>
      <c r="R1159" s="250"/>
      <c r="S1159" s="250"/>
      <c r="T1159" s="25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2" t="s">
        <v>230</v>
      </c>
      <c r="AU1159" s="252" t="s">
        <v>88</v>
      </c>
      <c r="AV1159" s="13" t="s">
        <v>88</v>
      </c>
      <c r="AW1159" s="13" t="s">
        <v>34</v>
      </c>
      <c r="AX1159" s="13" t="s">
        <v>79</v>
      </c>
      <c r="AY1159" s="252" t="s">
        <v>216</v>
      </c>
    </row>
    <row r="1160" s="14" customFormat="1">
      <c r="A1160" s="14"/>
      <c r="B1160" s="253"/>
      <c r="C1160" s="254"/>
      <c r="D1160" s="243" t="s">
        <v>230</v>
      </c>
      <c r="E1160" s="255" t="s">
        <v>1</v>
      </c>
      <c r="F1160" s="256" t="s">
        <v>285</v>
      </c>
      <c r="G1160" s="254"/>
      <c r="H1160" s="257">
        <v>444.94200000000001</v>
      </c>
      <c r="I1160" s="258"/>
      <c r="J1160" s="254"/>
      <c r="K1160" s="254"/>
      <c r="L1160" s="259"/>
      <c r="M1160" s="260"/>
      <c r="N1160" s="261"/>
      <c r="O1160" s="261"/>
      <c r="P1160" s="261"/>
      <c r="Q1160" s="261"/>
      <c r="R1160" s="261"/>
      <c r="S1160" s="261"/>
      <c r="T1160" s="26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3" t="s">
        <v>230</v>
      </c>
      <c r="AU1160" s="263" t="s">
        <v>88</v>
      </c>
      <c r="AV1160" s="14" t="s">
        <v>121</v>
      </c>
      <c r="AW1160" s="14" t="s">
        <v>34</v>
      </c>
      <c r="AX1160" s="14" t="s">
        <v>86</v>
      </c>
      <c r="AY1160" s="263" t="s">
        <v>216</v>
      </c>
    </row>
    <row r="1161" s="2" customFormat="1" ht="16.5" customHeight="1">
      <c r="A1161" s="39"/>
      <c r="B1161" s="40"/>
      <c r="C1161" s="264" t="s">
        <v>1928</v>
      </c>
      <c r="D1161" s="264" t="s">
        <v>372</v>
      </c>
      <c r="E1161" s="265" t="s">
        <v>1929</v>
      </c>
      <c r="F1161" s="266" t="s">
        <v>1930</v>
      </c>
      <c r="G1161" s="267" t="s">
        <v>1931</v>
      </c>
      <c r="H1161" s="268">
        <v>177.977</v>
      </c>
      <c r="I1161" s="269"/>
      <c r="J1161" s="270">
        <f>ROUND(I1161*H1161,2)</f>
        <v>0</v>
      </c>
      <c r="K1161" s="266" t="s">
        <v>222</v>
      </c>
      <c r="L1161" s="271"/>
      <c r="M1161" s="272" t="s">
        <v>1</v>
      </c>
      <c r="N1161" s="273" t="s">
        <v>44</v>
      </c>
      <c r="O1161" s="92"/>
      <c r="P1161" s="237">
        <f>O1161*H1161</f>
        <v>0</v>
      </c>
      <c r="Q1161" s="237">
        <v>0.001</v>
      </c>
      <c r="R1161" s="237">
        <f>Q1161*H1161</f>
        <v>0.177977</v>
      </c>
      <c r="S1161" s="237">
        <v>0</v>
      </c>
      <c r="T1161" s="238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9" t="s">
        <v>371</v>
      </c>
      <c r="AT1161" s="239" t="s">
        <v>372</v>
      </c>
      <c r="AU1161" s="239" t="s">
        <v>88</v>
      </c>
      <c r="AY1161" s="18" t="s">
        <v>216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86</v>
      </c>
      <c r="BK1161" s="240">
        <f>ROUND(I1161*H1161,2)</f>
        <v>0</v>
      </c>
      <c r="BL1161" s="18" t="s">
        <v>290</v>
      </c>
      <c r="BM1161" s="239" t="s">
        <v>1932</v>
      </c>
    </row>
    <row r="1162" s="13" customFormat="1">
      <c r="A1162" s="13"/>
      <c r="B1162" s="241"/>
      <c r="C1162" s="242"/>
      <c r="D1162" s="243" t="s">
        <v>230</v>
      </c>
      <c r="E1162" s="242"/>
      <c r="F1162" s="245" t="s">
        <v>1933</v>
      </c>
      <c r="G1162" s="242"/>
      <c r="H1162" s="246">
        <v>177.977</v>
      </c>
      <c r="I1162" s="247"/>
      <c r="J1162" s="242"/>
      <c r="K1162" s="242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230</v>
      </c>
      <c r="AU1162" s="252" t="s">
        <v>88</v>
      </c>
      <c r="AV1162" s="13" t="s">
        <v>88</v>
      </c>
      <c r="AW1162" s="13" t="s">
        <v>4</v>
      </c>
      <c r="AX1162" s="13" t="s">
        <v>86</v>
      </c>
      <c r="AY1162" s="252" t="s">
        <v>216</v>
      </c>
    </row>
    <row r="1163" s="2" customFormat="1" ht="16.5" customHeight="1">
      <c r="A1163" s="39"/>
      <c r="B1163" s="40"/>
      <c r="C1163" s="228" t="s">
        <v>1934</v>
      </c>
      <c r="D1163" s="228" t="s">
        <v>218</v>
      </c>
      <c r="E1163" s="229" t="s">
        <v>1935</v>
      </c>
      <c r="F1163" s="230" t="s">
        <v>1936</v>
      </c>
      <c r="G1163" s="231" t="s">
        <v>277</v>
      </c>
      <c r="H1163" s="232">
        <v>444.94200000000001</v>
      </c>
      <c r="I1163" s="233"/>
      <c r="J1163" s="234">
        <f>ROUND(I1163*H1163,2)</f>
        <v>0</v>
      </c>
      <c r="K1163" s="230" t="s">
        <v>222</v>
      </c>
      <c r="L1163" s="45"/>
      <c r="M1163" s="235" t="s">
        <v>1</v>
      </c>
      <c r="N1163" s="236" t="s">
        <v>44</v>
      </c>
      <c r="O1163" s="92"/>
      <c r="P1163" s="237">
        <f>O1163*H1163</f>
        <v>0</v>
      </c>
      <c r="Q1163" s="237">
        <v>0.00093999999999999997</v>
      </c>
      <c r="R1163" s="237">
        <f>Q1163*H1163</f>
        <v>0.41824548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290</v>
      </c>
      <c r="AT1163" s="239" t="s">
        <v>218</v>
      </c>
      <c r="AU1163" s="239" t="s">
        <v>88</v>
      </c>
      <c r="AY1163" s="18" t="s">
        <v>216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86</v>
      </c>
      <c r="BK1163" s="240">
        <f>ROUND(I1163*H1163,2)</f>
        <v>0</v>
      </c>
      <c r="BL1163" s="18" t="s">
        <v>290</v>
      </c>
      <c r="BM1163" s="239" t="s">
        <v>1937</v>
      </c>
    </row>
    <row r="1164" s="13" customFormat="1">
      <c r="A1164" s="13"/>
      <c r="B1164" s="241"/>
      <c r="C1164" s="242"/>
      <c r="D1164" s="243" t="s">
        <v>230</v>
      </c>
      <c r="E1164" s="244" t="s">
        <v>1</v>
      </c>
      <c r="F1164" s="245" t="s">
        <v>1920</v>
      </c>
      <c r="G1164" s="242"/>
      <c r="H1164" s="246">
        <v>28.545000000000002</v>
      </c>
      <c r="I1164" s="247"/>
      <c r="J1164" s="242"/>
      <c r="K1164" s="242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230</v>
      </c>
      <c r="AU1164" s="252" t="s">
        <v>88</v>
      </c>
      <c r="AV1164" s="13" t="s">
        <v>88</v>
      </c>
      <c r="AW1164" s="13" t="s">
        <v>34</v>
      </c>
      <c r="AX1164" s="13" t="s">
        <v>79</v>
      </c>
      <c r="AY1164" s="252" t="s">
        <v>216</v>
      </c>
    </row>
    <row r="1165" s="13" customFormat="1">
      <c r="A1165" s="13"/>
      <c r="B1165" s="241"/>
      <c r="C1165" s="242"/>
      <c r="D1165" s="243" t="s">
        <v>230</v>
      </c>
      <c r="E1165" s="244" t="s">
        <v>1</v>
      </c>
      <c r="F1165" s="245" t="s">
        <v>1921</v>
      </c>
      <c r="G1165" s="242"/>
      <c r="H1165" s="246">
        <v>70.167000000000002</v>
      </c>
      <c r="I1165" s="247"/>
      <c r="J1165" s="242"/>
      <c r="K1165" s="242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2" t="s">
        <v>230</v>
      </c>
      <c r="AU1165" s="252" t="s">
        <v>88</v>
      </c>
      <c r="AV1165" s="13" t="s">
        <v>88</v>
      </c>
      <c r="AW1165" s="13" t="s">
        <v>34</v>
      </c>
      <c r="AX1165" s="13" t="s">
        <v>79</v>
      </c>
      <c r="AY1165" s="252" t="s">
        <v>216</v>
      </c>
    </row>
    <row r="1166" s="13" customFormat="1">
      <c r="A1166" s="13"/>
      <c r="B1166" s="241"/>
      <c r="C1166" s="242"/>
      <c r="D1166" s="243" t="s">
        <v>230</v>
      </c>
      <c r="E1166" s="244" t="s">
        <v>1</v>
      </c>
      <c r="F1166" s="245" t="s">
        <v>1922</v>
      </c>
      <c r="G1166" s="242"/>
      <c r="H1166" s="246">
        <v>3.2000000000000002</v>
      </c>
      <c r="I1166" s="247"/>
      <c r="J1166" s="242"/>
      <c r="K1166" s="242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230</v>
      </c>
      <c r="AU1166" s="252" t="s">
        <v>88</v>
      </c>
      <c r="AV1166" s="13" t="s">
        <v>88</v>
      </c>
      <c r="AW1166" s="13" t="s">
        <v>34</v>
      </c>
      <c r="AX1166" s="13" t="s">
        <v>79</v>
      </c>
      <c r="AY1166" s="252" t="s">
        <v>216</v>
      </c>
    </row>
    <row r="1167" s="13" customFormat="1">
      <c r="A1167" s="13"/>
      <c r="B1167" s="241"/>
      <c r="C1167" s="242"/>
      <c r="D1167" s="243" t="s">
        <v>230</v>
      </c>
      <c r="E1167" s="244" t="s">
        <v>1</v>
      </c>
      <c r="F1167" s="245" t="s">
        <v>1923</v>
      </c>
      <c r="G1167" s="242"/>
      <c r="H1167" s="246">
        <v>11.039999999999999</v>
      </c>
      <c r="I1167" s="247"/>
      <c r="J1167" s="242"/>
      <c r="K1167" s="242"/>
      <c r="L1167" s="248"/>
      <c r="M1167" s="249"/>
      <c r="N1167" s="250"/>
      <c r="O1167" s="250"/>
      <c r="P1167" s="250"/>
      <c r="Q1167" s="250"/>
      <c r="R1167" s="250"/>
      <c r="S1167" s="250"/>
      <c r="T1167" s="25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2" t="s">
        <v>230</v>
      </c>
      <c r="AU1167" s="252" t="s">
        <v>88</v>
      </c>
      <c r="AV1167" s="13" t="s">
        <v>88</v>
      </c>
      <c r="AW1167" s="13" t="s">
        <v>34</v>
      </c>
      <c r="AX1167" s="13" t="s">
        <v>79</v>
      </c>
      <c r="AY1167" s="252" t="s">
        <v>216</v>
      </c>
    </row>
    <row r="1168" s="13" customFormat="1">
      <c r="A1168" s="13"/>
      <c r="B1168" s="241"/>
      <c r="C1168" s="242"/>
      <c r="D1168" s="243" t="s">
        <v>230</v>
      </c>
      <c r="E1168" s="244" t="s">
        <v>1</v>
      </c>
      <c r="F1168" s="245" t="s">
        <v>1924</v>
      </c>
      <c r="G1168" s="242"/>
      <c r="H1168" s="246">
        <v>21.600000000000001</v>
      </c>
      <c r="I1168" s="247"/>
      <c r="J1168" s="242"/>
      <c r="K1168" s="242"/>
      <c r="L1168" s="248"/>
      <c r="M1168" s="249"/>
      <c r="N1168" s="250"/>
      <c r="O1168" s="250"/>
      <c r="P1168" s="250"/>
      <c r="Q1168" s="250"/>
      <c r="R1168" s="250"/>
      <c r="S1168" s="250"/>
      <c r="T1168" s="25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2" t="s">
        <v>230</v>
      </c>
      <c r="AU1168" s="252" t="s">
        <v>88</v>
      </c>
      <c r="AV1168" s="13" t="s">
        <v>88</v>
      </c>
      <c r="AW1168" s="13" t="s">
        <v>34</v>
      </c>
      <c r="AX1168" s="13" t="s">
        <v>79</v>
      </c>
      <c r="AY1168" s="252" t="s">
        <v>216</v>
      </c>
    </row>
    <row r="1169" s="13" customFormat="1">
      <c r="A1169" s="13"/>
      <c r="B1169" s="241"/>
      <c r="C1169" s="242"/>
      <c r="D1169" s="243" t="s">
        <v>230</v>
      </c>
      <c r="E1169" s="244" t="s">
        <v>1</v>
      </c>
      <c r="F1169" s="245" t="s">
        <v>1925</v>
      </c>
      <c r="G1169" s="242"/>
      <c r="H1169" s="246">
        <v>7.5999999999999996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230</v>
      </c>
      <c r="AU1169" s="252" t="s">
        <v>88</v>
      </c>
      <c r="AV1169" s="13" t="s">
        <v>88</v>
      </c>
      <c r="AW1169" s="13" t="s">
        <v>34</v>
      </c>
      <c r="AX1169" s="13" t="s">
        <v>79</v>
      </c>
      <c r="AY1169" s="252" t="s">
        <v>216</v>
      </c>
    </row>
    <row r="1170" s="13" customFormat="1">
      <c r="A1170" s="13"/>
      <c r="B1170" s="241"/>
      <c r="C1170" s="242"/>
      <c r="D1170" s="243" t="s">
        <v>230</v>
      </c>
      <c r="E1170" s="244" t="s">
        <v>1</v>
      </c>
      <c r="F1170" s="245" t="s">
        <v>1926</v>
      </c>
      <c r="G1170" s="242"/>
      <c r="H1170" s="246">
        <v>6.3700000000000001</v>
      </c>
      <c r="I1170" s="247"/>
      <c r="J1170" s="242"/>
      <c r="K1170" s="242"/>
      <c r="L1170" s="248"/>
      <c r="M1170" s="249"/>
      <c r="N1170" s="250"/>
      <c r="O1170" s="250"/>
      <c r="P1170" s="250"/>
      <c r="Q1170" s="250"/>
      <c r="R1170" s="250"/>
      <c r="S1170" s="250"/>
      <c r="T1170" s="25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2" t="s">
        <v>230</v>
      </c>
      <c r="AU1170" s="252" t="s">
        <v>88</v>
      </c>
      <c r="AV1170" s="13" t="s">
        <v>88</v>
      </c>
      <c r="AW1170" s="13" t="s">
        <v>34</v>
      </c>
      <c r="AX1170" s="13" t="s">
        <v>79</v>
      </c>
      <c r="AY1170" s="252" t="s">
        <v>216</v>
      </c>
    </row>
    <row r="1171" s="13" customFormat="1">
      <c r="A1171" s="13"/>
      <c r="B1171" s="241"/>
      <c r="C1171" s="242"/>
      <c r="D1171" s="243" t="s">
        <v>230</v>
      </c>
      <c r="E1171" s="244" t="s">
        <v>1</v>
      </c>
      <c r="F1171" s="245" t="s">
        <v>1927</v>
      </c>
      <c r="G1171" s="242"/>
      <c r="H1171" s="246">
        <v>296.42000000000002</v>
      </c>
      <c r="I1171" s="247"/>
      <c r="J1171" s="242"/>
      <c r="K1171" s="242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230</v>
      </c>
      <c r="AU1171" s="252" t="s">
        <v>88</v>
      </c>
      <c r="AV1171" s="13" t="s">
        <v>88</v>
      </c>
      <c r="AW1171" s="13" t="s">
        <v>34</v>
      </c>
      <c r="AX1171" s="13" t="s">
        <v>79</v>
      </c>
      <c r="AY1171" s="252" t="s">
        <v>216</v>
      </c>
    </row>
    <row r="1172" s="14" customFormat="1">
      <c r="A1172" s="14"/>
      <c r="B1172" s="253"/>
      <c r="C1172" s="254"/>
      <c r="D1172" s="243" t="s">
        <v>230</v>
      </c>
      <c r="E1172" s="255" t="s">
        <v>1</v>
      </c>
      <c r="F1172" s="256" t="s">
        <v>285</v>
      </c>
      <c r="G1172" s="254"/>
      <c r="H1172" s="257">
        <v>444.94200000000001</v>
      </c>
      <c r="I1172" s="258"/>
      <c r="J1172" s="254"/>
      <c r="K1172" s="254"/>
      <c r="L1172" s="259"/>
      <c r="M1172" s="260"/>
      <c r="N1172" s="261"/>
      <c r="O1172" s="261"/>
      <c r="P1172" s="261"/>
      <c r="Q1172" s="261"/>
      <c r="R1172" s="261"/>
      <c r="S1172" s="261"/>
      <c r="T1172" s="26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3" t="s">
        <v>230</v>
      </c>
      <c r="AU1172" s="263" t="s">
        <v>88</v>
      </c>
      <c r="AV1172" s="14" t="s">
        <v>121</v>
      </c>
      <c r="AW1172" s="14" t="s">
        <v>34</v>
      </c>
      <c r="AX1172" s="14" t="s">
        <v>86</v>
      </c>
      <c r="AY1172" s="263" t="s">
        <v>216</v>
      </c>
    </row>
    <row r="1173" s="2" customFormat="1" ht="24.15" customHeight="1">
      <c r="A1173" s="39"/>
      <c r="B1173" s="40"/>
      <c r="C1173" s="264" t="s">
        <v>1938</v>
      </c>
      <c r="D1173" s="264" t="s">
        <v>372</v>
      </c>
      <c r="E1173" s="265" t="s">
        <v>1879</v>
      </c>
      <c r="F1173" s="266" t="s">
        <v>1880</v>
      </c>
      <c r="G1173" s="267" t="s">
        <v>277</v>
      </c>
      <c r="H1173" s="268">
        <v>511.68299999999999</v>
      </c>
      <c r="I1173" s="269"/>
      <c r="J1173" s="270">
        <f>ROUND(I1173*H1173,2)</f>
        <v>0</v>
      </c>
      <c r="K1173" s="266" t="s">
        <v>222</v>
      </c>
      <c r="L1173" s="271"/>
      <c r="M1173" s="272" t="s">
        <v>1</v>
      </c>
      <c r="N1173" s="273" t="s">
        <v>44</v>
      </c>
      <c r="O1173" s="92"/>
      <c r="P1173" s="237">
        <f>O1173*H1173</f>
        <v>0</v>
      </c>
      <c r="Q1173" s="237">
        <v>0.0054000000000000003</v>
      </c>
      <c r="R1173" s="237">
        <f>Q1173*H1173</f>
        <v>2.7630882000000003</v>
      </c>
      <c r="S1173" s="237">
        <v>0</v>
      </c>
      <c r="T1173" s="238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39" t="s">
        <v>371</v>
      </c>
      <c r="AT1173" s="239" t="s">
        <v>372</v>
      </c>
      <c r="AU1173" s="239" t="s">
        <v>88</v>
      </c>
      <c r="AY1173" s="18" t="s">
        <v>216</v>
      </c>
      <c r="BE1173" s="240">
        <f>IF(N1173="základní",J1173,0)</f>
        <v>0</v>
      </c>
      <c r="BF1173" s="240">
        <f>IF(N1173="snížená",J1173,0)</f>
        <v>0</v>
      </c>
      <c r="BG1173" s="240">
        <f>IF(N1173="zákl. přenesená",J1173,0)</f>
        <v>0</v>
      </c>
      <c r="BH1173" s="240">
        <f>IF(N1173="sníž. přenesená",J1173,0)</f>
        <v>0</v>
      </c>
      <c r="BI1173" s="240">
        <f>IF(N1173="nulová",J1173,0)</f>
        <v>0</v>
      </c>
      <c r="BJ1173" s="18" t="s">
        <v>86</v>
      </c>
      <c r="BK1173" s="240">
        <f>ROUND(I1173*H1173,2)</f>
        <v>0</v>
      </c>
      <c r="BL1173" s="18" t="s">
        <v>290</v>
      </c>
      <c r="BM1173" s="239" t="s">
        <v>1939</v>
      </c>
    </row>
    <row r="1174" s="13" customFormat="1">
      <c r="A1174" s="13"/>
      <c r="B1174" s="241"/>
      <c r="C1174" s="242"/>
      <c r="D1174" s="243" t="s">
        <v>230</v>
      </c>
      <c r="E1174" s="242"/>
      <c r="F1174" s="245" t="s">
        <v>1940</v>
      </c>
      <c r="G1174" s="242"/>
      <c r="H1174" s="246">
        <v>511.68299999999999</v>
      </c>
      <c r="I1174" s="247"/>
      <c r="J1174" s="242"/>
      <c r="K1174" s="242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230</v>
      </c>
      <c r="AU1174" s="252" t="s">
        <v>88</v>
      </c>
      <c r="AV1174" s="13" t="s">
        <v>88</v>
      </c>
      <c r="AW1174" s="13" t="s">
        <v>4</v>
      </c>
      <c r="AX1174" s="13" t="s">
        <v>86</v>
      </c>
      <c r="AY1174" s="252" t="s">
        <v>216</v>
      </c>
    </row>
    <row r="1175" s="2" customFormat="1" ht="16.5" customHeight="1">
      <c r="A1175" s="39"/>
      <c r="B1175" s="40"/>
      <c r="C1175" s="228" t="s">
        <v>1941</v>
      </c>
      <c r="D1175" s="228" t="s">
        <v>218</v>
      </c>
      <c r="E1175" s="229" t="s">
        <v>1942</v>
      </c>
      <c r="F1175" s="230" t="s">
        <v>1943</v>
      </c>
      <c r="G1175" s="231" t="s">
        <v>221</v>
      </c>
      <c r="H1175" s="232">
        <v>21</v>
      </c>
      <c r="I1175" s="233"/>
      <c r="J1175" s="234">
        <f>ROUND(I1175*H1175,2)</f>
        <v>0</v>
      </c>
      <c r="K1175" s="230" t="s">
        <v>222</v>
      </c>
      <c r="L1175" s="45"/>
      <c r="M1175" s="235" t="s">
        <v>1</v>
      </c>
      <c r="N1175" s="236" t="s">
        <v>44</v>
      </c>
      <c r="O1175" s="92"/>
      <c r="P1175" s="237">
        <f>O1175*H1175</f>
        <v>0</v>
      </c>
      <c r="Q1175" s="237">
        <v>0.0074999999999999997</v>
      </c>
      <c r="R1175" s="237">
        <f>Q1175*H1175</f>
        <v>0.1575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290</v>
      </c>
      <c r="AT1175" s="239" t="s">
        <v>218</v>
      </c>
      <c r="AU1175" s="239" t="s">
        <v>88</v>
      </c>
      <c r="AY1175" s="18" t="s">
        <v>216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86</v>
      </c>
      <c r="BK1175" s="240">
        <f>ROUND(I1175*H1175,2)</f>
        <v>0</v>
      </c>
      <c r="BL1175" s="18" t="s">
        <v>290</v>
      </c>
      <c r="BM1175" s="239" t="s">
        <v>1944</v>
      </c>
    </row>
    <row r="1176" s="13" customFormat="1">
      <c r="A1176" s="13"/>
      <c r="B1176" s="241"/>
      <c r="C1176" s="242"/>
      <c r="D1176" s="243" t="s">
        <v>230</v>
      </c>
      <c r="E1176" s="244" t="s">
        <v>1</v>
      </c>
      <c r="F1176" s="245" t="s">
        <v>1945</v>
      </c>
      <c r="G1176" s="242"/>
      <c r="H1176" s="246">
        <v>17</v>
      </c>
      <c r="I1176" s="247"/>
      <c r="J1176" s="242"/>
      <c r="K1176" s="242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2" t="s">
        <v>230</v>
      </c>
      <c r="AU1176" s="252" t="s">
        <v>88</v>
      </c>
      <c r="AV1176" s="13" t="s">
        <v>88</v>
      </c>
      <c r="AW1176" s="13" t="s">
        <v>34</v>
      </c>
      <c r="AX1176" s="13" t="s">
        <v>79</v>
      </c>
      <c r="AY1176" s="252" t="s">
        <v>216</v>
      </c>
    </row>
    <row r="1177" s="13" customFormat="1">
      <c r="A1177" s="13"/>
      <c r="B1177" s="241"/>
      <c r="C1177" s="242"/>
      <c r="D1177" s="243" t="s">
        <v>230</v>
      </c>
      <c r="E1177" s="244" t="s">
        <v>1</v>
      </c>
      <c r="F1177" s="245" t="s">
        <v>1946</v>
      </c>
      <c r="G1177" s="242"/>
      <c r="H1177" s="246">
        <v>2</v>
      </c>
      <c r="I1177" s="247"/>
      <c r="J1177" s="242"/>
      <c r="K1177" s="242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230</v>
      </c>
      <c r="AU1177" s="252" t="s">
        <v>88</v>
      </c>
      <c r="AV1177" s="13" t="s">
        <v>88</v>
      </c>
      <c r="AW1177" s="13" t="s">
        <v>34</v>
      </c>
      <c r="AX1177" s="13" t="s">
        <v>79</v>
      </c>
      <c r="AY1177" s="252" t="s">
        <v>216</v>
      </c>
    </row>
    <row r="1178" s="13" customFormat="1">
      <c r="A1178" s="13"/>
      <c r="B1178" s="241"/>
      <c r="C1178" s="242"/>
      <c r="D1178" s="243" t="s">
        <v>230</v>
      </c>
      <c r="E1178" s="244" t="s">
        <v>1</v>
      </c>
      <c r="F1178" s="245" t="s">
        <v>1947</v>
      </c>
      <c r="G1178" s="242"/>
      <c r="H1178" s="246">
        <v>1</v>
      </c>
      <c r="I1178" s="247"/>
      <c r="J1178" s="242"/>
      <c r="K1178" s="242"/>
      <c r="L1178" s="248"/>
      <c r="M1178" s="249"/>
      <c r="N1178" s="250"/>
      <c r="O1178" s="250"/>
      <c r="P1178" s="250"/>
      <c r="Q1178" s="250"/>
      <c r="R1178" s="250"/>
      <c r="S1178" s="250"/>
      <c r="T1178" s="25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2" t="s">
        <v>230</v>
      </c>
      <c r="AU1178" s="252" t="s">
        <v>88</v>
      </c>
      <c r="AV1178" s="13" t="s">
        <v>88</v>
      </c>
      <c r="AW1178" s="13" t="s">
        <v>34</v>
      </c>
      <c r="AX1178" s="13" t="s">
        <v>79</v>
      </c>
      <c r="AY1178" s="252" t="s">
        <v>216</v>
      </c>
    </row>
    <row r="1179" s="13" customFormat="1">
      <c r="A1179" s="13"/>
      <c r="B1179" s="241"/>
      <c r="C1179" s="242"/>
      <c r="D1179" s="243" t="s">
        <v>230</v>
      </c>
      <c r="E1179" s="244" t="s">
        <v>1</v>
      </c>
      <c r="F1179" s="245" t="s">
        <v>1948</v>
      </c>
      <c r="G1179" s="242"/>
      <c r="H1179" s="246">
        <v>1</v>
      </c>
      <c r="I1179" s="247"/>
      <c r="J1179" s="242"/>
      <c r="K1179" s="242"/>
      <c r="L1179" s="248"/>
      <c r="M1179" s="249"/>
      <c r="N1179" s="250"/>
      <c r="O1179" s="250"/>
      <c r="P1179" s="250"/>
      <c r="Q1179" s="250"/>
      <c r="R1179" s="250"/>
      <c r="S1179" s="250"/>
      <c r="T1179" s="25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2" t="s">
        <v>230</v>
      </c>
      <c r="AU1179" s="252" t="s">
        <v>88</v>
      </c>
      <c r="AV1179" s="13" t="s">
        <v>88</v>
      </c>
      <c r="AW1179" s="13" t="s">
        <v>34</v>
      </c>
      <c r="AX1179" s="13" t="s">
        <v>79</v>
      </c>
      <c r="AY1179" s="252" t="s">
        <v>216</v>
      </c>
    </row>
    <row r="1180" s="14" customFormat="1">
      <c r="A1180" s="14"/>
      <c r="B1180" s="253"/>
      <c r="C1180" s="254"/>
      <c r="D1180" s="243" t="s">
        <v>230</v>
      </c>
      <c r="E1180" s="255" t="s">
        <v>1</v>
      </c>
      <c r="F1180" s="256" t="s">
        <v>285</v>
      </c>
      <c r="G1180" s="254"/>
      <c r="H1180" s="257">
        <v>21</v>
      </c>
      <c r="I1180" s="258"/>
      <c r="J1180" s="254"/>
      <c r="K1180" s="254"/>
      <c r="L1180" s="259"/>
      <c r="M1180" s="260"/>
      <c r="N1180" s="261"/>
      <c r="O1180" s="261"/>
      <c r="P1180" s="261"/>
      <c r="Q1180" s="261"/>
      <c r="R1180" s="261"/>
      <c r="S1180" s="261"/>
      <c r="T1180" s="26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3" t="s">
        <v>230</v>
      </c>
      <c r="AU1180" s="263" t="s">
        <v>88</v>
      </c>
      <c r="AV1180" s="14" t="s">
        <v>121</v>
      </c>
      <c r="AW1180" s="14" t="s">
        <v>34</v>
      </c>
      <c r="AX1180" s="14" t="s">
        <v>86</v>
      </c>
      <c r="AY1180" s="263" t="s">
        <v>216</v>
      </c>
    </row>
    <row r="1181" s="2" customFormat="1" ht="16.5" customHeight="1">
      <c r="A1181" s="39"/>
      <c r="B1181" s="40"/>
      <c r="C1181" s="264" t="s">
        <v>1949</v>
      </c>
      <c r="D1181" s="264" t="s">
        <v>372</v>
      </c>
      <c r="E1181" s="265" t="s">
        <v>1950</v>
      </c>
      <c r="F1181" s="266" t="s">
        <v>1951</v>
      </c>
      <c r="G1181" s="267" t="s">
        <v>221</v>
      </c>
      <c r="H1181" s="268">
        <v>1.1000000000000001</v>
      </c>
      <c r="I1181" s="269"/>
      <c r="J1181" s="270">
        <f>ROUND(I1181*H1181,2)</f>
        <v>0</v>
      </c>
      <c r="K1181" s="266" t="s">
        <v>222</v>
      </c>
      <c r="L1181" s="271"/>
      <c r="M1181" s="272" t="s">
        <v>1</v>
      </c>
      <c r="N1181" s="273" t="s">
        <v>44</v>
      </c>
      <c r="O1181" s="92"/>
      <c r="P1181" s="237">
        <f>O1181*H1181</f>
        <v>0</v>
      </c>
      <c r="Q1181" s="237">
        <v>0.00010000000000000001</v>
      </c>
      <c r="R1181" s="237">
        <f>Q1181*H1181</f>
        <v>0.00011000000000000002</v>
      </c>
      <c r="S1181" s="237">
        <v>0</v>
      </c>
      <c r="T1181" s="238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39" t="s">
        <v>371</v>
      </c>
      <c r="AT1181" s="239" t="s">
        <v>372</v>
      </c>
      <c r="AU1181" s="239" t="s">
        <v>88</v>
      </c>
      <c r="AY1181" s="18" t="s">
        <v>216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86</v>
      </c>
      <c r="BK1181" s="240">
        <f>ROUND(I1181*H1181,2)</f>
        <v>0</v>
      </c>
      <c r="BL1181" s="18" t="s">
        <v>290</v>
      </c>
      <c r="BM1181" s="239" t="s">
        <v>1952</v>
      </c>
    </row>
    <row r="1182" s="13" customFormat="1">
      <c r="A1182" s="13"/>
      <c r="B1182" s="241"/>
      <c r="C1182" s="242"/>
      <c r="D1182" s="243" t="s">
        <v>230</v>
      </c>
      <c r="E1182" s="244" t="s">
        <v>1</v>
      </c>
      <c r="F1182" s="245" t="s">
        <v>1947</v>
      </c>
      <c r="G1182" s="242"/>
      <c r="H1182" s="246">
        <v>1</v>
      </c>
      <c r="I1182" s="247"/>
      <c r="J1182" s="242"/>
      <c r="K1182" s="242"/>
      <c r="L1182" s="248"/>
      <c r="M1182" s="249"/>
      <c r="N1182" s="250"/>
      <c r="O1182" s="250"/>
      <c r="P1182" s="250"/>
      <c r="Q1182" s="250"/>
      <c r="R1182" s="250"/>
      <c r="S1182" s="250"/>
      <c r="T1182" s="25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2" t="s">
        <v>230</v>
      </c>
      <c r="AU1182" s="252" t="s">
        <v>88</v>
      </c>
      <c r="AV1182" s="13" t="s">
        <v>88</v>
      </c>
      <c r="AW1182" s="13" t="s">
        <v>34</v>
      </c>
      <c r="AX1182" s="13" t="s">
        <v>86</v>
      </c>
      <c r="AY1182" s="252" t="s">
        <v>216</v>
      </c>
    </row>
    <row r="1183" s="13" customFormat="1">
      <c r="A1183" s="13"/>
      <c r="B1183" s="241"/>
      <c r="C1183" s="242"/>
      <c r="D1183" s="243" t="s">
        <v>230</v>
      </c>
      <c r="E1183" s="242"/>
      <c r="F1183" s="245" t="s">
        <v>1953</v>
      </c>
      <c r="G1183" s="242"/>
      <c r="H1183" s="246">
        <v>1.1000000000000001</v>
      </c>
      <c r="I1183" s="247"/>
      <c r="J1183" s="242"/>
      <c r="K1183" s="242"/>
      <c r="L1183" s="248"/>
      <c r="M1183" s="249"/>
      <c r="N1183" s="250"/>
      <c r="O1183" s="250"/>
      <c r="P1183" s="250"/>
      <c r="Q1183" s="250"/>
      <c r="R1183" s="250"/>
      <c r="S1183" s="250"/>
      <c r="T1183" s="25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2" t="s">
        <v>230</v>
      </c>
      <c r="AU1183" s="252" t="s">
        <v>88</v>
      </c>
      <c r="AV1183" s="13" t="s">
        <v>88</v>
      </c>
      <c r="AW1183" s="13" t="s">
        <v>4</v>
      </c>
      <c r="AX1183" s="13" t="s">
        <v>86</v>
      </c>
      <c r="AY1183" s="252" t="s">
        <v>216</v>
      </c>
    </row>
    <row r="1184" s="2" customFormat="1" ht="16.5" customHeight="1">
      <c r="A1184" s="39"/>
      <c r="B1184" s="40"/>
      <c r="C1184" s="264" t="s">
        <v>1954</v>
      </c>
      <c r="D1184" s="264" t="s">
        <v>372</v>
      </c>
      <c r="E1184" s="265" t="s">
        <v>1955</v>
      </c>
      <c r="F1184" s="266" t="s">
        <v>1956</v>
      </c>
      <c r="G1184" s="267" t="s">
        <v>221</v>
      </c>
      <c r="H1184" s="268">
        <v>18.699999999999999</v>
      </c>
      <c r="I1184" s="269"/>
      <c r="J1184" s="270">
        <f>ROUND(I1184*H1184,2)</f>
        <v>0</v>
      </c>
      <c r="K1184" s="266" t="s">
        <v>222</v>
      </c>
      <c r="L1184" s="271"/>
      <c r="M1184" s="272" t="s">
        <v>1</v>
      </c>
      <c r="N1184" s="273" t="s">
        <v>44</v>
      </c>
      <c r="O1184" s="92"/>
      <c r="P1184" s="237">
        <f>O1184*H1184</f>
        <v>0</v>
      </c>
      <c r="Q1184" s="237">
        <v>0.00010000000000000001</v>
      </c>
      <c r="R1184" s="237">
        <f>Q1184*H1184</f>
        <v>0.0018699999999999999</v>
      </c>
      <c r="S1184" s="237">
        <v>0</v>
      </c>
      <c r="T1184" s="238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9" t="s">
        <v>371</v>
      </c>
      <c r="AT1184" s="239" t="s">
        <v>372</v>
      </c>
      <c r="AU1184" s="239" t="s">
        <v>88</v>
      </c>
      <c r="AY1184" s="18" t="s">
        <v>216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86</v>
      </c>
      <c r="BK1184" s="240">
        <f>ROUND(I1184*H1184,2)</f>
        <v>0</v>
      </c>
      <c r="BL1184" s="18" t="s">
        <v>290</v>
      </c>
      <c r="BM1184" s="239" t="s">
        <v>1957</v>
      </c>
    </row>
    <row r="1185" s="13" customFormat="1">
      <c r="A1185" s="13"/>
      <c r="B1185" s="241"/>
      <c r="C1185" s="242"/>
      <c r="D1185" s="243" t="s">
        <v>230</v>
      </c>
      <c r="E1185" s="244" t="s">
        <v>1</v>
      </c>
      <c r="F1185" s="245" t="s">
        <v>1945</v>
      </c>
      <c r="G1185" s="242"/>
      <c r="H1185" s="246">
        <v>17</v>
      </c>
      <c r="I1185" s="247"/>
      <c r="J1185" s="242"/>
      <c r="K1185" s="242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230</v>
      </c>
      <c r="AU1185" s="252" t="s">
        <v>88</v>
      </c>
      <c r="AV1185" s="13" t="s">
        <v>88</v>
      </c>
      <c r="AW1185" s="13" t="s">
        <v>34</v>
      </c>
      <c r="AX1185" s="13" t="s">
        <v>86</v>
      </c>
      <c r="AY1185" s="252" t="s">
        <v>216</v>
      </c>
    </row>
    <row r="1186" s="13" customFormat="1">
      <c r="A1186" s="13"/>
      <c r="B1186" s="241"/>
      <c r="C1186" s="242"/>
      <c r="D1186" s="243" t="s">
        <v>230</v>
      </c>
      <c r="E1186" s="242"/>
      <c r="F1186" s="245" t="s">
        <v>1958</v>
      </c>
      <c r="G1186" s="242"/>
      <c r="H1186" s="246">
        <v>18.699999999999999</v>
      </c>
      <c r="I1186" s="247"/>
      <c r="J1186" s="242"/>
      <c r="K1186" s="242"/>
      <c r="L1186" s="248"/>
      <c r="M1186" s="249"/>
      <c r="N1186" s="250"/>
      <c r="O1186" s="250"/>
      <c r="P1186" s="250"/>
      <c r="Q1186" s="250"/>
      <c r="R1186" s="250"/>
      <c r="S1186" s="250"/>
      <c r="T1186" s="25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2" t="s">
        <v>230</v>
      </c>
      <c r="AU1186" s="252" t="s">
        <v>88</v>
      </c>
      <c r="AV1186" s="13" t="s">
        <v>88</v>
      </c>
      <c r="AW1186" s="13" t="s">
        <v>4</v>
      </c>
      <c r="AX1186" s="13" t="s">
        <v>86</v>
      </c>
      <c r="AY1186" s="252" t="s">
        <v>216</v>
      </c>
    </row>
    <row r="1187" s="2" customFormat="1" ht="16.5" customHeight="1">
      <c r="A1187" s="39"/>
      <c r="B1187" s="40"/>
      <c r="C1187" s="264" t="s">
        <v>1959</v>
      </c>
      <c r="D1187" s="264" t="s">
        <v>372</v>
      </c>
      <c r="E1187" s="265" t="s">
        <v>1960</v>
      </c>
      <c r="F1187" s="266" t="s">
        <v>1961</v>
      </c>
      <c r="G1187" s="267" t="s">
        <v>221</v>
      </c>
      <c r="H1187" s="268">
        <v>2.2000000000000002</v>
      </c>
      <c r="I1187" s="269"/>
      <c r="J1187" s="270">
        <f>ROUND(I1187*H1187,2)</f>
        <v>0</v>
      </c>
      <c r="K1187" s="266" t="s">
        <v>222</v>
      </c>
      <c r="L1187" s="271"/>
      <c r="M1187" s="272" t="s">
        <v>1</v>
      </c>
      <c r="N1187" s="273" t="s">
        <v>44</v>
      </c>
      <c r="O1187" s="92"/>
      <c r="P1187" s="237">
        <f>O1187*H1187</f>
        <v>0</v>
      </c>
      <c r="Q1187" s="237">
        <v>0.00023000000000000001</v>
      </c>
      <c r="R1187" s="237">
        <f>Q1187*H1187</f>
        <v>0.00050600000000000005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371</v>
      </c>
      <c r="AT1187" s="239" t="s">
        <v>372</v>
      </c>
      <c r="AU1187" s="239" t="s">
        <v>88</v>
      </c>
      <c r="AY1187" s="18" t="s">
        <v>216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86</v>
      </c>
      <c r="BK1187" s="240">
        <f>ROUND(I1187*H1187,2)</f>
        <v>0</v>
      </c>
      <c r="BL1187" s="18" t="s">
        <v>290</v>
      </c>
      <c r="BM1187" s="239" t="s">
        <v>1962</v>
      </c>
    </row>
    <row r="1188" s="13" customFormat="1">
      <c r="A1188" s="13"/>
      <c r="B1188" s="241"/>
      <c r="C1188" s="242"/>
      <c r="D1188" s="243" t="s">
        <v>230</v>
      </c>
      <c r="E1188" s="244" t="s">
        <v>1</v>
      </c>
      <c r="F1188" s="245" t="s">
        <v>1946</v>
      </c>
      <c r="G1188" s="242"/>
      <c r="H1188" s="246">
        <v>2</v>
      </c>
      <c r="I1188" s="247"/>
      <c r="J1188" s="242"/>
      <c r="K1188" s="242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2" t="s">
        <v>230</v>
      </c>
      <c r="AU1188" s="252" t="s">
        <v>88</v>
      </c>
      <c r="AV1188" s="13" t="s">
        <v>88</v>
      </c>
      <c r="AW1188" s="13" t="s">
        <v>34</v>
      </c>
      <c r="AX1188" s="13" t="s">
        <v>86</v>
      </c>
      <c r="AY1188" s="252" t="s">
        <v>216</v>
      </c>
    </row>
    <row r="1189" s="13" customFormat="1">
      <c r="A1189" s="13"/>
      <c r="B1189" s="241"/>
      <c r="C1189" s="242"/>
      <c r="D1189" s="243" t="s">
        <v>230</v>
      </c>
      <c r="E1189" s="242"/>
      <c r="F1189" s="245" t="s">
        <v>1963</v>
      </c>
      <c r="G1189" s="242"/>
      <c r="H1189" s="246">
        <v>2.2000000000000002</v>
      </c>
      <c r="I1189" s="247"/>
      <c r="J1189" s="242"/>
      <c r="K1189" s="242"/>
      <c r="L1189" s="248"/>
      <c r="M1189" s="249"/>
      <c r="N1189" s="250"/>
      <c r="O1189" s="250"/>
      <c r="P1189" s="250"/>
      <c r="Q1189" s="250"/>
      <c r="R1189" s="250"/>
      <c r="S1189" s="250"/>
      <c r="T1189" s="25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2" t="s">
        <v>230</v>
      </c>
      <c r="AU1189" s="252" t="s">
        <v>88</v>
      </c>
      <c r="AV1189" s="13" t="s">
        <v>88</v>
      </c>
      <c r="AW1189" s="13" t="s">
        <v>4</v>
      </c>
      <c r="AX1189" s="13" t="s">
        <v>86</v>
      </c>
      <c r="AY1189" s="252" t="s">
        <v>216</v>
      </c>
    </row>
    <row r="1190" s="2" customFormat="1" ht="16.5" customHeight="1">
      <c r="A1190" s="39"/>
      <c r="B1190" s="40"/>
      <c r="C1190" s="264" t="s">
        <v>1964</v>
      </c>
      <c r="D1190" s="264" t="s">
        <v>372</v>
      </c>
      <c r="E1190" s="265" t="s">
        <v>1965</v>
      </c>
      <c r="F1190" s="266" t="s">
        <v>1966</v>
      </c>
      <c r="G1190" s="267" t="s">
        <v>221</v>
      </c>
      <c r="H1190" s="268">
        <v>1.1000000000000001</v>
      </c>
      <c r="I1190" s="269"/>
      <c r="J1190" s="270">
        <f>ROUND(I1190*H1190,2)</f>
        <v>0</v>
      </c>
      <c r="K1190" s="266" t="s">
        <v>222</v>
      </c>
      <c r="L1190" s="271"/>
      <c r="M1190" s="272" t="s">
        <v>1</v>
      </c>
      <c r="N1190" s="273" t="s">
        <v>44</v>
      </c>
      <c r="O1190" s="92"/>
      <c r="P1190" s="237">
        <f>O1190*H1190</f>
        <v>0</v>
      </c>
      <c r="Q1190" s="237">
        <v>0.00025999999999999998</v>
      </c>
      <c r="R1190" s="237">
        <f>Q1190*H1190</f>
        <v>0.00028600000000000001</v>
      </c>
      <c r="S1190" s="237">
        <v>0</v>
      </c>
      <c r="T1190" s="238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9" t="s">
        <v>371</v>
      </c>
      <c r="AT1190" s="239" t="s">
        <v>372</v>
      </c>
      <c r="AU1190" s="239" t="s">
        <v>88</v>
      </c>
      <c r="AY1190" s="18" t="s">
        <v>216</v>
      </c>
      <c r="BE1190" s="240">
        <f>IF(N1190="základní",J1190,0)</f>
        <v>0</v>
      </c>
      <c r="BF1190" s="240">
        <f>IF(N1190="snížená",J1190,0)</f>
        <v>0</v>
      </c>
      <c r="BG1190" s="240">
        <f>IF(N1190="zákl. přenesená",J1190,0)</f>
        <v>0</v>
      </c>
      <c r="BH1190" s="240">
        <f>IF(N1190="sníž. přenesená",J1190,0)</f>
        <v>0</v>
      </c>
      <c r="BI1190" s="240">
        <f>IF(N1190="nulová",J1190,0)</f>
        <v>0</v>
      </c>
      <c r="BJ1190" s="18" t="s">
        <v>86</v>
      </c>
      <c r="BK1190" s="240">
        <f>ROUND(I1190*H1190,2)</f>
        <v>0</v>
      </c>
      <c r="BL1190" s="18" t="s">
        <v>290</v>
      </c>
      <c r="BM1190" s="239" t="s">
        <v>1967</v>
      </c>
    </row>
    <row r="1191" s="13" customFormat="1">
      <c r="A1191" s="13"/>
      <c r="B1191" s="241"/>
      <c r="C1191" s="242"/>
      <c r="D1191" s="243" t="s">
        <v>230</v>
      </c>
      <c r="E1191" s="244" t="s">
        <v>1</v>
      </c>
      <c r="F1191" s="245" t="s">
        <v>1948</v>
      </c>
      <c r="G1191" s="242"/>
      <c r="H1191" s="246">
        <v>1</v>
      </c>
      <c r="I1191" s="247"/>
      <c r="J1191" s="242"/>
      <c r="K1191" s="242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2" t="s">
        <v>230</v>
      </c>
      <c r="AU1191" s="252" t="s">
        <v>88</v>
      </c>
      <c r="AV1191" s="13" t="s">
        <v>88</v>
      </c>
      <c r="AW1191" s="13" t="s">
        <v>34</v>
      </c>
      <c r="AX1191" s="13" t="s">
        <v>86</v>
      </c>
      <c r="AY1191" s="252" t="s">
        <v>216</v>
      </c>
    </row>
    <row r="1192" s="13" customFormat="1">
      <c r="A1192" s="13"/>
      <c r="B1192" s="241"/>
      <c r="C1192" s="242"/>
      <c r="D1192" s="243" t="s">
        <v>230</v>
      </c>
      <c r="E1192" s="242"/>
      <c r="F1192" s="245" t="s">
        <v>1953</v>
      </c>
      <c r="G1192" s="242"/>
      <c r="H1192" s="246">
        <v>1.1000000000000001</v>
      </c>
      <c r="I1192" s="247"/>
      <c r="J1192" s="242"/>
      <c r="K1192" s="242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2" t="s">
        <v>230</v>
      </c>
      <c r="AU1192" s="252" t="s">
        <v>88</v>
      </c>
      <c r="AV1192" s="13" t="s">
        <v>88</v>
      </c>
      <c r="AW1192" s="13" t="s">
        <v>4</v>
      </c>
      <c r="AX1192" s="13" t="s">
        <v>86</v>
      </c>
      <c r="AY1192" s="252" t="s">
        <v>216</v>
      </c>
    </row>
    <row r="1193" s="2" customFormat="1" ht="21.75" customHeight="1">
      <c r="A1193" s="39"/>
      <c r="B1193" s="40"/>
      <c r="C1193" s="228" t="s">
        <v>1968</v>
      </c>
      <c r="D1193" s="228" t="s">
        <v>218</v>
      </c>
      <c r="E1193" s="229" t="s">
        <v>1969</v>
      </c>
      <c r="F1193" s="230" t="s">
        <v>1970</v>
      </c>
      <c r="G1193" s="231" t="s">
        <v>221</v>
      </c>
      <c r="H1193" s="232">
        <v>139</v>
      </c>
      <c r="I1193" s="233"/>
      <c r="J1193" s="234">
        <f>ROUND(I1193*H1193,2)</f>
        <v>0</v>
      </c>
      <c r="K1193" s="230" t="s">
        <v>222</v>
      </c>
      <c r="L1193" s="45"/>
      <c r="M1193" s="235" t="s">
        <v>1</v>
      </c>
      <c r="N1193" s="236" t="s">
        <v>44</v>
      </c>
      <c r="O1193" s="92"/>
      <c r="P1193" s="237">
        <f>O1193*H1193</f>
        <v>0</v>
      </c>
      <c r="Q1193" s="237">
        <v>0.00975</v>
      </c>
      <c r="R1193" s="237">
        <f>Q1193*H1193</f>
        <v>1.3552500000000001</v>
      </c>
      <c r="S1193" s="237">
        <v>0</v>
      </c>
      <c r="T1193" s="238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290</v>
      </c>
      <c r="AT1193" s="239" t="s">
        <v>218</v>
      </c>
      <c r="AU1193" s="239" t="s">
        <v>88</v>
      </c>
      <c r="AY1193" s="18" t="s">
        <v>216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86</v>
      </c>
      <c r="BK1193" s="240">
        <f>ROUND(I1193*H1193,2)</f>
        <v>0</v>
      </c>
      <c r="BL1193" s="18" t="s">
        <v>290</v>
      </c>
      <c r="BM1193" s="239" t="s">
        <v>1971</v>
      </c>
    </row>
    <row r="1194" s="13" customFormat="1">
      <c r="A1194" s="13"/>
      <c r="B1194" s="241"/>
      <c r="C1194" s="242"/>
      <c r="D1194" s="243" t="s">
        <v>230</v>
      </c>
      <c r="E1194" s="244" t="s">
        <v>1</v>
      </c>
      <c r="F1194" s="245" t="s">
        <v>1972</v>
      </c>
      <c r="G1194" s="242"/>
      <c r="H1194" s="246">
        <v>14</v>
      </c>
      <c r="I1194" s="247"/>
      <c r="J1194" s="242"/>
      <c r="K1194" s="242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230</v>
      </c>
      <c r="AU1194" s="252" t="s">
        <v>88</v>
      </c>
      <c r="AV1194" s="13" t="s">
        <v>88</v>
      </c>
      <c r="AW1194" s="13" t="s">
        <v>34</v>
      </c>
      <c r="AX1194" s="13" t="s">
        <v>79</v>
      </c>
      <c r="AY1194" s="252" t="s">
        <v>216</v>
      </c>
    </row>
    <row r="1195" s="13" customFormat="1">
      <c r="A1195" s="13"/>
      <c r="B1195" s="241"/>
      <c r="C1195" s="242"/>
      <c r="D1195" s="243" t="s">
        <v>230</v>
      </c>
      <c r="E1195" s="244" t="s">
        <v>1</v>
      </c>
      <c r="F1195" s="245" t="s">
        <v>1973</v>
      </c>
      <c r="G1195" s="242"/>
      <c r="H1195" s="246">
        <v>121</v>
      </c>
      <c r="I1195" s="247"/>
      <c r="J1195" s="242"/>
      <c r="K1195" s="242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2" t="s">
        <v>230</v>
      </c>
      <c r="AU1195" s="252" t="s">
        <v>88</v>
      </c>
      <c r="AV1195" s="13" t="s">
        <v>88</v>
      </c>
      <c r="AW1195" s="13" t="s">
        <v>34</v>
      </c>
      <c r="AX1195" s="13" t="s">
        <v>79</v>
      </c>
      <c r="AY1195" s="252" t="s">
        <v>216</v>
      </c>
    </row>
    <row r="1196" s="13" customFormat="1">
      <c r="A1196" s="13"/>
      <c r="B1196" s="241"/>
      <c r="C1196" s="242"/>
      <c r="D1196" s="243" t="s">
        <v>230</v>
      </c>
      <c r="E1196" s="244" t="s">
        <v>1</v>
      </c>
      <c r="F1196" s="245" t="s">
        <v>1974</v>
      </c>
      <c r="G1196" s="242"/>
      <c r="H1196" s="246">
        <v>4</v>
      </c>
      <c r="I1196" s="247"/>
      <c r="J1196" s="242"/>
      <c r="K1196" s="242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230</v>
      </c>
      <c r="AU1196" s="252" t="s">
        <v>88</v>
      </c>
      <c r="AV1196" s="13" t="s">
        <v>88</v>
      </c>
      <c r="AW1196" s="13" t="s">
        <v>34</v>
      </c>
      <c r="AX1196" s="13" t="s">
        <v>79</v>
      </c>
      <c r="AY1196" s="252" t="s">
        <v>216</v>
      </c>
    </row>
    <row r="1197" s="14" customFormat="1">
      <c r="A1197" s="14"/>
      <c r="B1197" s="253"/>
      <c r="C1197" s="254"/>
      <c r="D1197" s="243" t="s">
        <v>230</v>
      </c>
      <c r="E1197" s="255" t="s">
        <v>1</v>
      </c>
      <c r="F1197" s="256" t="s">
        <v>285</v>
      </c>
      <c r="G1197" s="254"/>
      <c r="H1197" s="257">
        <v>139</v>
      </c>
      <c r="I1197" s="258"/>
      <c r="J1197" s="254"/>
      <c r="K1197" s="254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230</v>
      </c>
      <c r="AU1197" s="263" t="s">
        <v>88</v>
      </c>
      <c r="AV1197" s="14" t="s">
        <v>121</v>
      </c>
      <c r="AW1197" s="14" t="s">
        <v>34</v>
      </c>
      <c r="AX1197" s="14" t="s">
        <v>86</v>
      </c>
      <c r="AY1197" s="263" t="s">
        <v>216</v>
      </c>
    </row>
    <row r="1198" s="2" customFormat="1" ht="24.15" customHeight="1">
      <c r="A1198" s="39"/>
      <c r="B1198" s="40"/>
      <c r="C1198" s="264" t="s">
        <v>1975</v>
      </c>
      <c r="D1198" s="264" t="s">
        <v>372</v>
      </c>
      <c r="E1198" s="265" t="s">
        <v>1976</v>
      </c>
      <c r="F1198" s="266" t="s">
        <v>1977</v>
      </c>
      <c r="G1198" s="267" t="s">
        <v>221</v>
      </c>
      <c r="H1198" s="268">
        <v>4.4000000000000004</v>
      </c>
      <c r="I1198" s="269"/>
      <c r="J1198" s="270">
        <f>ROUND(I1198*H1198,2)</f>
        <v>0</v>
      </c>
      <c r="K1198" s="266" t="s">
        <v>222</v>
      </c>
      <c r="L1198" s="271"/>
      <c r="M1198" s="272" t="s">
        <v>1</v>
      </c>
      <c r="N1198" s="273" t="s">
        <v>44</v>
      </c>
      <c r="O1198" s="92"/>
      <c r="P1198" s="237">
        <f>O1198*H1198</f>
        <v>0</v>
      </c>
      <c r="Q1198" s="237">
        <v>0.00013999999999999999</v>
      </c>
      <c r="R1198" s="237">
        <f>Q1198*H1198</f>
        <v>0.00061600000000000001</v>
      </c>
      <c r="S1198" s="237">
        <v>0</v>
      </c>
      <c r="T1198" s="238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9" t="s">
        <v>371</v>
      </c>
      <c r="AT1198" s="239" t="s">
        <v>372</v>
      </c>
      <c r="AU1198" s="239" t="s">
        <v>88</v>
      </c>
      <c r="AY1198" s="18" t="s">
        <v>216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86</v>
      </c>
      <c r="BK1198" s="240">
        <f>ROUND(I1198*H1198,2)</f>
        <v>0</v>
      </c>
      <c r="BL1198" s="18" t="s">
        <v>290</v>
      </c>
      <c r="BM1198" s="239" t="s">
        <v>1978</v>
      </c>
    </row>
    <row r="1199" s="13" customFormat="1">
      <c r="A1199" s="13"/>
      <c r="B1199" s="241"/>
      <c r="C1199" s="242"/>
      <c r="D1199" s="243" t="s">
        <v>230</v>
      </c>
      <c r="E1199" s="244" t="s">
        <v>1</v>
      </c>
      <c r="F1199" s="245" t="s">
        <v>1974</v>
      </c>
      <c r="G1199" s="242"/>
      <c r="H1199" s="246">
        <v>4</v>
      </c>
      <c r="I1199" s="247"/>
      <c r="J1199" s="242"/>
      <c r="K1199" s="242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230</v>
      </c>
      <c r="AU1199" s="252" t="s">
        <v>88</v>
      </c>
      <c r="AV1199" s="13" t="s">
        <v>88</v>
      </c>
      <c r="AW1199" s="13" t="s">
        <v>34</v>
      </c>
      <c r="AX1199" s="13" t="s">
        <v>86</v>
      </c>
      <c r="AY1199" s="252" t="s">
        <v>216</v>
      </c>
    </row>
    <row r="1200" s="13" customFormat="1">
      <c r="A1200" s="13"/>
      <c r="B1200" s="241"/>
      <c r="C1200" s="242"/>
      <c r="D1200" s="243" t="s">
        <v>230</v>
      </c>
      <c r="E1200" s="242"/>
      <c r="F1200" s="245" t="s">
        <v>1979</v>
      </c>
      <c r="G1200" s="242"/>
      <c r="H1200" s="246">
        <v>4.4000000000000004</v>
      </c>
      <c r="I1200" s="247"/>
      <c r="J1200" s="242"/>
      <c r="K1200" s="242"/>
      <c r="L1200" s="248"/>
      <c r="M1200" s="249"/>
      <c r="N1200" s="250"/>
      <c r="O1200" s="250"/>
      <c r="P1200" s="250"/>
      <c r="Q1200" s="250"/>
      <c r="R1200" s="250"/>
      <c r="S1200" s="250"/>
      <c r="T1200" s="25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2" t="s">
        <v>230</v>
      </c>
      <c r="AU1200" s="252" t="s">
        <v>88</v>
      </c>
      <c r="AV1200" s="13" t="s">
        <v>88</v>
      </c>
      <c r="AW1200" s="13" t="s">
        <v>4</v>
      </c>
      <c r="AX1200" s="13" t="s">
        <v>86</v>
      </c>
      <c r="AY1200" s="252" t="s">
        <v>216</v>
      </c>
    </row>
    <row r="1201" s="2" customFormat="1" ht="24.15" customHeight="1">
      <c r="A1201" s="39"/>
      <c r="B1201" s="40"/>
      <c r="C1201" s="264" t="s">
        <v>1980</v>
      </c>
      <c r="D1201" s="264" t="s">
        <v>372</v>
      </c>
      <c r="E1201" s="265" t="s">
        <v>1981</v>
      </c>
      <c r="F1201" s="266" t="s">
        <v>1982</v>
      </c>
      <c r="G1201" s="267" t="s">
        <v>221</v>
      </c>
      <c r="H1201" s="268">
        <v>15.4</v>
      </c>
      <c r="I1201" s="269"/>
      <c r="J1201" s="270">
        <f>ROUND(I1201*H1201,2)</f>
        <v>0</v>
      </c>
      <c r="K1201" s="266" t="s">
        <v>222</v>
      </c>
      <c r="L1201" s="271"/>
      <c r="M1201" s="272" t="s">
        <v>1</v>
      </c>
      <c r="N1201" s="273" t="s">
        <v>44</v>
      </c>
      <c r="O1201" s="92"/>
      <c r="P1201" s="237">
        <f>O1201*H1201</f>
        <v>0</v>
      </c>
      <c r="Q1201" s="237">
        <v>0.00014999999999999999</v>
      </c>
      <c r="R1201" s="237">
        <f>Q1201*H1201</f>
        <v>0.00231</v>
      </c>
      <c r="S1201" s="237">
        <v>0</v>
      </c>
      <c r="T1201" s="238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9" t="s">
        <v>371</v>
      </c>
      <c r="AT1201" s="239" t="s">
        <v>372</v>
      </c>
      <c r="AU1201" s="239" t="s">
        <v>88</v>
      </c>
      <c r="AY1201" s="18" t="s">
        <v>216</v>
      </c>
      <c r="BE1201" s="240">
        <f>IF(N1201="základní",J1201,0)</f>
        <v>0</v>
      </c>
      <c r="BF1201" s="240">
        <f>IF(N1201="snížená",J1201,0)</f>
        <v>0</v>
      </c>
      <c r="BG1201" s="240">
        <f>IF(N1201="zákl. přenesená",J1201,0)</f>
        <v>0</v>
      </c>
      <c r="BH1201" s="240">
        <f>IF(N1201="sníž. přenesená",J1201,0)</f>
        <v>0</v>
      </c>
      <c r="BI1201" s="240">
        <f>IF(N1201="nulová",J1201,0)</f>
        <v>0</v>
      </c>
      <c r="BJ1201" s="18" t="s">
        <v>86</v>
      </c>
      <c r="BK1201" s="240">
        <f>ROUND(I1201*H1201,2)</f>
        <v>0</v>
      </c>
      <c r="BL1201" s="18" t="s">
        <v>290</v>
      </c>
      <c r="BM1201" s="239" t="s">
        <v>1983</v>
      </c>
    </row>
    <row r="1202" s="13" customFormat="1">
      <c r="A1202" s="13"/>
      <c r="B1202" s="241"/>
      <c r="C1202" s="242"/>
      <c r="D1202" s="243" t="s">
        <v>230</v>
      </c>
      <c r="E1202" s="244" t="s">
        <v>1</v>
      </c>
      <c r="F1202" s="245" t="s">
        <v>1972</v>
      </c>
      <c r="G1202" s="242"/>
      <c r="H1202" s="246">
        <v>14</v>
      </c>
      <c r="I1202" s="247"/>
      <c r="J1202" s="242"/>
      <c r="K1202" s="242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2" t="s">
        <v>230</v>
      </c>
      <c r="AU1202" s="252" t="s">
        <v>88</v>
      </c>
      <c r="AV1202" s="13" t="s">
        <v>88</v>
      </c>
      <c r="AW1202" s="13" t="s">
        <v>34</v>
      </c>
      <c r="AX1202" s="13" t="s">
        <v>86</v>
      </c>
      <c r="AY1202" s="252" t="s">
        <v>216</v>
      </c>
    </row>
    <row r="1203" s="13" customFormat="1">
      <c r="A1203" s="13"/>
      <c r="B1203" s="241"/>
      <c r="C1203" s="242"/>
      <c r="D1203" s="243" t="s">
        <v>230</v>
      </c>
      <c r="E1203" s="242"/>
      <c r="F1203" s="245" t="s">
        <v>1984</v>
      </c>
      <c r="G1203" s="242"/>
      <c r="H1203" s="246">
        <v>15.4</v>
      </c>
      <c r="I1203" s="247"/>
      <c r="J1203" s="242"/>
      <c r="K1203" s="242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2" t="s">
        <v>230</v>
      </c>
      <c r="AU1203" s="252" t="s">
        <v>88</v>
      </c>
      <c r="AV1203" s="13" t="s">
        <v>88</v>
      </c>
      <c r="AW1203" s="13" t="s">
        <v>4</v>
      </c>
      <c r="AX1203" s="13" t="s">
        <v>86</v>
      </c>
      <c r="AY1203" s="252" t="s">
        <v>216</v>
      </c>
    </row>
    <row r="1204" s="2" customFormat="1" ht="24.15" customHeight="1">
      <c r="A1204" s="39"/>
      <c r="B1204" s="40"/>
      <c r="C1204" s="264" t="s">
        <v>1985</v>
      </c>
      <c r="D1204" s="264" t="s">
        <v>372</v>
      </c>
      <c r="E1204" s="265" t="s">
        <v>1986</v>
      </c>
      <c r="F1204" s="266" t="s">
        <v>1987</v>
      </c>
      <c r="G1204" s="267" t="s">
        <v>221</v>
      </c>
      <c r="H1204" s="268">
        <v>133.09999999999999</v>
      </c>
      <c r="I1204" s="269"/>
      <c r="J1204" s="270">
        <f>ROUND(I1204*H1204,2)</f>
        <v>0</v>
      </c>
      <c r="K1204" s="266" t="s">
        <v>222</v>
      </c>
      <c r="L1204" s="271"/>
      <c r="M1204" s="272" t="s">
        <v>1</v>
      </c>
      <c r="N1204" s="273" t="s">
        <v>44</v>
      </c>
      <c r="O1204" s="92"/>
      <c r="P1204" s="237">
        <f>O1204*H1204</f>
        <v>0</v>
      </c>
      <c r="Q1204" s="237">
        <v>0.00010000000000000001</v>
      </c>
      <c r="R1204" s="237">
        <f>Q1204*H1204</f>
        <v>0.013310000000000001</v>
      </c>
      <c r="S1204" s="237">
        <v>0</v>
      </c>
      <c r="T1204" s="238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9" t="s">
        <v>371</v>
      </c>
      <c r="AT1204" s="239" t="s">
        <v>372</v>
      </c>
      <c r="AU1204" s="239" t="s">
        <v>88</v>
      </c>
      <c r="AY1204" s="18" t="s">
        <v>216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86</v>
      </c>
      <c r="BK1204" s="240">
        <f>ROUND(I1204*H1204,2)</f>
        <v>0</v>
      </c>
      <c r="BL1204" s="18" t="s">
        <v>290</v>
      </c>
      <c r="BM1204" s="239" t="s">
        <v>1988</v>
      </c>
    </row>
    <row r="1205" s="13" customFormat="1">
      <c r="A1205" s="13"/>
      <c r="B1205" s="241"/>
      <c r="C1205" s="242"/>
      <c r="D1205" s="243" t="s">
        <v>230</v>
      </c>
      <c r="E1205" s="244" t="s">
        <v>1</v>
      </c>
      <c r="F1205" s="245" t="s">
        <v>1973</v>
      </c>
      <c r="G1205" s="242"/>
      <c r="H1205" s="246">
        <v>121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230</v>
      </c>
      <c r="AU1205" s="252" t="s">
        <v>88</v>
      </c>
      <c r="AV1205" s="13" t="s">
        <v>88</v>
      </c>
      <c r="AW1205" s="13" t="s">
        <v>34</v>
      </c>
      <c r="AX1205" s="13" t="s">
        <v>86</v>
      </c>
      <c r="AY1205" s="252" t="s">
        <v>216</v>
      </c>
    </row>
    <row r="1206" s="13" customFormat="1">
      <c r="A1206" s="13"/>
      <c r="B1206" s="241"/>
      <c r="C1206" s="242"/>
      <c r="D1206" s="243" t="s">
        <v>230</v>
      </c>
      <c r="E1206" s="242"/>
      <c r="F1206" s="245" t="s">
        <v>1989</v>
      </c>
      <c r="G1206" s="242"/>
      <c r="H1206" s="246">
        <v>133.09999999999999</v>
      </c>
      <c r="I1206" s="247"/>
      <c r="J1206" s="242"/>
      <c r="K1206" s="242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2" t="s">
        <v>230</v>
      </c>
      <c r="AU1206" s="252" t="s">
        <v>88</v>
      </c>
      <c r="AV1206" s="13" t="s">
        <v>88</v>
      </c>
      <c r="AW1206" s="13" t="s">
        <v>4</v>
      </c>
      <c r="AX1206" s="13" t="s">
        <v>86</v>
      </c>
      <c r="AY1206" s="252" t="s">
        <v>216</v>
      </c>
    </row>
    <row r="1207" s="2" customFormat="1" ht="21.75" customHeight="1">
      <c r="A1207" s="39"/>
      <c r="B1207" s="40"/>
      <c r="C1207" s="228" t="s">
        <v>1990</v>
      </c>
      <c r="D1207" s="228" t="s">
        <v>218</v>
      </c>
      <c r="E1207" s="229" t="s">
        <v>1991</v>
      </c>
      <c r="F1207" s="230" t="s">
        <v>1992</v>
      </c>
      <c r="G1207" s="231" t="s">
        <v>221</v>
      </c>
      <c r="H1207" s="232">
        <v>1</v>
      </c>
      <c r="I1207" s="233"/>
      <c r="J1207" s="234">
        <f>ROUND(I1207*H1207,2)</f>
        <v>0</v>
      </c>
      <c r="K1207" s="230" t="s">
        <v>222</v>
      </c>
      <c r="L1207" s="45"/>
      <c r="M1207" s="235" t="s">
        <v>1</v>
      </c>
      <c r="N1207" s="236" t="s">
        <v>44</v>
      </c>
      <c r="O1207" s="92"/>
      <c r="P1207" s="237">
        <f>O1207*H1207</f>
        <v>0</v>
      </c>
      <c r="Q1207" s="237">
        <v>0.018749999999999999</v>
      </c>
      <c r="R1207" s="237">
        <f>Q1207*H1207</f>
        <v>0.018749999999999999</v>
      </c>
      <c r="S1207" s="237">
        <v>0</v>
      </c>
      <c r="T1207" s="238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9" t="s">
        <v>290</v>
      </c>
      <c r="AT1207" s="239" t="s">
        <v>218</v>
      </c>
      <c r="AU1207" s="239" t="s">
        <v>88</v>
      </c>
      <c r="AY1207" s="18" t="s">
        <v>216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86</v>
      </c>
      <c r="BK1207" s="240">
        <f>ROUND(I1207*H1207,2)</f>
        <v>0</v>
      </c>
      <c r="BL1207" s="18" t="s">
        <v>290</v>
      </c>
      <c r="BM1207" s="239" t="s">
        <v>1993</v>
      </c>
    </row>
    <row r="1208" s="13" customFormat="1">
      <c r="A1208" s="13"/>
      <c r="B1208" s="241"/>
      <c r="C1208" s="242"/>
      <c r="D1208" s="243" t="s">
        <v>230</v>
      </c>
      <c r="E1208" s="244" t="s">
        <v>1</v>
      </c>
      <c r="F1208" s="245" t="s">
        <v>1994</v>
      </c>
      <c r="G1208" s="242"/>
      <c r="H1208" s="246">
        <v>1</v>
      </c>
      <c r="I1208" s="247"/>
      <c r="J1208" s="242"/>
      <c r="K1208" s="242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230</v>
      </c>
      <c r="AU1208" s="252" t="s">
        <v>88</v>
      </c>
      <c r="AV1208" s="13" t="s">
        <v>88</v>
      </c>
      <c r="AW1208" s="13" t="s">
        <v>34</v>
      </c>
      <c r="AX1208" s="13" t="s">
        <v>79</v>
      </c>
      <c r="AY1208" s="252" t="s">
        <v>216</v>
      </c>
    </row>
    <row r="1209" s="14" customFormat="1">
      <c r="A1209" s="14"/>
      <c r="B1209" s="253"/>
      <c r="C1209" s="254"/>
      <c r="D1209" s="243" t="s">
        <v>230</v>
      </c>
      <c r="E1209" s="255" t="s">
        <v>1</v>
      </c>
      <c r="F1209" s="256" t="s">
        <v>1995</v>
      </c>
      <c r="G1209" s="254"/>
      <c r="H1209" s="257">
        <v>1</v>
      </c>
      <c r="I1209" s="258"/>
      <c r="J1209" s="254"/>
      <c r="K1209" s="254"/>
      <c r="L1209" s="259"/>
      <c r="M1209" s="260"/>
      <c r="N1209" s="261"/>
      <c r="O1209" s="261"/>
      <c r="P1209" s="261"/>
      <c r="Q1209" s="261"/>
      <c r="R1209" s="261"/>
      <c r="S1209" s="261"/>
      <c r="T1209" s="26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3" t="s">
        <v>230</v>
      </c>
      <c r="AU1209" s="263" t="s">
        <v>88</v>
      </c>
      <c r="AV1209" s="14" t="s">
        <v>121</v>
      </c>
      <c r="AW1209" s="14" t="s">
        <v>34</v>
      </c>
      <c r="AX1209" s="14" t="s">
        <v>86</v>
      </c>
      <c r="AY1209" s="263" t="s">
        <v>216</v>
      </c>
    </row>
    <row r="1210" s="2" customFormat="1" ht="21.75" customHeight="1">
      <c r="A1210" s="39"/>
      <c r="B1210" s="40"/>
      <c r="C1210" s="228" t="s">
        <v>1996</v>
      </c>
      <c r="D1210" s="228" t="s">
        <v>218</v>
      </c>
      <c r="E1210" s="229" t="s">
        <v>1997</v>
      </c>
      <c r="F1210" s="230" t="s">
        <v>1998</v>
      </c>
      <c r="G1210" s="231" t="s">
        <v>221</v>
      </c>
      <c r="H1210" s="232">
        <v>2</v>
      </c>
      <c r="I1210" s="233"/>
      <c r="J1210" s="234">
        <f>ROUND(I1210*H1210,2)</f>
        <v>0</v>
      </c>
      <c r="K1210" s="230" t="s">
        <v>222</v>
      </c>
      <c r="L1210" s="45"/>
      <c r="M1210" s="235" t="s">
        <v>1</v>
      </c>
      <c r="N1210" s="236" t="s">
        <v>44</v>
      </c>
      <c r="O1210" s="92"/>
      <c r="P1210" s="237">
        <f>O1210*H1210</f>
        <v>0</v>
      </c>
      <c r="Q1210" s="237">
        <v>0.02588</v>
      </c>
      <c r="R1210" s="237">
        <f>Q1210*H1210</f>
        <v>0.05176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290</v>
      </c>
      <c r="AT1210" s="239" t="s">
        <v>218</v>
      </c>
      <c r="AU1210" s="239" t="s">
        <v>88</v>
      </c>
      <c r="AY1210" s="18" t="s">
        <v>216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86</v>
      </c>
      <c r="BK1210" s="240">
        <f>ROUND(I1210*H1210,2)</f>
        <v>0</v>
      </c>
      <c r="BL1210" s="18" t="s">
        <v>290</v>
      </c>
      <c r="BM1210" s="239" t="s">
        <v>1999</v>
      </c>
    </row>
    <row r="1211" s="13" customFormat="1">
      <c r="A1211" s="13"/>
      <c r="B1211" s="241"/>
      <c r="C1211" s="242"/>
      <c r="D1211" s="243" t="s">
        <v>230</v>
      </c>
      <c r="E1211" s="244" t="s">
        <v>1</v>
      </c>
      <c r="F1211" s="245" t="s">
        <v>2000</v>
      </c>
      <c r="G1211" s="242"/>
      <c r="H1211" s="246">
        <v>2</v>
      </c>
      <c r="I1211" s="247"/>
      <c r="J1211" s="242"/>
      <c r="K1211" s="242"/>
      <c r="L1211" s="248"/>
      <c r="M1211" s="249"/>
      <c r="N1211" s="250"/>
      <c r="O1211" s="250"/>
      <c r="P1211" s="250"/>
      <c r="Q1211" s="250"/>
      <c r="R1211" s="250"/>
      <c r="S1211" s="250"/>
      <c r="T1211" s="25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2" t="s">
        <v>230</v>
      </c>
      <c r="AU1211" s="252" t="s">
        <v>88</v>
      </c>
      <c r="AV1211" s="13" t="s">
        <v>88</v>
      </c>
      <c r="AW1211" s="13" t="s">
        <v>34</v>
      </c>
      <c r="AX1211" s="13" t="s">
        <v>79</v>
      </c>
      <c r="AY1211" s="252" t="s">
        <v>216</v>
      </c>
    </row>
    <row r="1212" s="14" customFormat="1">
      <c r="A1212" s="14"/>
      <c r="B1212" s="253"/>
      <c r="C1212" s="254"/>
      <c r="D1212" s="243" t="s">
        <v>230</v>
      </c>
      <c r="E1212" s="255" t="s">
        <v>1</v>
      </c>
      <c r="F1212" s="256" t="s">
        <v>1995</v>
      </c>
      <c r="G1212" s="254"/>
      <c r="H1212" s="257">
        <v>2</v>
      </c>
      <c r="I1212" s="258"/>
      <c r="J1212" s="254"/>
      <c r="K1212" s="254"/>
      <c r="L1212" s="259"/>
      <c r="M1212" s="260"/>
      <c r="N1212" s="261"/>
      <c r="O1212" s="261"/>
      <c r="P1212" s="261"/>
      <c r="Q1212" s="261"/>
      <c r="R1212" s="261"/>
      <c r="S1212" s="261"/>
      <c r="T1212" s="26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3" t="s">
        <v>230</v>
      </c>
      <c r="AU1212" s="263" t="s">
        <v>88</v>
      </c>
      <c r="AV1212" s="14" t="s">
        <v>121</v>
      </c>
      <c r="AW1212" s="14" t="s">
        <v>34</v>
      </c>
      <c r="AX1212" s="14" t="s">
        <v>86</v>
      </c>
      <c r="AY1212" s="263" t="s">
        <v>216</v>
      </c>
    </row>
    <row r="1213" s="2" customFormat="1" ht="16.5" customHeight="1">
      <c r="A1213" s="39"/>
      <c r="B1213" s="40"/>
      <c r="C1213" s="228" t="s">
        <v>2001</v>
      </c>
      <c r="D1213" s="228" t="s">
        <v>218</v>
      </c>
      <c r="E1213" s="229" t="s">
        <v>2002</v>
      </c>
      <c r="F1213" s="230" t="s">
        <v>2003</v>
      </c>
      <c r="G1213" s="231" t="s">
        <v>293</v>
      </c>
      <c r="H1213" s="232">
        <v>12.4</v>
      </c>
      <c r="I1213" s="233"/>
      <c r="J1213" s="234">
        <f>ROUND(I1213*H1213,2)</f>
        <v>0</v>
      </c>
      <c r="K1213" s="230" t="s">
        <v>222</v>
      </c>
      <c r="L1213" s="45"/>
      <c r="M1213" s="235" t="s">
        <v>1</v>
      </c>
      <c r="N1213" s="236" t="s">
        <v>44</v>
      </c>
      <c r="O1213" s="92"/>
      <c r="P1213" s="237">
        <f>O1213*H1213</f>
        <v>0</v>
      </c>
      <c r="Q1213" s="237">
        <v>0.00029999999999999997</v>
      </c>
      <c r="R1213" s="237">
        <f>Q1213*H1213</f>
        <v>0.0037199999999999998</v>
      </c>
      <c r="S1213" s="237">
        <v>0</v>
      </c>
      <c r="T1213" s="238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9" t="s">
        <v>290</v>
      </c>
      <c r="AT1213" s="239" t="s">
        <v>218</v>
      </c>
      <c r="AU1213" s="239" t="s">
        <v>88</v>
      </c>
      <c r="AY1213" s="18" t="s">
        <v>216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86</v>
      </c>
      <c r="BK1213" s="240">
        <f>ROUND(I1213*H1213,2)</f>
        <v>0</v>
      </c>
      <c r="BL1213" s="18" t="s">
        <v>290</v>
      </c>
      <c r="BM1213" s="239" t="s">
        <v>2004</v>
      </c>
    </row>
    <row r="1214" s="13" customFormat="1">
      <c r="A1214" s="13"/>
      <c r="B1214" s="241"/>
      <c r="C1214" s="242"/>
      <c r="D1214" s="243" t="s">
        <v>230</v>
      </c>
      <c r="E1214" s="244" t="s">
        <v>1</v>
      </c>
      <c r="F1214" s="245" t="s">
        <v>2005</v>
      </c>
      <c r="G1214" s="242"/>
      <c r="H1214" s="246">
        <v>12.4</v>
      </c>
      <c r="I1214" s="247"/>
      <c r="J1214" s="242"/>
      <c r="K1214" s="242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230</v>
      </c>
      <c r="AU1214" s="252" t="s">
        <v>88</v>
      </c>
      <c r="AV1214" s="13" t="s">
        <v>88</v>
      </c>
      <c r="AW1214" s="13" t="s">
        <v>34</v>
      </c>
      <c r="AX1214" s="13" t="s">
        <v>86</v>
      </c>
      <c r="AY1214" s="252" t="s">
        <v>216</v>
      </c>
    </row>
    <row r="1215" s="2" customFormat="1" ht="21.75" customHeight="1">
      <c r="A1215" s="39"/>
      <c r="B1215" s="40"/>
      <c r="C1215" s="228" t="s">
        <v>2006</v>
      </c>
      <c r="D1215" s="228" t="s">
        <v>218</v>
      </c>
      <c r="E1215" s="229" t="s">
        <v>2007</v>
      </c>
      <c r="F1215" s="230" t="s">
        <v>2008</v>
      </c>
      <c r="G1215" s="231" t="s">
        <v>293</v>
      </c>
      <c r="H1215" s="232">
        <v>207.88999999999999</v>
      </c>
      <c r="I1215" s="233"/>
      <c r="J1215" s="234">
        <f>ROUND(I1215*H1215,2)</f>
        <v>0</v>
      </c>
      <c r="K1215" s="230" t="s">
        <v>222</v>
      </c>
      <c r="L1215" s="45"/>
      <c r="M1215" s="235" t="s">
        <v>1</v>
      </c>
      <c r="N1215" s="236" t="s">
        <v>44</v>
      </c>
      <c r="O1215" s="92"/>
      <c r="P1215" s="237">
        <f>O1215*H1215</f>
        <v>0</v>
      </c>
      <c r="Q1215" s="237">
        <v>0.00059999999999999995</v>
      </c>
      <c r="R1215" s="237">
        <f>Q1215*H1215</f>
        <v>0.12473399999999998</v>
      </c>
      <c r="S1215" s="237">
        <v>0</v>
      </c>
      <c r="T1215" s="238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9" t="s">
        <v>290</v>
      </c>
      <c r="AT1215" s="239" t="s">
        <v>218</v>
      </c>
      <c r="AU1215" s="239" t="s">
        <v>88</v>
      </c>
      <c r="AY1215" s="18" t="s">
        <v>216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86</v>
      </c>
      <c r="BK1215" s="240">
        <f>ROUND(I1215*H1215,2)</f>
        <v>0</v>
      </c>
      <c r="BL1215" s="18" t="s">
        <v>290</v>
      </c>
      <c r="BM1215" s="239" t="s">
        <v>2009</v>
      </c>
    </row>
    <row r="1216" s="13" customFormat="1">
      <c r="A1216" s="13"/>
      <c r="B1216" s="241"/>
      <c r="C1216" s="242"/>
      <c r="D1216" s="243" t="s">
        <v>230</v>
      </c>
      <c r="E1216" s="244" t="s">
        <v>1</v>
      </c>
      <c r="F1216" s="245" t="s">
        <v>2010</v>
      </c>
      <c r="G1216" s="242"/>
      <c r="H1216" s="246">
        <v>129.84999999999999</v>
      </c>
      <c r="I1216" s="247"/>
      <c r="J1216" s="242"/>
      <c r="K1216" s="242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2" t="s">
        <v>230</v>
      </c>
      <c r="AU1216" s="252" t="s">
        <v>88</v>
      </c>
      <c r="AV1216" s="13" t="s">
        <v>88</v>
      </c>
      <c r="AW1216" s="13" t="s">
        <v>34</v>
      </c>
      <c r="AX1216" s="13" t="s">
        <v>79</v>
      </c>
      <c r="AY1216" s="252" t="s">
        <v>216</v>
      </c>
    </row>
    <row r="1217" s="13" customFormat="1">
      <c r="A1217" s="13"/>
      <c r="B1217" s="241"/>
      <c r="C1217" s="242"/>
      <c r="D1217" s="243" t="s">
        <v>230</v>
      </c>
      <c r="E1217" s="244" t="s">
        <v>1</v>
      </c>
      <c r="F1217" s="245" t="s">
        <v>2011</v>
      </c>
      <c r="G1217" s="242"/>
      <c r="H1217" s="246">
        <v>78.040000000000006</v>
      </c>
      <c r="I1217" s="247"/>
      <c r="J1217" s="242"/>
      <c r="K1217" s="242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2" t="s">
        <v>230</v>
      </c>
      <c r="AU1217" s="252" t="s">
        <v>88</v>
      </c>
      <c r="AV1217" s="13" t="s">
        <v>88</v>
      </c>
      <c r="AW1217" s="13" t="s">
        <v>34</v>
      </c>
      <c r="AX1217" s="13" t="s">
        <v>79</v>
      </c>
      <c r="AY1217" s="252" t="s">
        <v>216</v>
      </c>
    </row>
    <row r="1218" s="14" customFormat="1">
      <c r="A1218" s="14"/>
      <c r="B1218" s="253"/>
      <c r="C1218" s="254"/>
      <c r="D1218" s="243" t="s">
        <v>230</v>
      </c>
      <c r="E1218" s="255" t="s">
        <v>1</v>
      </c>
      <c r="F1218" s="256" t="s">
        <v>285</v>
      </c>
      <c r="G1218" s="254"/>
      <c r="H1218" s="257">
        <v>207.88999999999999</v>
      </c>
      <c r="I1218" s="258"/>
      <c r="J1218" s="254"/>
      <c r="K1218" s="254"/>
      <c r="L1218" s="259"/>
      <c r="M1218" s="260"/>
      <c r="N1218" s="261"/>
      <c r="O1218" s="261"/>
      <c r="P1218" s="261"/>
      <c r="Q1218" s="261"/>
      <c r="R1218" s="261"/>
      <c r="S1218" s="261"/>
      <c r="T1218" s="26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3" t="s">
        <v>230</v>
      </c>
      <c r="AU1218" s="263" t="s">
        <v>88</v>
      </c>
      <c r="AV1218" s="14" t="s">
        <v>121</v>
      </c>
      <c r="AW1218" s="14" t="s">
        <v>34</v>
      </c>
      <c r="AX1218" s="14" t="s">
        <v>86</v>
      </c>
      <c r="AY1218" s="263" t="s">
        <v>216</v>
      </c>
    </row>
    <row r="1219" s="2" customFormat="1" ht="21.75" customHeight="1">
      <c r="A1219" s="39"/>
      <c r="B1219" s="40"/>
      <c r="C1219" s="228" t="s">
        <v>2012</v>
      </c>
      <c r="D1219" s="228" t="s">
        <v>218</v>
      </c>
      <c r="E1219" s="229" t="s">
        <v>2013</v>
      </c>
      <c r="F1219" s="230" t="s">
        <v>2014</v>
      </c>
      <c r="G1219" s="231" t="s">
        <v>293</v>
      </c>
      <c r="H1219" s="232">
        <v>201.63999999999999</v>
      </c>
      <c r="I1219" s="233"/>
      <c r="J1219" s="234">
        <f>ROUND(I1219*H1219,2)</f>
        <v>0</v>
      </c>
      <c r="K1219" s="230" t="s">
        <v>222</v>
      </c>
      <c r="L1219" s="45"/>
      <c r="M1219" s="235" t="s">
        <v>1</v>
      </c>
      <c r="N1219" s="236" t="s">
        <v>44</v>
      </c>
      <c r="O1219" s="92"/>
      <c r="P1219" s="237">
        <f>O1219*H1219</f>
        <v>0</v>
      </c>
      <c r="Q1219" s="237">
        <v>0.00059999999999999995</v>
      </c>
      <c r="R1219" s="237">
        <f>Q1219*H1219</f>
        <v>0.12098399999999998</v>
      </c>
      <c r="S1219" s="237">
        <v>0</v>
      </c>
      <c r="T1219" s="238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9" t="s">
        <v>290</v>
      </c>
      <c r="AT1219" s="239" t="s">
        <v>218</v>
      </c>
      <c r="AU1219" s="239" t="s">
        <v>88</v>
      </c>
      <c r="AY1219" s="18" t="s">
        <v>216</v>
      </c>
      <c r="BE1219" s="240">
        <f>IF(N1219="základní",J1219,0)</f>
        <v>0</v>
      </c>
      <c r="BF1219" s="240">
        <f>IF(N1219="snížená",J1219,0)</f>
        <v>0</v>
      </c>
      <c r="BG1219" s="240">
        <f>IF(N1219="zákl. přenesená",J1219,0)</f>
        <v>0</v>
      </c>
      <c r="BH1219" s="240">
        <f>IF(N1219="sníž. přenesená",J1219,0)</f>
        <v>0</v>
      </c>
      <c r="BI1219" s="240">
        <f>IF(N1219="nulová",J1219,0)</f>
        <v>0</v>
      </c>
      <c r="BJ1219" s="18" t="s">
        <v>86</v>
      </c>
      <c r="BK1219" s="240">
        <f>ROUND(I1219*H1219,2)</f>
        <v>0</v>
      </c>
      <c r="BL1219" s="18" t="s">
        <v>290</v>
      </c>
      <c r="BM1219" s="239" t="s">
        <v>2015</v>
      </c>
    </row>
    <row r="1220" s="13" customFormat="1">
      <c r="A1220" s="13"/>
      <c r="B1220" s="241"/>
      <c r="C1220" s="242"/>
      <c r="D1220" s="243" t="s">
        <v>230</v>
      </c>
      <c r="E1220" s="244" t="s">
        <v>1</v>
      </c>
      <c r="F1220" s="245" t="s">
        <v>2016</v>
      </c>
      <c r="G1220" s="242"/>
      <c r="H1220" s="246">
        <v>119.55</v>
      </c>
      <c r="I1220" s="247"/>
      <c r="J1220" s="242"/>
      <c r="K1220" s="242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230</v>
      </c>
      <c r="AU1220" s="252" t="s">
        <v>88</v>
      </c>
      <c r="AV1220" s="13" t="s">
        <v>88</v>
      </c>
      <c r="AW1220" s="13" t="s">
        <v>34</v>
      </c>
      <c r="AX1220" s="13" t="s">
        <v>79</v>
      </c>
      <c r="AY1220" s="252" t="s">
        <v>216</v>
      </c>
    </row>
    <row r="1221" s="13" customFormat="1">
      <c r="A1221" s="13"/>
      <c r="B1221" s="241"/>
      <c r="C1221" s="242"/>
      <c r="D1221" s="243" t="s">
        <v>230</v>
      </c>
      <c r="E1221" s="244" t="s">
        <v>1</v>
      </c>
      <c r="F1221" s="245" t="s">
        <v>2017</v>
      </c>
      <c r="G1221" s="242"/>
      <c r="H1221" s="246">
        <v>4.0499999999999998</v>
      </c>
      <c r="I1221" s="247"/>
      <c r="J1221" s="242"/>
      <c r="K1221" s="242"/>
      <c r="L1221" s="248"/>
      <c r="M1221" s="249"/>
      <c r="N1221" s="250"/>
      <c r="O1221" s="250"/>
      <c r="P1221" s="250"/>
      <c r="Q1221" s="250"/>
      <c r="R1221" s="250"/>
      <c r="S1221" s="250"/>
      <c r="T1221" s="25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2" t="s">
        <v>230</v>
      </c>
      <c r="AU1221" s="252" t="s">
        <v>88</v>
      </c>
      <c r="AV1221" s="13" t="s">
        <v>88</v>
      </c>
      <c r="AW1221" s="13" t="s">
        <v>34</v>
      </c>
      <c r="AX1221" s="13" t="s">
        <v>79</v>
      </c>
      <c r="AY1221" s="252" t="s">
        <v>216</v>
      </c>
    </row>
    <row r="1222" s="13" customFormat="1">
      <c r="A1222" s="13"/>
      <c r="B1222" s="241"/>
      <c r="C1222" s="242"/>
      <c r="D1222" s="243" t="s">
        <v>230</v>
      </c>
      <c r="E1222" s="244" t="s">
        <v>1</v>
      </c>
      <c r="F1222" s="245" t="s">
        <v>2011</v>
      </c>
      <c r="G1222" s="242"/>
      <c r="H1222" s="246">
        <v>78.040000000000006</v>
      </c>
      <c r="I1222" s="247"/>
      <c r="J1222" s="242"/>
      <c r="K1222" s="242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230</v>
      </c>
      <c r="AU1222" s="252" t="s">
        <v>88</v>
      </c>
      <c r="AV1222" s="13" t="s">
        <v>88</v>
      </c>
      <c r="AW1222" s="13" t="s">
        <v>34</v>
      </c>
      <c r="AX1222" s="13" t="s">
        <v>79</v>
      </c>
      <c r="AY1222" s="252" t="s">
        <v>216</v>
      </c>
    </row>
    <row r="1223" s="14" customFormat="1">
      <c r="A1223" s="14"/>
      <c r="B1223" s="253"/>
      <c r="C1223" s="254"/>
      <c r="D1223" s="243" t="s">
        <v>230</v>
      </c>
      <c r="E1223" s="255" t="s">
        <v>1</v>
      </c>
      <c r="F1223" s="256" t="s">
        <v>285</v>
      </c>
      <c r="G1223" s="254"/>
      <c r="H1223" s="257">
        <v>201.63999999999999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230</v>
      </c>
      <c r="AU1223" s="263" t="s">
        <v>88</v>
      </c>
      <c r="AV1223" s="14" t="s">
        <v>121</v>
      </c>
      <c r="AW1223" s="14" t="s">
        <v>34</v>
      </c>
      <c r="AX1223" s="14" t="s">
        <v>86</v>
      </c>
      <c r="AY1223" s="263" t="s">
        <v>216</v>
      </c>
    </row>
    <row r="1224" s="2" customFormat="1" ht="21.75" customHeight="1">
      <c r="A1224" s="39"/>
      <c r="B1224" s="40"/>
      <c r="C1224" s="228" t="s">
        <v>2018</v>
      </c>
      <c r="D1224" s="228" t="s">
        <v>218</v>
      </c>
      <c r="E1224" s="229" t="s">
        <v>2019</v>
      </c>
      <c r="F1224" s="230" t="s">
        <v>2020</v>
      </c>
      <c r="G1224" s="231" t="s">
        <v>293</v>
      </c>
      <c r="H1224" s="232">
        <v>12</v>
      </c>
      <c r="I1224" s="233"/>
      <c r="J1224" s="234">
        <f>ROUND(I1224*H1224,2)</f>
        <v>0</v>
      </c>
      <c r="K1224" s="230" t="s">
        <v>222</v>
      </c>
      <c r="L1224" s="45"/>
      <c r="M1224" s="235" t="s">
        <v>1</v>
      </c>
      <c r="N1224" s="236" t="s">
        <v>44</v>
      </c>
      <c r="O1224" s="92"/>
      <c r="P1224" s="237">
        <f>O1224*H1224</f>
        <v>0</v>
      </c>
      <c r="Q1224" s="237">
        <v>0.00042999999999999999</v>
      </c>
      <c r="R1224" s="237">
        <f>Q1224*H1224</f>
        <v>0.0051599999999999997</v>
      </c>
      <c r="S1224" s="237">
        <v>0</v>
      </c>
      <c r="T1224" s="238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290</v>
      </c>
      <c r="AT1224" s="239" t="s">
        <v>218</v>
      </c>
      <c r="AU1224" s="239" t="s">
        <v>88</v>
      </c>
      <c r="AY1224" s="18" t="s">
        <v>216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86</v>
      </c>
      <c r="BK1224" s="240">
        <f>ROUND(I1224*H1224,2)</f>
        <v>0</v>
      </c>
      <c r="BL1224" s="18" t="s">
        <v>290</v>
      </c>
      <c r="BM1224" s="239" t="s">
        <v>2021</v>
      </c>
    </row>
    <row r="1225" s="13" customFormat="1">
      <c r="A1225" s="13"/>
      <c r="B1225" s="241"/>
      <c r="C1225" s="242"/>
      <c r="D1225" s="243" t="s">
        <v>230</v>
      </c>
      <c r="E1225" s="244" t="s">
        <v>1</v>
      </c>
      <c r="F1225" s="245" t="s">
        <v>2022</v>
      </c>
      <c r="G1225" s="242"/>
      <c r="H1225" s="246">
        <v>12</v>
      </c>
      <c r="I1225" s="247"/>
      <c r="J1225" s="242"/>
      <c r="K1225" s="242"/>
      <c r="L1225" s="248"/>
      <c r="M1225" s="249"/>
      <c r="N1225" s="250"/>
      <c r="O1225" s="250"/>
      <c r="P1225" s="250"/>
      <c r="Q1225" s="250"/>
      <c r="R1225" s="250"/>
      <c r="S1225" s="250"/>
      <c r="T1225" s="25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2" t="s">
        <v>230</v>
      </c>
      <c r="AU1225" s="252" t="s">
        <v>88</v>
      </c>
      <c r="AV1225" s="13" t="s">
        <v>88</v>
      </c>
      <c r="AW1225" s="13" t="s">
        <v>34</v>
      </c>
      <c r="AX1225" s="13" t="s">
        <v>86</v>
      </c>
      <c r="AY1225" s="252" t="s">
        <v>216</v>
      </c>
    </row>
    <row r="1226" s="2" customFormat="1" ht="21.75" customHeight="1">
      <c r="A1226" s="39"/>
      <c r="B1226" s="40"/>
      <c r="C1226" s="228" t="s">
        <v>2023</v>
      </c>
      <c r="D1226" s="228" t="s">
        <v>218</v>
      </c>
      <c r="E1226" s="229" t="s">
        <v>2024</v>
      </c>
      <c r="F1226" s="230" t="s">
        <v>2025</v>
      </c>
      <c r="G1226" s="231" t="s">
        <v>277</v>
      </c>
      <c r="H1226" s="232">
        <v>62.225000000000001</v>
      </c>
      <c r="I1226" s="233"/>
      <c r="J1226" s="234">
        <f>ROUND(I1226*H1226,2)</f>
        <v>0</v>
      </c>
      <c r="K1226" s="230" t="s">
        <v>222</v>
      </c>
      <c r="L1226" s="45"/>
      <c r="M1226" s="235" t="s">
        <v>1</v>
      </c>
      <c r="N1226" s="236" t="s">
        <v>44</v>
      </c>
      <c r="O1226" s="92"/>
      <c r="P1226" s="237">
        <f>O1226*H1226</f>
        <v>0</v>
      </c>
      <c r="Q1226" s="237">
        <v>0.010800000000000001</v>
      </c>
      <c r="R1226" s="237">
        <f>Q1226*H1226</f>
        <v>0.67203000000000002</v>
      </c>
      <c r="S1226" s="237">
        <v>0</v>
      </c>
      <c r="T1226" s="238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39" t="s">
        <v>290</v>
      </c>
      <c r="AT1226" s="239" t="s">
        <v>218</v>
      </c>
      <c r="AU1226" s="239" t="s">
        <v>88</v>
      </c>
      <c r="AY1226" s="18" t="s">
        <v>216</v>
      </c>
      <c r="BE1226" s="240">
        <f>IF(N1226="základní",J1226,0)</f>
        <v>0</v>
      </c>
      <c r="BF1226" s="240">
        <f>IF(N1226="snížená",J1226,0)</f>
        <v>0</v>
      </c>
      <c r="BG1226" s="240">
        <f>IF(N1226="zákl. přenesená",J1226,0)</f>
        <v>0</v>
      </c>
      <c r="BH1226" s="240">
        <f>IF(N1226="sníž. přenesená",J1226,0)</f>
        <v>0</v>
      </c>
      <c r="BI1226" s="240">
        <f>IF(N1226="nulová",J1226,0)</f>
        <v>0</v>
      </c>
      <c r="BJ1226" s="18" t="s">
        <v>86</v>
      </c>
      <c r="BK1226" s="240">
        <f>ROUND(I1226*H1226,2)</f>
        <v>0</v>
      </c>
      <c r="BL1226" s="18" t="s">
        <v>290</v>
      </c>
      <c r="BM1226" s="239" t="s">
        <v>2026</v>
      </c>
    </row>
    <row r="1227" s="13" customFormat="1">
      <c r="A1227" s="13"/>
      <c r="B1227" s="241"/>
      <c r="C1227" s="242"/>
      <c r="D1227" s="243" t="s">
        <v>230</v>
      </c>
      <c r="E1227" s="244" t="s">
        <v>1</v>
      </c>
      <c r="F1227" s="245" t="s">
        <v>2027</v>
      </c>
      <c r="G1227" s="242"/>
      <c r="H1227" s="246">
        <v>10.092000000000001</v>
      </c>
      <c r="I1227" s="247"/>
      <c r="J1227" s="242"/>
      <c r="K1227" s="242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2" t="s">
        <v>230</v>
      </c>
      <c r="AU1227" s="252" t="s">
        <v>88</v>
      </c>
      <c r="AV1227" s="13" t="s">
        <v>88</v>
      </c>
      <c r="AW1227" s="13" t="s">
        <v>34</v>
      </c>
      <c r="AX1227" s="13" t="s">
        <v>79</v>
      </c>
      <c r="AY1227" s="252" t="s">
        <v>216</v>
      </c>
    </row>
    <row r="1228" s="13" customFormat="1">
      <c r="A1228" s="13"/>
      <c r="B1228" s="241"/>
      <c r="C1228" s="242"/>
      <c r="D1228" s="243" t="s">
        <v>230</v>
      </c>
      <c r="E1228" s="244" t="s">
        <v>1</v>
      </c>
      <c r="F1228" s="245" t="s">
        <v>2028</v>
      </c>
      <c r="G1228" s="242"/>
      <c r="H1228" s="246">
        <v>13.32</v>
      </c>
      <c r="I1228" s="247"/>
      <c r="J1228" s="242"/>
      <c r="K1228" s="242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230</v>
      </c>
      <c r="AU1228" s="252" t="s">
        <v>88</v>
      </c>
      <c r="AV1228" s="13" t="s">
        <v>88</v>
      </c>
      <c r="AW1228" s="13" t="s">
        <v>34</v>
      </c>
      <c r="AX1228" s="13" t="s">
        <v>79</v>
      </c>
      <c r="AY1228" s="252" t="s">
        <v>216</v>
      </c>
    </row>
    <row r="1229" s="13" customFormat="1">
      <c r="A1229" s="13"/>
      <c r="B1229" s="241"/>
      <c r="C1229" s="242"/>
      <c r="D1229" s="243" t="s">
        <v>230</v>
      </c>
      <c r="E1229" s="244" t="s">
        <v>1</v>
      </c>
      <c r="F1229" s="245" t="s">
        <v>2029</v>
      </c>
      <c r="G1229" s="242"/>
      <c r="H1229" s="246">
        <v>38.813000000000002</v>
      </c>
      <c r="I1229" s="247"/>
      <c r="J1229" s="242"/>
      <c r="K1229" s="242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230</v>
      </c>
      <c r="AU1229" s="252" t="s">
        <v>88</v>
      </c>
      <c r="AV1229" s="13" t="s">
        <v>88</v>
      </c>
      <c r="AW1229" s="13" t="s">
        <v>34</v>
      </c>
      <c r="AX1229" s="13" t="s">
        <v>79</v>
      </c>
      <c r="AY1229" s="252" t="s">
        <v>216</v>
      </c>
    </row>
    <row r="1230" s="14" customFormat="1">
      <c r="A1230" s="14"/>
      <c r="B1230" s="253"/>
      <c r="C1230" s="254"/>
      <c r="D1230" s="243" t="s">
        <v>230</v>
      </c>
      <c r="E1230" s="255" t="s">
        <v>1</v>
      </c>
      <c r="F1230" s="256" t="s">
        <v>285</v>
      </c>
      <c r="G1230" s="254"/>
      <c r="H1230" s="257">
        <v>62.225000000000001</v>
      </c>
      <c r="I1230" s="258"/>
      <c r="J1230" s="254"/>
      <c r="K1230" s="254"/>
      <c r="L1230" s="259"/>
      <c r="M1230" s="260"/>
      <c r="N1230" s="261"/>
      <c r="O1230" s="261"/>
      <c r="P1230" s="261"/>
      <c r="Q1230" s="261"/>
      <c r="R1230" s="261"/>
      <c r="S1230" s="261"/>
      <c r="T1230" s="26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3" t="s">
        <v>230</v>
      </c>
      <c r="AU1230" s="263" t="s">
        <v>88</v>
      </c>
      <c r="AV1230" s="14" t="s">
        <v>121</v>
      </c>
      <c r="AW1230" s="14" t="s">
        <v>34</v>
      </c>
      <c r="AX1230" s="14" t="s">
        <v>86</v>
      </c>
      <c r="AY1230" s="263" t="s">
        <v>216</v>
      </c>
    </row>
    <row r="1231" s="2" customFormat="1" ht="16.5" customHeight="1">
      <c r="A1231" s="39"/>
      <c r="B1231" s="40"/>
      <c r="C1231" s="228" t="s">
        <v>2030</v>
      </c>
      <c r="D1231" s="228" t="s">
        <v>218</v>
      </c>
      <c r="E1231" s="229" t="s">
        <v>2031</v>
      </c>
      <c r="F1231" s="230" t="s">
        <v>2032</v>
      </c>
      <c r="G1231" s="231" t="s">
        <v>293</v>
      </c>
      <c r="H1231" s="232">
        <v>408.34800000000001</v>
      </c>
      <c r="I1231" s="233"/>
      <c r="J1231" s="234">
        <f>ROUND(I1231*H1231,2)</f>
        <v>0</v>
      </c>
      <c r="K1231" s="230" t="s">
        <v>222</v>
      </c>
      <c r="L1231" s="45"/>
      <c r="M1231" s="235" t="s">
        <v>1</v>
      </c>
      <c r="N1231" s="236" t="s">
        <v>44</v>
      </c>
      <c r="O1231" s="92"/>
      <c r="P1231" s="237">
        <f>O1231*H1231</f>
        <v>0</v>
      </c>
      <c r="Q1231" s="237">
        <v>0</v>
      </c>
      <c r="R1231" s="237">
        <f>Q1231*H1231</f>
        <v>0</v>
      </c>
      <c r="S1231" s="237">
        <v>0</v>
      </c>
      <c r="T1231" s="238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9" t="s">
        <v>290</v>
      </c>
      <c r="AT1231" s="239" t="s">
        <v>218</v>
      </c>
      <c r="AU1231" s="239" t="s">
        <v>88</v>
      </c>
      <c r="AY1231" s="18" t="s">
        <v>216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86</v>
      </c>
      <c r="BK1231" s="240">
        <f>ROUND(I1231*H1231,2)</f>
        <v>0</v>
      </c>
      <c r="BL1231" s="18" t="s">
        <v>290</v>
      </c>
      <c r="BM1231" s="239" t="s">
        <v>2033</v>
      </c>
    </row>
    <row r="1232" s="13" customFormat="1">
      <c r="A1232" s="13"/>
      <c r="B1232" s="241"/>
      <c r="C1232" s="242"/>
      <c r="D1232" s="243" t="s">
        <v>230</v>
      </c>
      <c r="E1232" s="244" t="s">
        <v>1</v>
      </c>
      <c r="F1232" s="245" t="s">
        <v>2034</v>
      </c>
      <c r="G1232" s="242"/>
      <c r="H1232" s="246">
        <v>40.368000000000002</v>
      </c>
      <c r="I1232" s="247"/>
      <c r="J1232" s="242"/>
      <c r="K1232" s="242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2" t="s">
        <v>230</v>
      </c>
      <c r="AU1232" s="252" t="s">
        <v>88</v>
      </c>
      <c r="AV1232" s="13" t="s">
        <v>88</v>
      </c>
      <c r="AW1232" s="13" t="s">
        <v>34</v>
      </c>
      <c r="AX1232" s="13" t="s">
        <v>79</v>
      </c>
      <c r="AY1232" s="252" t="s">
        <v>216</v>
      </c>
    </row>
    <row r="1233" s="13" customFormat="1">
      <c r="A1233" s="13"/>
      <c r="B1233" s="241"/>
      <c r="C1233" s="242"/>
      <c r="D1233" s="243" t="s">
        <v>230</v>
      </c>
      <c r="E1233" s="244" t="s">
        <v>1</v>
      </c>
      <c r="F1233" s="245" t="s">
        <v>2035</v>
      </c>
      <c r="G1233" s="242"/>
      <c r="H1233" s="246">
        <v>53.280000000000001</v>
      </c>
      <c r="I1233" s="247"/>
      <c r="J1233" s="242"/>
      <c r="K1233" s="242"/>
      <c r="L1233" s="248"/>
      <c r="M1233" s="249"/>
      <c r="N1233" s="250"/>
      <c r="O1233" s="250"/>
      <c r="P1233" s="250"/>
      <c r="Q1233" s="250"/>
      <c r="R1233" s="250"/>
      <c r="S1233" s="250"/>
      <c r="T1233" s="25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2" t="s">
        <v>230</v>
      </c>
      <c r="AU1233" s="252" t="s">
        <v>88</v>
      </c>
      <c r="AV1233" s="13" t="s">
        <v>88</v>
      </c>
      <c r="AW1233" s="13" t="s">
        <v>34</v>
      </c>
      <c r="AX1233" s="13" t="s">
        <v>79</v>
      </c>
      <c r="AY1233" s="252" t="s">
        <v>216</v>
      </c>
    </row>
    <row r="1234" s="13" customFormat="1">
      <c r="A1234" s="13"/>
      <c r="B1234" s="241"/>
      <c r="C1234" s="242"/>
      <c r="D1234" s="243" t="s">
        <v>230</v>
      </c>
      <c r="E1234" s="244" t="s">
        <v>1</v>
      </c>
      <c r="F1234" s="245" t="s">
        <v>2036</v>
      </c>
      <c r="G1234" s="242"/>
      <c r="H1234" s="246">
        <v>314.69999999999999</v>
      </c>
      <c r="I1234" s="247"/>
      <c r="J1234" s="242"/>
      <c r="K1234" s="242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230</v>
      </c>
      <c r="AU1234" s="252" t="s">
        <v>88</v>
      </c>
      <c r="AV1234" s="13" t="s">
        <v>88</v>
      </c>
      <c r="AW1234" s="13" t="s">
        <v>34</v>
      </c>
      <c r="AX1234" s="13" t="s">
        <v>79</v>
      </c>
      <c r="AY1234" s="252" t="s">
        <v>216</v>
      </c>
    </row>
    <row r="1235" s="14" customFormat="1">
      <c r="A1235" s="14"/>
      <c r="B1235" s="253"/>
      <c r="C1235" s="254"/>
      <c r="D1235" s="243" t="s">
        <v>230</v>
      </c>
      <c r="E1235" s="255" t="s">
        <v>1</v>
      </c>
      <c r="F1235" s="256" t="s">
        <v>285</v>
      </c>
      <c r="G1235" s="254"/>
      <c r="H1235" s="257">
        <v>408.34800000000001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230</v>
      </c>
      <c r="AU1235" s="263" t="s">
        <v>88</v>
      </c>
      <c r="AV1235" s="14" t="s">
        <v>121</v>
      </c>
      <c r="AW1235" s="14" t="s">
        <v>34</v>
      </c>
      <c r="AX1235" s="14" t="s">
        <v>86</v>
      </c>
      <c r="AY1235" s="263" t="s">
        <v>216</v>
      </c>
    </row>
    <row r="1236" s="2" customFormat="1" ht="21.75" customHeight="1">
      <c r="A1236" s="39"/>
      <c r="B1236" s="40"/>
      <c r="C1236" s="228" t="s">
        <v>2037</v>
      </c>
      <c r="D1236" s="228" t="s">
        <v>218</v>
      </c>
      <c r="E1236" s="229" t="s">
        <v>2038</v>
      </c>
      <c r="F1236" s="230" t="s">
        <v>2039</v>
      </c>
      <c r="G1236" s="231" t="s">
        <v>2040</v>
      </c>
      <c r="H1236" s="232">
        <v>1</v>
      </c>
      <c r="I1236" s="233"/>
      <c r="J1236" s="234">
        <f>ROUND(I1236*H1236,2)</f>
        <v>0</v>
      </c>
      <c r="K1236" s="230" t="s">
        <v>1</v>
      </c>
      <c r="L1236" s="45"/>
      <c r="M1236" s="235" t="s">
        <v>1</v>
      </c>
      <c r="N1236" s="236" t="s">
        <v>44</v>
      </c>
      <c r="O1236" s="92"/>
      <c r="P1236" s="237">
        <f>O1236*H1236</f>
        <v>0</v>
      </c>
      <c r="Q1236" s="237">
        <v>0</v>
      </c>
      <c r="R1236" s="237">
        <f>Q1236*H1236</f>
        <v>0</v>
      </c>
      <c r="S1236" s="237">
        <v>0</v>
      </c>
      <c r="T1236" s="238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9" t="s">
        <v>290</v>
      </c>
      <c r="AT1236" s="239" t="s">
        <v>218</v>
      </c>
      <c r="AU1236" s="239" t="s">
        <v>88</v>
      </c>
      <c r="AY1236" s="18" t="s">
        <v>216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86</v>
      </c>
      <c r="BK1236" s="240">
        <f>ROUND(I1236*H1236,2)</f>
        <v>0</v>
      </c>
      <c r="BL1236" s="18" t="s">
        <v>290</v>
      </c>
      <c r="BM1236" s="239" t="s">
        <v>2041</v>
      </c>
    </row>
    <row r="1237" s="2" customFormat="1" ht="24.15" customHeight="1">
      <c r="A1237" s="39"/>
      <c r="B1237" s="40"/>
      <c r="C1237" s="228" t="s">
        <v>2042</v>
      </c>
      <c r="D1237" s="228" t="s">
        <v>218</v>
      </c>
      <c r="E1237" s="229" t="s">
        <v>2043</v>
      </c>
      <c r="F1237" s="230" t="s">
        <v>2044</v>
      </c>
      <c r="G1237" s="231" t="s">
        <v>277</v>
      </c>
      <c r="H1237" s="232">
        <v>456.89499999999998</v>
      </c>
      <c r="I1237" s="233"/>
      <c r="J1237" s="234">
        <f>ROUND(I1237*H1237,2)</f>
        <v>0</v>
      </c>
      <c r="K1237" s="230" t="s">
        <v>222</v>
      </c>
      <c r="L1237" s="45"/>
      <c r="M1237" s="235" t="s">
        <v>1</v>
      </c>
      <c r="N1237" s="236" t="s">
        <v>44</v>
      </c>
      <c r="O1237" s="92"/>
      <c r="P1237" s="237">
        <f>O1237*H1237</f>
        <v>0</v>
      </c>
      <c r="Q1237" s="237">
        <v>3.0000000000000001E-05</v>
      </c>
      <c r="R1237" s="237">
        <f>Q1237*H1237</f>
        <v>0.01370685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290</v>
      </c>
      <c r="AT1237" s="239" t="s">
        <v>218</v>
      </c>
      <c r="AU1237" s="239" t="s">
        <v>88</v>
      </c>
      <c r="AY1237" s="18" t="s">
        <v>216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86</v>
      </c>
      <c r="BK1237" s="240">
        <f>ROUND(I1237*H1237,2)</f>
        <v>0</v>
      </c>
      <c r="BL1237" s="18" t="s">
        <v>290</v>
      </c>
      <c r="BM1237" s="239" t="s">
        <v>2045</v>
      </c>
    </row>
    <row r="1238" s="13" customFormat="1">
      <c r="A1238" s="13"/>
      <c r="B1238" s="241"/>
      <c r="C1238" s="242"/>
      <c r="D1238" s="243" t="s">
        <v>230</v>
      </c>
      <c r="E1238" s="244" t="s">
        <v>1</v>
      </c>
      <c r="F1238" s="245" t="s">
        <v>2046</v>
      </c>
      <c r="G1238" s="242"/>
      <c r="H1238" s="246">
        <v>58.993000000000002</v>
      </c>
      <c r="I1238" s="247"/>
      <c r="J1238" s="242"/>
      <c r="K1238" s="242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230</v>
      </c>
      <c r="AU1238" s="252" t="s">
        <v>88</v>
      </c>
      <c r="AV1238" s="13" t="s">
        <v>88</v>
      </c>
      <c r="AW1238" s="13" t="s">
        <v>34</v>
      </c>
      <c r="AX1238" s="13" t="s">
        <v>79</v>
      </c>
      <c r="AY1238" s="252" t="s">
        <v>216</v>
      </c>
    </row>
    <row r="1239" s="13" customFormat="1">
      <c r="A1239" s="13"/>
      <c r="B1239" s="241"/>
      <c r="C1239" s="242"/>
      <c r="D1239" s="243" t="s">
        <v>230</v>
      </c>
      <c r="E1239" s="244" t="s">
        <v>1</v>
      </c>
      <c r="F1239" s="245" t="s">
        <v>2047</v>
      </c>
      <c r="G1239" s="242"/>
      <c r="H1239" s="246">
        <v>52.718000000000004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230</v>
      </c>
      <c r="AU1239" s="252" t="s">
        <v>88</v>
      </c>
      <c r="AV1239" s="13" t="s">
        <v>88</v>
      </c>
      <c r="AW1239" s="13" t="s">
        <v>34</v>
      </c>
      <c r="AX1239" s="13" t="s">
        <v>79</v>
      </c>
      <c r="AY1239" s="252" t="s">
        <v>216</v>
      </c>
    </row>
    <row r="1240" s="13" customFormat="1">
      <c r="A1240" s="13"/>
      <c r="B1240" s="241"/>
      <c r="C1240" s="242"/>
      <c r="D1240" s="243" t="s">
        <v>230</v>
      </c>
      <c r="E1240" s="244" t="s">
        <v>1</v>
      </c>
      <c r="F1240" s="245" t="s">
        <v>2048</v>
      </c>
      <c r="G1240" s="242"/>
      <c r="H1240" s="246">
        <v>5.7999999999999998</v>
      </c>
      <c r="I1240" s="247"/>
      <c r="J1240" s="242"/>
      <c r="K1240" s="242"/>
      <c r="L1240" s="248"/>
      <c r="M1240" s="249"/>
      <c r="N1240" s="250"/>
      <c r="O1240" s="250"/>
      <c r="P1240" s="250"/>
      <c r="Q1240" s="250"/>
      <c r="R1240" s="250"/>
      <c r="S1240" s="250"/>
      <c r="T1240" s="25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2" t="s">
        <v>230</v>
      </c>
      <c r="AU1240" s="252" t="s">
        <v>88</v>
      </c>
      <c r="AV1240" s="13" t="s">
        <v>88</v>
      </c>
      <c r="AW1240" s="13" t="s">
        <v>34</v>
      </c>
      <c r="AX1240" s="13" t="s">
        <v>79</v>
      </c>
      <c r="AY1240" s="252" t="s">
        <v>216</v>
      </c>
    </row>
    <row r="1241" s="13" customFormat="1">
      <c r="A1241" s="13"/>
      <c r="B1241" s="241"/>
      <c r="C1241" s="242"/>
      <c r="D1241" s="243" t="s">
        <v>230</v>
      </c>
      <c r="E1241" s="244" t="s">
        <v>1</v>
      </c>
      <c r="F1241" s="245" t="s">
        <v>2049</v>
      </c>
      <c r="G1241" s="242"/>
      <c r="H1241" s="246">
        <v>8.2799999999999994</v>
      </c>
      <c r="I1241" s="247"/>
      <c r="J1241" s="242"/>
      <c r="K1241" s="242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2" t="s">
        <v>230</v>
      </c>
      <c r="AU1241" s="252" t="s">
        <v>88</v>
      </c>
      <c r="AV1241" s="13" t="s">
        <v>88</v>
      </c>
      <c r="AW1241" s="13" t="s">
        <v>34</v>
      </c>
      <c r="AX1241" s="13" t="s">
        <v>79</v>
      </c>
      <c r="AY1241" s="252" t="s">
        <v>216</v>
      </c>
    </row>
    <row r="1242" s="13" customFormat="1">
      <c r="A1242" s="13"/>
      <c r="B1242" s="241"/>
      <c r="C1242" s="242"/>
      <c r="D1242" s="243" t="s">
        <v>230</v>
      </c>
      <c r="E1242" s="244" t="s">
        <v>1</v>
      </c>
      <c r="F1242" s="245" t="s">
        <v>2050</v>
      </c>
      <c r="G1242" s="242"/>
      <c r="H1242" s="246">
        <v>17.550000000000001</v>
      </c>
      <c r="I1242" s="247"/>
      <c r="J1242" s="242"/>
      <c r="K1242" s="242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230</v>
      </c>
      <c r="AU1242" s="252" t="s">
        <v>88</v>
      </c>
      <c r="AV1242" s="13" t="s">
        <v>88</v>
      </c>
      <c r="AW1242" s="13" t="s">
        <v>34</v>
      </c>
      <c r="AX1242" s="13" t="s">
        <v>79</v>
      </c>
      <c r="AY1242" s="252" t="s">
        <v>216</v>
      </c>
    </row>
    <row r="1243" s="13" customFormat="1">
      <c r="A1243" s="13"/>
      <c r="B1243" s="241"/>
      <c r="C1243" s="242"/>
      <c r="D1243" s="243" t="s">
        <v>230</v>
      </c>
      <c r="E1243" s="244" t="s">
        <v>1</v>
      </c>
      <c r="F1243" s="245" t="s">
        <v>2051</v>
      </c>
      <c r="G1243" s="242"/>
      <c r="H1243" s="246">
        <v>5.6399999999999997</v>
      </c>
      <c r="I1243" s="247"/>
      <c r="J1243" s="242"/>
      <c r="K1243" s="242"/>
      <c r="L1243" s="248"/>
      <c r="M1243" s="249"/>
      <c r="N1243" s="250"/>
      <c r="O1243" s="250"/>
      <c r="P1243" s="250"/>
      <c r="Q1243" s="250"/>
      <c r="R1243" s="250"/>
      <c r="S1243" s="250"/>
      <c r="T1243" s="25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2" t="s">
        <v>230</v>
      </c>
      <c r="AU1243" s="252" t="s">
        <v>88</v>
      </c>
      <c r="AV1243" s="13" t="s">
        <v>88</v>
      </c>
      <c r="AW1243" s="13" t="s">
        <v>34</v>
      </c>
      <c r="AX1243" s="13" t="s">
        <v>79</v>
      </c>
      <c r="AY1243" s="252" t="s">
        <v>216</v>
      </c>
    </row>
    <row r="1244" s="13" customFormat="1">
      <c r="A1244" s="13"/>
      <c r="B1244" s="241"/>
      <c r="C1244" s="242"/>
      <c r="D1244" s="243" t="s">
        <v>230</v>
      </c>
      <c r="E1244" s="244" t="s">
        <v>1</v>
      </c>
      <c r="F1244" s="245" t="s">
        <v>2052</v>
      </c>
      <c r="G1244" s="242"/>
      <c r="H1244" s="246">
        <v>9</v>
      </c>
      <c r="I1244" s="247"/>
      <c r="J1244" s="242"/>
      <c r="K1244" s="242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230</v>
      </c>
      <c r="AU1244" s="252" t="s">
        <v>88</v>
      </c>
      <c r="AV1244" s="13" t="s">
        <v>88</v>
      </c>
      <c r="AW1244" s="13" t="s">
        <v>34</v>
      </c>
      <c r="AX1244" s="13" t="s">
        <v>79</v>
      </c>
      <c r="AY1244" s="252" t="s">
        <v>216</v>
      </c>
    </row>
    <row r="1245" s="13" customFormat="1">
      <c r="A1245" s="13"/>
      <c r="B1245" s="241"/>
      <c r="C1245" s="242"/>
      <c r="D1245" s="243" t="s">
        <v>230</v>
      </c>
      <c r="E1245" s="244" t="s">
        <v>1</v>
      </c>
      <c r="F1245" s="245" t="s">
        <v>2053</v>
      </c>
      <c r="G1245" s="242"/>
      <c r="H1245" s="246">
        <v>298.91399999999999</v>
      </c>
      <c r="I1245" s="247"/>
      <c r="J1245" s="242"/>
      <c r="K1245" s="242"/>
      <c r="L1245" s="248"/>
      <c r="M1245" s="249"/>
      <c r="N1245" s="250"/>
      <c r="O1245" s="250"/>
      <c r="P1245" s="250"/>
      <c r="Q1245" s="250"/>
      <c r="R1245" s="250"/>
      <c r="S1245" s="250"/>
      <c r="T1245" s="25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2" t="s">
        <v>230</v>
      </c>
      <c r="AU1245" s="252" t="s">
        <v>88</v>
      </c>
      <c r="AV1245" s="13" t="s">
        <v>88</v>
      </c>
      <c r="AW1245" s="13" t="s">
        <v>34</v>
      </c>
      <c r="AX1245" s="13" t="s">
        <v>79</v>
      </c>
      <c r="AY1245" s="252" t="s">
        <v>216</v>
      </c>
    </row>
    <row r="1246" s="14" customFormat="1">
      <c r="A1246" s="14"/>
      <c r="B1246" s="253"/>
      <c r="C1246" s="254"/>
      <c r="D1246" s="243" t="s">
        <v>230</v>
      </c>
      <c r="E1246" s="255" t="s">
        <v>1</v>
      </c>
      <c r="F1246" s="256" t="s">
        <v>285</v>
      </c>
      <c r="G1246" s="254"/>
      <c r="H1246" s="257">
        <v>456.89499999999998</v>
      </c>
      <c r="I1246" s="258"/>
      <c r="J1246" s="254"/>
      <c r="K1246" s="254"/>
      <c r="L1246" s="259"/>
      <c r="M1246" s="260"/>
      <c r="N1246" s="261"/>
      <c r="O1246" s="261"/>
      <c r="P1246" s="261"/>
      <c r="Q1246" s="261"/>
      <c r="R1246" s="261"/>
      <c r="S1246" s="261"/>
      <c r="T1246" s="26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3" t="s">
        <v>230</v>
      </c>
      <c r="AU1246" s="263" t="s">
        <v>88</v>
      </c>
      <c r="AV1246" s="14" t="s">
        <v>121</v>
      </c>
      <c r="AW1246" s="14" t="s">
        <v>34</v>
      </c>
      <c r="AX1246" s="14" t="s">
        <v>86</v>
      </c>
      <c r="AY1246" s="263" t="s">
        <v>216</v>
      </c>
    </row>
    <row r="1247" s="2" customFormat="1" ht="16.5" customHeight="1">
      <c r="A1247" s="39"/>
      <c r="B1247" s="40"/>
      <c r="C1247" s="264" t="s">
        <v>2054</v>
      </c>
      <c r="D1247" s="264" t="s">
        <v>372</v>
      </c>
      <c r="E1247" s="265" t="s">
        <v>2055</v>
      </c>
      <c r="F1247" s="266" t="s">
        <v>2056</v>
      </c>
      <c r="G1247" s="267" t="s">
        <v>277</v>
      </c>
      <c r="H1247" s="268">
        <v>525.42899999999997</v>
      </c>
      <c r="I1247" s="269"/>
      <c r="J1247" s="270">
        <f>ROUND(I1247*H1247,2)</f>
        <v>0</v>
      </c>
      <c r="K1247" s="266" t="s">
        <v>222</v>
      </c>
      <c r="L1247" s="271"/>
      <c r="M1247" s="272" t="s">
        <v>1</v>
      </c>
      <c r="N1247" s="273" t="s">
        <v>44</v>
      </c>
      <c r="O1247" s="92"/>
      <c r="P1247" s="237">
        <f>O1247*H1247</f>
        <v>0</v>
      </c>
      <c r="Q1247" s="237">
        <v>0.0019</v>
      </c>
      <c r="R1247" s="237">
        <f>Q1247*H1247</f>
        <v>0.9983150999999999</v>
      </c>
      <c r="S1247" s="237">
        <v>0</v>
      </c>
      <c r="T1247" s="238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39" t="s">
        <v>371</v>
      </c>
      <c r="AT1247" s="239" t="s">
        <v>372</v>
      </c>
      <c r="AU1247" s="239" t="s">
        <v>88</v>
      </c>
      <c r="AY1247" s="18" t="s">
        <v>216</v>
      </c>
      <c r="BE1247" s="240">
        <f>IF(N1247="základní",J1247,0)</f>
        <v>0</v>
      </c>
      <c r="BF1247" s="240">
        <f>IF(N1247="snížená",J1247,0)</f>
        <v>0</v>
      </c>
      <c r="BG1247" s="240">
        <f>IF(N1247="zákl. přenesená",J1247,0)</f>
        <v>0</v>
      </c>
      <c r="BH1247" s="240">
        <f>IF(N1247="sníž. přenesená",J1247,0)</f>
        <v>0</v>
      </c>
      <c r="BI1247" s="240">
        <f>IF(N1247="nulová",J1247,0)</f>
        <v>0</v>
      </c>
      <c r="BJ1247" s="18" t="s">
        <v>86</v>
      </c>
      <c r="BK1247" s="240">
        <f>ROUND(I1247*H1247,2)</f>
        <v>0</v>
      </c>
      <c r="BL1247" s="18" t="s">
        <v>290</v>
      </c>
      <c r="BM1247" s="239" t="s">
        <v>2057</v>
      </c>
    </row>
    <row r="1248" s="13" customFormat="1">
      <c r="A1248" s="13"/>
      <c r="B1248" s="241"/>
      <c r="C1248" s="242"/>
      <c r="D1248" s="243" t="s">
        <v>230</v>
      </c>
      <c r="E1248" s="242"/>
      <c r="F1248" s="245" t="s">
        <v>2058</v>
      </c>
      <c r="G1248" s="242"/>
      <c r="H1248" s="246">
        <v>525.42899999999997</v>
      </c>
      <c r="I1248" s="247"/>
      <c r="J1248" s="242"/>
      <c r="K1248" s="242"/>
      <c r="L1248" s="248"/>
      <c r="M1248" s="249"/>
      <c r="N1248" s="250"/>
      <c r="O1248" s="250"/>
      <c r="P1248" s="250"/>
      <c r="Q1248" s="250"/>
      <c r="R1248" s="250"/>
      <c r="S1248" s="250"/>
      <c r="T1248" s="25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2" t="s">
        <v>230</v>
      </c>
      <c r="AU1248" s="252" t="s">
        <v>88</v>
      </c>
      <c r="AV1248" s="13" t="s">
        <v>88</v>
      </c>
      <c r="AW1248" s="13" t="s">
        <v>4</v>
      </c>
      <c r="AX1248" s="13" t="s">
        <v>86</v>
      </c>
      <c r="AY1248" s="252" t="s">
        <v>216</v>
      </c>
    </row>
    <row r="1249" s="2" customFormat="1" ht="21.75" customHeight="1">
      <c r="A1249" s="39"/>
      <c r="B1249" s="40"/>
      <c r="C1249" s="228" t="s">
        <v>2059</v>
      </c>
      <c r="D1249" s="228" t="s">
        <v>218</v>
      </c>
      <c r="E1249" s="229" t="s">
        <v>2060</v>
      </c>
      <c r="F1249" s="230" t="s">
        <v>2061</v>
      </c>
      <c r="G1249" s="231" t="s">
        <v>221</v>
      </c>
      <c r="H1249" s="232">
        <v>1025.212</v>
      </c>
      <c r="I1249" s="233"/>
      <c r="J1249" s="234">
        <f>ROUND(I1249*H1249,2)</f>
        <v>0</v>
      </c>
      <c r="K1249" s="230" t="s">
        <v>222</v>
      </c>
      <c r="L1249" s="45"/>
      <c r="M1249" s="235" t="s">
        <v>1</v>
      </c>
      <c r="N1249" s="236" t="s">
        <v>44</v>
      </c>
      <c r="O1249" s="92"/>
      <c r="P1249" s="237">
        <f>O1249*H1249</f>
        <v>0</v>
      </c>
      <c r="Q1249" s="237">
        <v>0</v>
      </c>
      <c r="R1249" s="237">
        <f>Q1249*H1249</f>
        <v>0</v>
      </c>
      <c r="S1249" s="237">
        <v>0</v>
      </c>
      <c r="T1249" s="238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9" t="s">
        <v>290</v>
      </c>
      <c r="AT1249" s="239" t="s">
        <v>218</v>
      </c>
      <c r="AU1249" s="239" t="s">
        <v>88</v>
      </c>
      <c r="AY1249" s="18" t="s">
        <v>216</v>
      </c>
      <c r="BE1249" s="240">
        <f>IF(N1249="základní",J1249,0)</f>
        <v>0</v>
      </c>
      <c r="BF1249" s="240">
        <f>IF(N1249="snížená",J1249,0)</f>
        <v>0</v>
      </c>
      <c r="BG1249" s="240">
        <f>IF(N1249="zákl. přenesená",J1249,0)</f>
        <v>0</v>
      </c>
      <c r="BH1249" s="240">
        <f>IF(N1249="sníž. přenesená",J1249,0)</f>
        <v>0</v>
      </c>
      <c r="BI1249" s="240">
        <f>IF(N1249="nulová",J1249,0)</f>
        <v>0</v>
      </c>
      <c r="BJ1249" s="18" t="s">
        <v>86</v>
      </c>
      <c r="BK1249" s="240">
        <f>ROUND(I1249*H1249,2)</f>
        <v>0</v>
      </c>
      <c r="BL1249" s="18" t="s">
        <v>290</v>
      </c>
      <c r="BM1249" s="239" t="s">
        <v>2062</v>
      </c>
    </row>
    <row r="1250" s="13" customFormat="1">
      <c r="A1250" s="13"/>
      <c r="B1250" s="241"/>
      <c r="C1250" s="242"/>
      <c r="D1250" s="243" t="s">
        <v>230</v>
      </c>
      <c r="E1250" s="244" t="s">
        <v>1</v>
      </c>
      <c r="F1250" s="245" t="s">
        <v>2050</v>
      </c>
      <c r="G1250" s="242"/>
      <c r="H1250" s="246">
        <v>17.550000000000001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230</v>
      </c>
      <c r="AU1250" s="252" t="s">
        <v>88</v>
      </c>
      <c r="AV1250" s="13" t="s">
        <v>88</v>
      </c>
      <c r="AW1250" s="13" t="s">
        <v>34</v>
      </c>
      <c r="AX1250" s="13" t="s">
        <v>79</v>
      </c>
      <c r="AY1250" s="252" t="s">
        <v>216</v>
      </c>
    </row>
    <row r="1251" s="13" customFormat="1">
      <c r="A1251" s="13"/>
      <c r="B1251" s="241"/>
      <c r="C1251" s="242"/>
      <c r="D1251" s="243" t="s">
        <v>230</v>
      </c>
      <c r="E1251" s="244" t="s">
        <v>1</v>
      </c>
      <c r="F1251" s="245" t="s">
        <v>2052</v>
      </c>
      <c r="G1251" s="242"/>
      <c r="H1251" s="246">
        <v>9</v>
      </c>
      <c r="I1251" s="247"/>
      <c r="J1251" s="242"/>
      <c r="K1251" s="242"/>
      <c r="L1251" s="248"/>
      <c r="M1251" s="249"/>
      <c r="N1251" s="250"/>
      <c r="O1251" s="250"/>
      <c r="P1251" s="250"/>
      <c r="Q1251" s="250"/>
      <c r="R1251" s="250"/>
      <c r="S1251" s="250"/>
      <c r="T1251" s="25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2" t="s">
        <v>230</v>
      </c>
      <c r="AU1251" s="252" t="s">
        <v>88</v>
      </c>
      <c r="AV1251" s="13" t="s">
        <v>88</v>
      </c>
      <c r="AW1251" s="13" t="s">
        <v>34</v>
      </c>
      <c r="AX1251" s="13" t="s">
        <v>79</v>
      </c>
      <c r="AY1251" s="252" t="s">
        <v>216</v>
      </c>
    </row>
    <row r="1252" s="13" customFormat="1">
      <c r="A1252" s="13"/>
      <c r="B1252" s="241"/>
      <c r="C1252" s="242"/>
      <c r="D1252" s="243" t="s">
        <v>230</v>
      </c>
      <c r="E1252" s="244" t="s">
        <v>1</v>
      </c>
      <c r="F1252" s="245" t="s">
        <v>2053</v>
      </c>
      <c r="G1252" s="242"/>
      <c r="H1252" s="246">
        <v>298.91399999999999</v>
      </c>
      <c r="I1252" s="247"/>
      <c r="J1252" s="242"/>
      <c r="K1252" s="242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2" t="s">
        <v>230</v>
      </c>
      <c r="AU1252" s="252" t="s">
        <v>88</v>
      </c>
      <c r="AV1252" s="13" t="s">
        <v>88</v>
      </c>
      <c r="AW1252" s="13" t="s">
        <v>34</v>
      </c>
      <c r="AX1252" s="13" t="s">
        <v>79</v>
      </c>
      <c r="AY1252" s="252" t="s">
        <v>216</v>
      </c>
    </row>
    <row r="1253" s="14" customFormat="1">
      <c r="A1253" s="14"/>
      <c r="B1253" s="253"/>
      <c r="C1253" s="254"/>
      <c r="D1253" s="243" t="s">
        <v>230</v>
      </c>
      <c r="E1253" s="255" t="s">
        <v>1</v>
      </c>
      <c r="F1253" s="256" t="s">
        <v>2063</v>
      </c>
      <c r="G1253" s="254"/>
      <c r="H1253" s="257">
        <v>325.464</v>
      </c>
      <c r="I1253" s="258"/>
      <c r="J1253" s="254"/>
      <c r="K1253" s="254"/>
      <c r="L1253" s="259"/>
      <c r="M1253" s="260"/>
      <c r="N1253" s="261"/>
      <c r="O1253" s="261"/>
      <c r="P1253" s="261"/>
      <c r="Q1253" s="261"/>
      <c r="R1253" s="261"/>
      <c r="S1253" s="261"/>
      <c r="T1253" s="26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3" t="s">
        <v>230</v>
      </c>
      <c r="AU1253" s="263" t="s">
        <v>88</v>
      </c>
      <c r="AV1253" s="14" t="s">
        <v>121</v>
      </c>
      <c r="AW1253" s="14" t="s">
        <v>34</v>
      </c>
      <c r="AX1253" s="14" t="s">
        <v>86</v>
      </c>
      <c r="AY1253" s="263" t="s">
        <v>216</v>
      </c>
    </row>
    <row r="1254" s="13" customFormat="1">
      <c r="A1254" s="13"/>
      <c r="B1254" s="241"/>
      <c r="C1254" s="242"/>
      <c r="D1254" s="243" t="s">
        <v>230</v>
      </c>
      <c r="E1254" s="242"/>
      <c r="F1254" s="245" t="s">
        <v>2064</v>
      </c>
      <c r="G1254" s="242"/>
      <c r="H1254" s="246">
        <v>1025.212</v>
      </c>
      <c r="I1254" s="247"/>
      <c r="J1254" s="242"/>
      <c r="K1254" s="242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230</v>
      </c>
      <c r="AU1254" s="252" t="s">
        <v>88</v>
      </c>
      <c r="AV1254" s="13" t="s">
        <v>88</v>
      </c>
      <c r="AW1254" s="13" t="s">
        <v>4</v>
      </c>
      <c r="AX1254" s="13" t="s">
        <v>86</v>
      </c>
      <c r="AY1254" s="252" t="s">
        <v>216</v>
      </c>
    </row>
    <row r="1255" s="2" customFormat="1" ht="21.75" customHeight="1">
      <c r="A1255" s="39"/>
      <c r="B1255" s="40"/>
      <c r="C1255" s="228" t="s">
        <v>2065</v>
      </c>
      <c r="D1255" s="228" t="s">
        <v>218</v>
      </c>
      <c r="E1255" s="229" t="s">
        <v>2066</v>
      </c>
      <c r="F1255" s="230" t="s">
        <v>2067</v>
      </c>
      <c r="G1255" s="231" t="s">
        <v>221</v>
      </c>
      <c r="H1255" s="232">
        <v>1025.212</v>
      </c>
      <c r="I1255" s="233"/>
      <c r="J1255" s="234">
        <f>ROUND(I1255*H1255,2)</f>
        <v>0</v>
      </c>
      <c r="K1255" s="230" t="s">
        <v>222</v>
      </c>
      <c r="L1255" s="45"/>
      <c r="M1255" s="235" t="s">
        <v>1</v>
      </c>
      <c r="N1255" s="236" t="s">
        <v>44</v>
      </c>
      <c r="O1255" s="92"/>
      <c r="P1255" s="237">
        <f>O1255*H1255</f>
        <v>0</v>
      </c>
      <c r="Q1255" s="237">
        <v>0</v>
      </c>
      <c r="R1255" s="237">
        <f>Q1255*H1255</f>
        <v>0</v>
      </c>
      <c r="S1255" s="237">
        <v>0</v>
      </c>
      <c r="T1255" s="238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290</v>
      </c>
      <c r="AT1255" s="239" t="s">
        <v>218</v>
      </c>
      <c r="AU1255" s="239" t="s">
        <v>88</v>
      </c>
      <c r="AY1255" s="18" t="s">
        <v>216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86</v>
      </c>
      <c r="BK1255" s="240">
        <f>ROUND(I1255*H1255,2)</f>
        <v>0</v>
      </c>
      <c r="BL1255" s="18" t="s">
        <v>290</v>
      </c>
      <c r="BM1255" s="239" t="s">
        <v>2068</v>
      </c>
    </row>
    <row r="1256" s="13" customFormat="1">
      <c r="A1256" s="13"/>
      <c r="B1256" s="241"/>
      <c r="C1256" s="242"/>
      <c r="D1256" s="243" t="s">
        <v>230</v>
      </c>
      <c r="E1256" s="244" t="s">
        <v>1</v>
      </c>
      <c r="F1256" s="245" t="s">
        <v>2050</v>
      </c>
      <c r="G1256" s="242"/>
      <c r="H1256" s="246">
        <v>17.550000000000001</v>
      </c>
      <c r="I1256" s="247"/>
      <c r="J1256" s="242"/>
      <c r="K1256" s="242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230</v>
      </c>
      <c r="AU1256" s="252" t="s">
        <v>88</v>
      </c>
      <c r="AV1256" s="13" t="s">
        <v>88</v>
      </c>
      <c r="AW1256" s="13" t="s">
        <v>34</v>
      </c>
      <c r="AX1256" s="13" t="s">
        <v>79</v>
      </c>
      <c r="AY1256" s="252" t="s">
        <v>216</v>
      </c>
    </row>
    <row r="1257" s="13" customFormat="1">
      <c r="A1257" s="13"/>
      <c r="B1257" s="241"/>
      <c r="C1257" s="242"/>
      <c r="D1257" s="243" t="s">
        <v>230</v>
      </c>
      <c r="E1257" s="244" t="s">
        <v>1</v>
      </c>
      <c r="F1257" s="245" t="s">
        <v>2052</v>
      </c>
      <c r="G1257" s="242"/>
      <c r="H1257" s="246">
        <v>9</v>
      </c>
      <c r="I1257" s="247"/>
      <c r="J1257" s="242"/>
      <c r="K1257" s="242"/>
      <c r="L1257" s="248"/>
      <c r="M1257" s="249"/>
      <c r="N1257" s="250"/>
      <c r="O1257" s="250"/>
      <c r="P1257" s="250"/>
      <c r="Q1257" s="250"/>
      <c r="R1257" s="250"/>
      <c r="S1257" s="250"/>
      <c r="T1257" s="25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2" t="s">
        <v>230</v>
      </c>
      <c r="AU1257" s="252" t="s">
        <v>88</v>
      </c>
      <c r="AV1257" s="13" t="s">
        <v>88</v>
      </c>
      <c r="AW1257" s="13" t="s">
        <v>34</v>
      </c>
      <c r="AX1257" s="13" t="s">
        <v>79</v>
      </c>
      <c r="AY1257" s="252" t="s">
        <v>216</v>
      </c>
    </row>
    <row r="1258" s="13" customFormat="1">
      <c r="A1258" s="13"/>
      <c r="B1258" s="241"/>
      <c r="C1258" s="242"/>
      <c r="D1258" s="243" t="s">
        <v>230</v>
      </c>
      <c r="E1258" s="244" t="s">
        <v>1</v>
      </c>
      <c r="F1258" s="245" t="s">
        <v>2053</v>
      </c>
      <c r="G1258" s="242"/>
      <c r="H1258" s="246">
        <v>298.91399999999999</v>
      </c>
      <c r="I1258" s="247"/>
      <c r="J1258" s="242"/>
      <c r="K1258" s="242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230</v>
      </c>
      <c r="AU1258" s="252" t="s">
        <v>88</v>
      </c>
      <c r="AV1258" s="13" t="s">
        <v>88</v>
      </c>
      <c r="AW1258" s="13" t="s">
        <v>34</v>
      </c>
      <c r="AX1258" s="13" t="s">
        <v>79</v>
      </c>
      <c r="AY1258" s="252" t="s">
        <v>216</v>
      </c>
    </row>
    <row r="1259" s="14" customFormat="1">
      <c r="A1259" s="14"/>
      <c r="B1259" s="253"/>
      <c r="C1259" s="254"/>
      <c r="D1259" s="243" t="s">
        <v>230</v>
      </c>
      <c r="E1259" s="255" t="s">
        <v>1</v>
      </c>
      <c r="F1259" s="256" t="s">
        <v>2063</v>
      </c>
      <c r="G1259" s="254"/>
      <c r="H1259" s="257">
        <v>325.464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230</v>
      </c>
      <c r="AU1259" s="263" t="s">
        <v>88</v>
      </c>
      <c r="AV1259" s="14" t="s">
        <v>121</v>
      </c>
      <c r="AW1259" s="14" t="s">
        <v>34</v>
      </c>
      <c r="AX1259" s="14" t="s">
        <v>86</v>
      </c>
      <c r="AY1259" s="263" t="s">
        <v>216</v>
      </c>
    </row>
    <row r="1260" s="13" customFormat="1">
      <c r="A1260" s="13"/>
      <c r="B1260" s="241"/>
      <c r="C1260" s="242"/>
      <c r="D1260" s="243" t="s">
        <v>230</v>
      </c>
      <c r="E1260" s="242"/>
      <c r="F1260" s="245" t="s">
        <v>2064</v>
      </c>
      <c r="G1260" s="242"/>
      <c r="H1260" s="246">
        <v>1025.212</v>
      </c>
      <c r="I1260" s="247"/>
      <c r="J1260" s="242"/>
      <c r="K1260" s="242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230</v>
      </c>
      <c r="AU1260" s="252" t="s">
        <v>88</v>
      </c>
      <c r="AV1260" s="13" t="s">
        <v>88</v>
      </c>
      <c r="AW1260" s="13" t="s">
        <v>4</v>
      </c>
      <c r="AX1260" s="13" t="s">
        <v>86</v>
      </c>
      <c r="AY1260" s="252" t="s">
        <v>216</v>
      </c>
    </row>
    <row r="1261" s="2" customFormat="1" ht="24.15" customHeight="1">
      <c r="A1261" s="39"/>
      <c r="B1261" s="40"/>
      <c r="C1261" s="264" t="s">
        <v>2069</v>
      </c>
      <c r="D1261" s="264" t="s">
        <v>372</v>
      </c>
      <c r="E1261" s="265" t="s">
        <v>2070</v>
      </c>
      <c r="F1261" s="266" t="s">
        <v>2071</v>
      </c>
      <c r="G1261" s="267" t="s">
        <v>2072</v>
      </c>
      <c r="H1261" s="268">
        <v>20.504000000000001</v>
      </c>
      <c r="I1261" s="269"/>
      <c r="J1261" s="270">
        <f>ROUND(I1261*H1261,2)</f>
        <v>0</v>
      </c>
      <c r="K1261" s="266" t="s">
        <v>222</v>
      </c>
      <c r="L1261" s="271"/>
      <c r="M1261" s="272" t="s">
        <v>1</v>
      </c>
      <c r="N1261" s="273" t="s">
        <v>44</v>
      </c>
      <c r="O1261" s="92"/>
      <c r="P1261" s="237">
        <f>O1261*H1261</f>
        <v>0</v>
      </c>
      <c r="Q1261" s="237">
        <v>0.00052999999999999998</v>
      </c>
      <c r="R1261" s="237">
        <f>Q1261*H1261</f>
        <v>0.010867120000000001</v>
      </c>
      <c r="S1261" s="237">
        <v>0</v>
      </c>
      <c r="T1261" s="238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371</v>
      </c>
      <c r="AT1261" s="239" t="s">
        <v>372</v>
      </c>
      <c r="AU1261" s="239" t="s">
        <v>88</v>
      </c>
      <c r="AY1261" s="18" t="s">
        <v>216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86</v>
      </c>
      <c r="BK1261" s="240">
        <f>ROUND(I1261*H1261,2)</f>
        <v>0</v>
      </c>
      <c r="BL1261" s="18" t="s">
        <v>290</v>
      </c>
      <c r="BM1261" s="239" t="s">
        <v>2073</v>
      </c>
    </row>
    <row r="1262" s="13" customFormat="1">
      <c r="A1262" s="13"/>
      <c r="B1262" s="241"/>
      <c r="C1262" s="242"/>
      <c r="D1262" s="243" t="s">
        <v>230</v>
      </c>
      <c r="E1262" s="242"/>
      <c r="F1262" s="245" t="s">
        <v>2074</v>
      </c>
      <c r="G1262" s="242"/>
      <c r="H1262" s="246">
        <v>20.504000000000001</v>
      </c>
      <c r="I1262" s="247"/>
      <c r="J1262" s="242"/>
      <c r="K1262" s="242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230</v>
      </c>
      <c r="AU1262" s="252" t="s">
        <v>88</v>
      </c>
      <c r="AV1262" s="13" t="s">
        <v>88</v>
      </c>
      <c r="AW1262" s="13" t="s">
        <v>4</v>
      </c>
      <c r="AX1262" s="13" t="s">
        <v>86</v>
      </c>
      <c r="AY1262" s="252" t="s">
        <v>216</v>
      </c>
    </row>
    <row r="1263" s="2" customFormat="1" ht="24.15" customHeight="1">
      <c r="A1263" s="39"/>
      <c r="B1263" s="40"/>
      <c r="C1263" s="264" t="s">
        <v>2075</v>
      </c>
      <c r="D1263" s="264" t="s">
        <v>372</v>
      </c>
      <c r="E1263" s="265" t="s">
        <v>2076</v>
      </c>
      <c r="F1263" s="266" t="s">
        <v>2077</v>
      </c>
      <c r="G1263" s="267" t="s">
        <v>2072</v>
      </c>
      <c r="H1263" s="268">
        <v>20.504000000000001</v>
      </c>
      <c r="I1263" s="269"/>
      <c r="J1263" s="270">
        <f>ROUND(I1263*H1263,2)</f>
        <v>0</v>
      </c>
      <c r="K1263" s="266" t="s">
        <v>222</v>
      </c>
      <c r="L1263" s="271"/>
      <c r="M1263" s="272" t="s">
        <v>1</v>
      </c>
      <c r="N1263" s="273" t="s">
        <v>44</v>
      </c>
      <c r="O1263" s="92"/>
      <c r="P1263" s="237">
        <f>O1263*H1263</f>
        <v>0</v>
      </c>
      <c r="Q1263" s="237">
        <v>0.0041999999999999997</v>
      </c>
      <c r="R1263" s="237">
        <f>Q1263*H1263</f>
        <v>0.086116799999999993</v>
      </c>
      <c r="S1263" s="237">
        <v>0</v>
      </c>
      <c r="T1263" s="238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39" t="s">
        <v>371</v>
      </c>
      <c r="AT1263" s="239" t="s">
        <v>372</v>
      </c>
      <c r="AU1263" s="239" t="s">
        <v>88</v>
      </c>
      <c r="AY1263" s="18" t="s">
        <v>216</v>
      </c>
      <c r="BE1263" s="240">
        <f>IF(N1263="základní",J1263,0)</f>
        <v>0</v>
      </c>
      <c r="BF1263" s="240">
        <f>IF(N1263="snížená",J1263,0)</f>
        <v>0</v>
      </c>
      <c r="BG1263" s="240">
        <f>IF(N1263="zákl. přenesená",J1263,0)</f>
        <v>0</v>
      </c>
      <c r="BH1263" s="240">
        <f>IF(N1263="sníž. přenesená",J1263,0)</f>
        <v>0</v>
      </c>
      <c r="BI1263" s="240">
        <f>IF(N1263="nulová",J1263,0)</f>
        <v>0</v>
      </c>
      <c r="BJ1263" s="18" t="s">
        <v>86</v>
      </c>
      <c r="BK1263" s="240">
        <f>ROUND(I1263*H1263,2)</f>
        <v>0</v>
      </c>
      <c r="BL1263" s="18" t="s">
        <v>290</v>
      </c>
      <c r="BM1263" s="239" t="s">
        <v>2078</v>
      </c>
    </row>
    <row r="1264" s="13" customFormat="1">
      <c r="A1264" s="13"/>
      <c r="B1264" s="241"/>
      <c r="C1264" s="242"/>
      <c r="D1264" s="243" t="s">
        <v>230</v>
      </c>
      <c r="E1264" s="242"/>
      <c r="F1264" s="245" t="s">
        <v>2074</v>
      </c>
      <c r="G1264" s="242"/>
      <c r="H1264" s="246">
        <v>20.504000000000001</v>
      </c>
      <c r="I1264" s="247"/>
      <c r="J1264" s="242"/>
      <c r="K1264" s="242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230</v>
      </c>
      <c r="AU1264" s="252" t="s">
        <v>88</v>
      </c>
      <c r="AV1264" s="13" t="s">
        <v>88</v>
      </c>
      <c r="AW1264" s="13" t="s">
        <v>4</v>
      </c>
      <c r="AX1264" s="13" t="s">
        <v>86</v>
      </c>
      <c r="AY1264" s="252" t="s">
        <v>216</v>
      </c>
    </row>
    <row r="1265" s="2" customFormat="1" ht="16.5" customHeight="1">
      <c r="A1265" s="39"/>
      <c r="B1265" s="40"/>
      <c r="C1265" s="264" t="s">
        <v>2079</v>
      </c>
      <c r="D1265" s="264" t="s">
        <v>372</v>
      </c>
      <c r="E1265" s="265" t="s">
        <v>2080</v>
      </c>
      <c r="F1265" s="266" t="s">
        <v>2081</v>
      </c>
      <c r="G1265" s="267" t="s">
        <v>221</v>
      </c>
      <c r="H1265" s="268">
        <v>20.504000000000001</v>
      </c>
      <c r="I1265" s="269"/>
      <c r="J1265" s="270">
        <f>ROUND(I1265*H1265,2)</f>
        <v>0</v>
      </c>
      <c r="K1265" s="266" t="s">
        <v>222</v>
      </c>
      <c r="L1265" s="271"/>
      <c r="M1265" s="272" t="s">
        <v>1</v>
      </c>
      <c r="N1265" s="273" t="s">
        <v>44</v>
      </c>
      <c r="O1265" s="92"/>
      <c r="P1265" s="237">
        <f>O1265*H1265</f>
        <v>0</v>
      </c>
      <c r="Q1265" s="237">
        <v>2.0000000000000002E-05</v>
      </c>
      <c r="R1265" s="237">
        <f>Q1265*H1265</f>
        <v>0.00041008000000000006</v>
      </c>
      <c r="S1265" s="237">
        <v>0</v>
      </c>
      <c r="T1265" s="238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39" t="s">
        <v>371</v>
      </c>
      <c r="AT1265" s="239" t="s">
        <v>372</v>
      </c>
      <c r="AU1265" s="239" t="s">
        <v>88</v>
      </c>
      <c r="AY1265" s="18" t="s">
        <v>216</v>
      </c>
      <c r="BE1265" s="240">
        <f>IF(N1265="základní",J1265,0)</f>
        <v>0</v>
      </c>
      <c r="BF1265" s="240">
        <f>IF(N1265="snížená",J1265,0)</f>
        <v>0</v>
      </c>
      <c r="BG1265" s="240">
        <f>IF(N1265="zákl. přenesená",J1265,0)</f>
        <v>0</v>
      </c>
      <c r="BH1265" s="240">
        <f>IF(N1265="sníž. přenesená",J1265,0)</f>
        <v>0</v>
      </c>
      <c r="BI1265" s="240">
        <f>IF(N1265="nulová",J1265,0)</f>
        <v>0</v>
      </c>
      <c r="BJ1265" s="18" t="s">
        <v>86</v>
      </c>
      <c r="BK1265" s="240">
        <f>ROUND(I1265*H1265,2)</f>
        <v>0</v>
      </c>
      <c r="BL1265" s="18" t="s">
        <v>290</v>
      </c>
      <c r="BM1265" s="239" t="s">
        <v>2082</v>
      </c>
    </row>
    <row r="1266" s="13" customFormat="1">
      <c r="A1266" s="13"/>
      <c r="B1266" s="241"/>
      <c r="C1266" s="242"/>
      <c r="D1266" s="243" t="s">
        <v>230</v>
      </c>
      <c r="E1266" s="242"/>
      <c r="F1266" s="245" t="s">
        <v>2074</v>
      </c>
      <c r="G1266" s="242"/>
      <c r="H1266" s="246">
        <v>20.504000000000001</v>
      </c>
      <c r="I1266" s="247"/>
      <c r="J1266" s="242"/>
      <c r="K1266" s="242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2" t="s">
        <v>230</v>
      </c>
      <c r="AU1266" s="252" t="s">
        <v>88</v>
      </c>
      <c r="AV1266" s="13" t="s">
        <v>88</v>
      </c>
      <c r="AW1266" s="13" t="s">
        <v>4</v>
      </c>
      <c r="AX1266" s="13" t="s">
        <v>86</v>
      </c>
      <c r="AY1266" s="252" t="s">
        <v>216</v>
      </c>
    </row>
    <row r="1267" s="2" customFormat="1" ht="16.5" customHeight="1">
      <c r="A1267" s="39"/>
      <c r="B1267" s="40"/>
      <c r="C1267" s="228" t="s">
        <v>2083</v>
      </c>
      <c r="D1267" s="228" t="s">
        <v>218</v>
      </c>
      <c r="E1267" s="229" t="s">
        <v>2084</v>
      </c>
      <c r="F1267" s="230" t="s">
        <v>2085</v>
      </c>
      <c r="G1267" s="231" t="s">
        <v>277</v>
      </c>
      <c r="H1267" s="232">
        <v>456.89499999999998</v>
      </c>
      <c r="I1267" s="233"/>
      <c r="J1267" s="234">
        <f>ROUND(I1267*H1267,2)</f>
        <v>0</v>
      </c>
      <c r="K1267" s="230" t="s">
        <v>222</v>
      </c>
      <c r="L1267" s="45"/>
      <c r="M1267" s="235" t="s">
        <v>1</v>
      </c>
      <c r="N1267" s="236" t="s">
        <v>44</v>
      </c>
      <c r="O1267" s="92"/>
      <c r="P1267" s="237">
        <f>O1267*H1267</f>
        <v>0</v>
      </c>
      <c r="Q1267" s="237">
        <v>0</v>
      </c>
      <c r="R1267" s="237">
        <f>Q1267*H1267</f>
        <v>0</v>
      </c>
      <c r="S1267" s="237">
        <v>0</v>
      </c>
      <c r="T1267" s="238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39" t="s">
        <v>290</v>
      </c>
      <c r="AT1267" s="239" t="s">
        <v>218</v>
      </c>
      <c r="AU1267" s="239" t="s">
        <v>88</v>
      </c>
      <c r="AY1267" s="18" t="s">
        <v>216</v>
      </c>
      <c r="BE1267" s="240">
        <f>IF(N1267="základní",J1267,0)</f>
        <v>0</v>
      </c>
      <c r="BF1267" s="240">
        <f>IF(N1267="snížená",J1267,0)</f>
        <v>0</v>
      </c>
      <c r="BG1267" s="240">
        <f>IF(N1267="zákl. přenesená",J1267,0)</f>
        <v>0</v>
      </c>
      <c r="BH1267" s="240">
        <f>IF(N1267="sníž. přenesená",J1267,0)</f>
        <v>0</v>
      </c>
      <c r="BI1267" s="240">
        <f>IF(N1267="nulová",J1267,0)</f>
        <v>0</v>
      </c>
      <c r="BJ1267" s="18" t="s">
        <v>86</v>
      </c>
      <c r="BK1267" s="240">
        <f>ROUND(I1267*H1267,2)</f>
        <v>0</v>
      </c>
      <c r="BL1267" s="18" t="s">
        <v>290</v>
      </c>
      <c r="BM1267" s="239" t="s">
        <v>2086</v>
      </c>
    </row>
    <row r="1268" s="13" customFormat="1">
      <c r="A1268" s="13"/>
      <c r="B1268" s="241"/>
      <c r="C1268" s="242"/>
      <c r="D1268" s="243" t="s">
        <v>230</v>
      </c>
      <c r="E1268" s="244" t="s">
        <v>1</v>
      </c>
      <c r="F1268" s="245" t="s">
        <v>2087</v>
      </c>
      <c r="G1268" s="242"/>
      <c r="H1268" s="246">
        <v>456.89499999999998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230</v>
      </c>
      <c r="AU1268" s="252" t="s">
        <v>88</v>
      </c>
      <c r="AV1268" s="13" t="s">
        <v>88</v>
      </c>
      <c r="AW1268" s="13" t="s">
        <v>34</v>
      </c>
      <c r="AX1268" s="13" t="s">
        <v>86</v>
      </c>
      <c r="AY1268" s="252" t="s">
        <v>216</v>
      </c>
    </row>
    <row r="1269" s="2" customFormat="1" ht="16.5" customHeight="1">
      <c r="A1269" s="39"/>
      <c r="B1269" s="40"/>
      <c r="C1269" s="264" t="s">
        <v>2088</v>
      </c>
      <c r="D1269" s="264" t="s">
        <v>372</v>
      </c>
      <c r="E1269" s="265" t="s">
        <v>2089</v>
      </c>
      <c r="F1269" s="266" t="s">
        <v>2090</v>
      </c>
      <c r="G1269" s="267" t="s">
        <v>277</v>
      </c>
      <c r="H1269" s="268">
        <v>525.42899999999997</v>
      </c>
      <c r="I1269" s="269"/>
      <c r="J1269" s="270">
        <f>ROUND(I1269*H1269,2)</f>
        <v>0</v>
      </c>
      <c r="K1269" s="266" t="s">
        <v>222</v>
      </c>
      <c r="L1269" s="271"/>
      <c r="M1269" s="272" t="s">
        <v>1</v>
      </c>
      <c r="N1269" s="273" t="s">
        <v>44</v>
      </c>
      <c r="O1269" s="92"/>
      <c r="P1269" s="237">
        <f>O1269*H1269</f>
        <v>0</v>
      </c>
      <c r="Q1269" s="237">
        <v>0.00029999999999999997</v>
      </c>
      <c r="R1269" s="237">
        <f>Q1269*H1269</f>
        <v>0.15762869999999998</v>
      </c>
      <c r="S1269" s="237">
        <v>0</v>
      </c>
      <c r="T1269" s="238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9" t="s">
        <v>371</v>
      </c>
      <c r="AT1269" s="239" t="s">
        <v>372</v>
      </c>
      <c r="AU1269" s="239" t="s">
        <v>88</v>
      </c>
      <c r="AY1269" s="18" t="s">
        <v>216</v>
      </c>
      <c r="BE1269" s="240">
        <f>IF(N1269="základní",J1269,0)</f>
        <v>0</v>
      </c>
      <c r="BF1269" s="240">
        <f>IF(N1269="snížená",J1269,0)</f>
        <v>0</v>
      </c>
      <c r="BG1269" s="240">
        <f>IF(N1269="zákl. přenesená",J1269,0)</f>
        <v>0</v>
      </c>
      <c r="BH1269" s="240">
        <f>IF(N1269="sníž. přenesená",J1269,0)</f>
        <v>0</v>
      </c>
      <c r="BI1269" s="240">
        <f>IF(N1269="nulová",J1269,0)</f>
        <v>0</v>
      </c>
      <c r="BJ1269" s="18" t="s">
        <v>86</v>
      </c>
      <c r="BK1269" s="240">
        <f>ROUND(I1269*H1269,2)</f>
        <v>0</v>
      </c>
      <c r="BL1269" s="18" t="s">
        <v>290</v>
      </c>
      <c r="BM1269" s="239" t="s">
        <v>2091</v>
      </c>
    </row>
    <row r="1270" s="13" customFormat="1">
      <c r="A1270" s="13"/>
      <c r="B1270" s="241"/>
      <c r="C1270" s="242"/>
      <c r="D1270" s="243" t="s">
        <v>230</v>
      </c>
      <c r="E1270" s="242"/>
      <c r="F1270" s="245" t="s">
        <v>2058</v>
      </c>
      <c r="G1270" s="242"/>
      <c r="H1270" s="246">
        <v>525.42899999999997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230</v>
      </c>
      <c r="AU1270" s="252" t="s">
        <v>88</v>
      </c>
      <c r="AV1270" s="13" t="s">
        <v>88</v>
      </c>
      <c r="AW1270" s="13" t="s">
        <v>4</v>
      </c>
      <c r="AX1270" s="13" t="s">
        <v>86</v>
      </c>
      <c r="AY1270" s="252" t="s">
        <v>216</v>
      </c>
    </row>
    <row r="1271" s="2" customFormat="1" ht="16.5" customHeight="1">
      <c r="A1271" s="39"/>
      <c r="B1271" s="40"/>
      <c r="C1271" s="228" t="s">
        <v>2092</v>
      </c>
      <c r="D1271" s="228" t="s">
        <v>218</v>
      </c>
      <c r="E1271" s="229" t="s">
        <v>2093</v>
      </c>
      <c r="F1271" s="230" t="s">
        <v>2094</v>
      </c>
      <c r="G1271" s="231" t="s">
        <v>277</v>
      </c>
      <c r="H1271" s="232">
        <v>913.78999999999996</v>
      </c>
      <c r="I1271" s="233"/>
      <c r="J1271" s="234">
        <f>ROUND(I1271*H1271,2)</f>
        <v>0</v>
      </c>
      <c r="K1271" s="230" t="s">
        <v>222</v>
      </c>
      <c r="L1271" s="45"/>
      <c r="M1271" s="235" t="s">
        <v>1</v>
      </c>
      <c r="N1271" s="236" t="s">
        <v>44</v>
      </c>
      <c r="O1271" s="92"/>
      <c r="P1271" s="237">
        <f>O1271*H1271</f>
        <v>0</v>
      </c>
      <c r="Q1271" s="237">
        <v>0</v>
      </c>
      <c r="R1271" s="237">
        <f>Q1271*H1271</f>
        <v>0</v>
      </c>
      <c r="S1271" s="237">
        <v>0</v>
      </c>
      <c r="T1271" s="238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39" t="s">
        <v>290</v>
      </c>
      <c r="AT1271" s="239" t="s">
        <v>218</v>
      </c>
      <c r="AU1271" s="239" t="s">
        <v>88</v>
      </c>
      <c r="AY1271" s="18" t="s">
        <v>216</v>
      </c>
      <c r="BE1271" s="240">
        <f>IF(N1271="základní",J1271,0)</f>
        <v>0</v>
      </c>
      <c r="BF1271" s="240">
        <f>IF(N1271="snížená",J1271,0)</f>
        <v>0</v>
      </c>
      <c r="BG1271" s="240">
        <f>IF(N1271="zákl. přenesená",J1271,0)</f>
        <v>0</v>
      </c>
      <c r="BH1271" s="240">
        <f>IF(N1271="sníž. přenesená",J1271,0)</f>
        <v>0</v>
      </c>
      <c r="BI1271" s="240">
        <f>IF(N1271="nulová",J1271,0)</f>
        <v>0</v>
      </c>
      <c r="BJ1271" s="18" t="s">
        <v>86</v>
      </c>
      <c r="BK1271" s="240">
        <f>ROUND(I1271*H1271,2)</f>
        <v>0</v>
      </c>
      <c r="BL1271" s="18" t="s">
        <v>290</v>
      </c>
      <c r="BM1271" s="239" t="s">
        <v>2095</v>
      </c>
    </row>
    <row r="1272" s="13" customFormat="1">
      <c r="A1272" s="13"/>
      <c r="B1272" s="241"/>
      <c r="C1272" s="242"/>
      <c r="D1272" s="243" t="s">
        <v>230</v>
      </c>
      <c r="E1272" s="244" t="s">
        <v>1</v>
      </c>
      <c r="F1272" s="245" t="s">
        <v>2096</v>
      </c>
      <c r="G1272" s="242"/>
      <c r="H1272" s="246">
        <v>913.78999999999996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230</v>
      </c>
      <c r="AU1272" s="252" t="s">
        <v>88</v>
      </c>
      <c r="AV1272" s="13" t="s">
        <v>88</v>
      </c>
      <c r="AW1272" s="13" t="s">
        <v>34</v>
      </c>
      <c r="AX1272" s="13" t="s">
        <v>86</v>
      </c>
      <c r="AY1272" s="252" t="s">
        <v>216</v>
      </c>
    </row>
    <row r="1273" s="2" customFormat="1" ht="16.5" customHeight="1">
      <c r="A1273" s="39"/>
      <c r="B1273" s="40"/>
      <c r="C1273" s="228" t="s">
        <v>2097</v>
      </c>
      <c r="D1273" s="228" t="s">
        <v>218</v>
      </c>
      <c r="E1273" s="229" t="s">
        <v>2098</v>
      </c>
      <c r="F1273" s="230" t="s">
        <v>2099</v>
      </c>
      <c r="G1273" s="231" t="s">
        <v>277</v>
      </c>
      <c r="H1273" s="232">
        <v>33.479999999999997</v>
      </c>
      <c r="I1273" s="233"/>
      <c r="J1273" s="234">
        <f>ROUND(I1273*H1273,2)</f>
        <v>0</v>
      </c>
      <c r="K1273" s="230" t="s">
        <v>222</v>
      </c>
      <c r="L1273" s="45"/>
      <c r="M1273" s="235" t="s">
        <v>1</v>
      </c>
      <c r="N1273" s="236" t="s">
        <v>44</v>
      </c>
      <c r="O1273" s="92"/>
      <c r="P1273" s="237">
        <f>O1273*H1273</f>
        <v>0</v>
      </c>
      <c r="Q1273" s="237">
        <v>0.0065599999999999999</v>
      </c>
      <c r="R1273" s="237">
        <f>Q1273*H1273</f>
        <v>0.21962879999999999</v>
      </c>
      <c r="S1273" s="237">
        <v>0</v>
      </c>
      <c r="T1273" s="238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9" t="s">
        <v>290</v>
      </c>
      <c r="AT1273" s="239" t="s">
        <v>218</v>
      </c>
      <c r="AU1273" s="239" t="s">
        <v>88</v>
      </c>
      <c r="AY1273" s="18" t="s">
        <v>216</v>
      </c>
      <c r="BE1273" s="240">
        <f>IF(N1273="základní",J1273,0)</f>
        <v>0</v>
      </c>
      <c r="BF1273" s="240">
        <f>IF(N1273="snížená",J1273,0)</f>
        <v>0</v>
      </c>
      <c r="BG1273" s="240">
        <f>IF(N1273="zákl. přenesená",J1273,0)</f>
        <v>0</v>
      </c>
      <c r="BH1273" s="240">
        <f>IF(N1273="sníž. přenesená",J1273,0)</f>
        <v>0</v>
      </c>
      <c r="BI1273" s="240">
        <f>IF(N1273="nulová",J1273,0)</f>
        <v>0</v>
      </c>
      <c r="BJ1273" s="18" t="s">
        <v>86</v>
      </c>
      <c r="BK1273" s="240">
        <f>ROUND(I1273*H1273,2)</f>
        <v>0</v>
      </c>
      <c r="BL1273" s="18" t="s">
        <v>290</v>
      </c>
      <c r="BM1273" s="239" t="s">
        <v>2100</v>
      </c>
    </row>
    <row r="1274" s="13" customFormat="1">
      <c r="A1274" s="13"/>
      <c r="B1274" s="241"/>
      <c r="C1274" s="242"/>
      <c r="D1274" s="243" t="s">
        <v>230</v>
      </c>
      <c r="E1274" s="244" t="s">
        <v>1</v>
      </c>
      <c r="F1274" s="245" t="s">
        <v>2101</v>
      </c>
      <c r="G1274" s="242"/>
      <c r="H1274" s="246">
        <v>33.479999999999997</v>
      </c>
      <c r="I1274" s="247"/>
      <c r="J1274" s="242"/>
      <c r="K1274" s="242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230</v>
      </c>
      <c r="AU1274" s="252" t="s">
        <v>88</v>
      </c>
      <c r="AV1274" s="13" t="s">
        <v>88</v>
      </c>
      <c r="AW1274" s="13" t="s">
        <v>34</v>
      </c>
      <c r="AX1274" s="13" t="s">
        <v>86</v>
      </c>
      <c r="AY1274" s="252" t="s">
        <v>216</v>
      </c>
    </row>
    <row r="1275" s="2" customFormat="1" ht="16.5" customHeight="1">
      <c r="A1275" s="39"/>
      <c r="B1275" s="40"/>
      <c r="C1275" s="228" t="s">
        <v>2102</v>
      </c>
      <c r="D1275" s="228" t="s">
        <v>218</v>
      </c>
      <c r="E1275" s="229" t="s">
        <v>2103</v>
      </c>
      <c r="F1275" s="230" t="s">
        <v>2104</v>
      </c>
      <c r="G1275" s="231" t="s">
        <v>221</v>
      </c>
      <c r="H1275" s="232">
        <v>10</v>
      </c>
      <c r="I1275" s="233"/>
      <c r="J1275" s="234">
        <f>ROUND(I1275*H1275,2)</f>
        <v>0</v>
      </c>
      <c r="K1275" s="230" t="s">
        <v>222</v>
      </c>
      <c r="L1275" s="45"/>
      <c r="M1275" s="235" t="s">
        <v>1</v>
      </c>
      <c r="N1275" s="236" t="s">
        <v>44</v>
      </c>
      <c r="O1275" s="92"/>
      <c r="P1275" s="237">
        <f>O1275*H1275</f>
        <v>0</v>
      </c>
      <c r="Q1275" s="237">
        <v>0.00010000000000000001</v>
      </c>
      <c r="R1275" s="237">
        <f>Q1275*H1275</f>
        <v>0.001</v>
      </c>
      <c r="S1275" s="237">
        <v>0</v>
      </c>
      <c r="T1275" s="238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39" t="s">
        <v>290</v>
      </c>
      <c r="AT1275" s="239" t="s">
        <v>218</v>
      </c>
      <c r="AU1275" s="239" t="s">
        <v>88</v>
      </c>
      <c r="AY1275" s="18" t="s">
        <v>216</v>
      </c>
      <c r="BE1275" s="240">
        <f>IF(N1275="základní",J1275,0)</f>
        <v>0</v>
      </c>
      <c r="BF1275" s="240">
        <f>IF(N1275="snížená",J1275,0)</f>
        <v>0</v>
      </c>
      <c r="BG1275" s="240">
        <f>IF(N1275="zákl. přenesená",J1275,0)</f>
        <v>0</v>
      </c>
      <c r="BH1275" s="240">
        <f>IF(N1275="sníž. přenesená",J1275,0)</f>
        <v>0</v>
      </c>
      <c r="BI1275" s="240">
        <f>IF(N1275="nulová",J1275,0)</f>
        <v>0</v>
      </c>
      <c r="BJ1275" s="18" t="s">
        <v>86</v>
      </c>
      <c r="BK1275" s="240">
        <f>ROUND(I1275*H1275,2)</f>
        <v>0</v>
      </c>
      <c r="BL1275" s="18" t="s">
        <v>290</v>
      </c>
      <c r="BM1275" s="239" t="s">
        <v>2105</v>
      </c>
    </row>
    <row r="1276" s="13" customFormat="1">
      <c r="A1276" s="13"/>
      <c r="B1276" s="241"/>
      <c r="C1276" s="242"/>
      <c r="D1276" s="243" t="s">
        <v>230</v>
      </c>
      <c r="E1276" s="244" t="s">
        <v>1</v>
      </c>
      <c r="F1276" s="245" t="s">
        <v>2106</v>
      </c>
      <c r="G1276" s="242"/>
      <c r="H1276" s="246">
        <v>5</v>
      </c>
      <c r="I1276" s="247"/>
      <c r="J1276" s="242"/>
      <c r="K1276" s="242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230</v>
      </c>
      <c r="AU1276" s="252" t="s">
        <v>88</v>
      </c>
      <c r="AV1276" s="13" t="s">
        <v>88</v>
      </c>
      <c r="AW1276" s="13" t="s">
        <v>34</v>
      </c>
      <c r="AX1276" s="13" t="s">
        <v>79</v>
      </c>
      <c r="AY1276" s="252" t="s">
        <v>216</v>
      </c>
    </row>
    <row r="1277" s="13" customFormat="1">
      <c r="A1277" s="13"/>
      <c r="B1277" s="241"/>
      <c r="C1277" s="242"/>
      <c r="D1277" s="243" t="s">
        <v>230</v>
      </c>
      <c r="E1277" s="244" t="s">
        <v>1</v>
      </c>
      <c r="F1277" s="245" t="s">
        <v>2107</v>
      </c>
      <c r="G1277" s="242"/>
      <c r="H1277" s="246">
        <v>5</v>
      </c>
      <c r="I1277" s="247"/>
      <c r="J1277" s="242"/>
      <c r="K1277" s="242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2" t="s">
        <v>230</v>
      </c>
      <c r="AU1277" s="252" t="s">
        <v>88</v>
      </c>
      <c r="AV1277" s="13" t="s">
        <v>88</v>
      </c>
      <c r="AW1277" s="13" t="s">
        <v>34</v>
      </c>
      <c r="AX1277" s="13" t="s">
        <v>79</v>
      </c>
      <c r="AY1277" s="252" t="s">
        <v>216</v>
      </c>
    </row>
    <row r="1278" s="14" customFormat="1">
      <c r="A1278" s="14"/>
      <c r="B1278" s="253"/>
      <c r="C1278" s="254"/>
      <c r="D1278" s="243" t="s">
        <v>230</v>
      </c>
      <c r="E1278" s="255" t="s">
        <v>1</v>
      </c>
      <c r="F1278" s="256" t="s">
        <v>285</v>
      </c>
      <c r="G1278" s="254"/>
      <c r="H1278" s="257">
        <v>10</v>
      </c>
      <c r="I1278" s="258"/>
      <c r="J1278" s="254"/>
      <c r="K1278" s="254"/>
      <c r="L1278" s="259"/>
      <c r="M1278" s="260"/>
      <c r="N1278" s="261"/>
      <c r="O1278" s="261"/>
      <c r="P1278" s="261"/>
      <c r="Q1278" s="261"/>
      <c r="R1278" s="261"/>
      <c r="S1278" s="261"/>
      <c r="T1278" s="26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3" t="s">
        <v>230</v>
      </c>
      <c r="AU1278" s="263" t="s">
        <v>88</v>
      </c>
      <c r="AV1278" s="14" t="s">
        <v>121</v>
      </c>
      <c r="AW1278" s="14" t="s">
        <v>34</v>
      </c>
      <c r="AX1278" s="14" t="s">
        <v>86</v>
      </c>
      <c r="AY1278" s="263" t="s">
        <v>216</v>
      </c>
    </row>
    <row r="1279" s="2" customFormat="1" ht="16.5" customHeight="1">
      <c r="A1279" s="39"/>
      <c r="B1279" s="40"/>
      <c r="C1279" s="264" t="s">
        <v>2108</v>
      </c>
      <c r="D1279" s="264" t="s">
        <v>372</v>
      </c>
      <c r="E1279" s="265" t="s">
        <v>2109</v>
      </c>
      <c r="F1279" s="266" t="s">
        <v>2110</v>
      </c>
      <c r="G1279" s="267" t="s">
        <v>221</v>
      </c>
      <c r="H1279" s="268">
        <v>5</v>
      </c>
      <c r="I1279" s="269"/>
      <c r="J1279" s="270">
        <f>ROUND(I1279*H1279,2)</f>
        <v>0</v>
      </c>
      <c r="K1279" s="266" t="s">
        <v>1</v>
      </c>
      <c r="L1279" s="271"/>
      <c r="M1279" s="272" t="s">
        <v>1</v>
      </c>
      <c r="N1279" s="273" t="s">
        <v>44</v>
      </c>
      <c r="O1279" s="92"/>
      <c r="P1279" s="237">
        <f>O1279*H1279</f>
        <v>0</v>
      </c>
      <c r="Q1279" s="237">
        <v>0.00080000000000000004</v>
      </c>
      <c r="R1279" s="237">
        <f>Q1279*H1279</f>
        <v>0.0040000000000000001</v>
      </c>
      <c r="S1279" s="237">
        <v>0</v>
      </c>
      <c r="T1279" s="238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39" t="s">
        <v>371</v>
      </c>
      <c r="AT1279" s="239" t="s">
        <v>372</v>
      </c>
      <c r="AU1279" s="239" t="s">
        <v>88</v>
      </c>
      <c r="AY1279" s="18" t="s">
        <v>216</v>
      </c>
      <c r="BE1279" s="240">
        <f>IF(N1279="základní",J1279,0)</f>
        <v>0</v>
      </c>
      <c r="BF1279" s="240">
        <f>IF(N1279="snížená",J1279,0)</f>
        <v>0</v>
      </c>
      <c r="BG1279" s="240">
        <f>IF(N1279="zákl. přenesená",J1279,0)</f>
        <v>0</v>
      </c>
      <c r="BH1279" s="240">
        <f>IF(N1279="sníž. přenesená",J1279,0)</f>
        <v>0</v>
      </c>
      <c r="BI1279" s="240">
        <f>IF(N1279="nulová",J1279,0)</f>
        <v>0</v>
      </c>
      <c r="BJ1279" s="18" t="s">
        <v>86</v>
      </c>
      <c r="BK1279" s="240">
        <f>ROUND(I1279*H1279,2)</f>
        <v>0</v>
      </c>
      <c r="BL1279" s="18" t="s">
        <v>290</v>
      </c>
      <c r="BM1279" s="239" t="s">
        <v>2111</v>
      </c>
    </row>
    <row r="1280" s="2" customFormat="1" ht="16.5" customHeight="1">
      <c r="A1280" s="39"/>
      <c r="B1280" s="40"/>
      <c r="C1280" s="264" t="s">
        <v>2112</v>
      </c>
      <c r="D1280" s="264" t="s">
        <v>372</v>
      </c>
      <c r="E1280" s="265" t="s">
        <v>2113</v>
      </c>
      <c r="F1280" s="266" t="s">
        <v>2114</v>
      </c>
      <c r="G1280" s="267" t="s">
        <v>221</v>
      </c>
      <c r="H1280" s="268">
        <v>5</v>
      </c>
      <c r="I1280" s="269"/>
      <c r="J1280" s="270">
        <f>ROUND(I1280*H1280,2)</f>
        <v>0</v>
      </c>
      <c r="K1280" s="266" t="s">
        <v>1</v>
      </c>
      <c r="L1280" s="271"/>
      <c r="M1280" s="272" t="s">
        <v>1</v>
      </c>
      <c r="N1280" s="273" t="s">
        <v>44</v>
      </c>
      <c r="O1280" s="92"/>
      <c r="P1280" s="237">
        <f>O1280*H1280</f>
        <v>0</v>
      </c>
      <c r="Q1280" s="237">
        <v>0.00089999999999999998</v>
      </c>
      <c r="R1280" s="237">
        <f>Q1280*H1280</f>
        <v>0.0044999999999999997</v>
      </c>
      <c r="S1280" s="237">
        <v>0</v>
      </c>
      <c r="T1280" s="238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9" t="s">
        <v>371</v>
      </c>
      <c r="AT1280" s="239" t="s">
        <v>372</v>
      </c>
      <c r="AU1280" s="239" t="s">
        <v>88</v>
      </c>
      <c r="AY1280" s="18" t="s">
        <v>216</v>
      </c>
      <c r="BE1280" s="240">
        <f>IF(N1280="základní",J1280,0)</f>
        <v>0</v>
      </c>
      <c r="BF1280" s="240">
        <f>IF(N1280="snížená",J1280,0)</f>
        <v>0</v>
      </c>
      <c r="BG1280" s="240">
        <f>IF(N1280="zákl. přenesená",J1280,0)</f>
        <v>0</v>
      </c>
      <c r="BH1280" s="240">
        <f>IF(N1280="sníž. přenesená",J1280,0)</f>
        <v>0</v>
      </c>
      <c r="BI1280" s="240">
        <f>IF(N1280="nulová",J1280,0)</f>
        <v>0</v>
      </c>
      <c r="BJ1280" s="18" t="s">
        <v>86</v>
      </c>
      <c r="BK1280" s="240">
        <f>ROUND(I1280*H1280,2)</f>
        <v>0</v>
      </c>
      <c r="BL1280" s="18" t="s">
        <v>290</v>
      </c>
      <c r="BM1280" s="239" t="s">
        <v>2115</v>
      </c>
    </row>
    <row r="1281" s="2" customFormat="1" ht="16.5" customHeight="1">
      <c r="A1281" s="39"/>
      <c r="B1281" s="40"/>
      <c r="C1281" s="228" t="s">
        <v>2116</v>
      </c>
      <c r="D1281" s="228" t="s">
        <v>218</v>
      </c>
      <c r="E1281" s="229" t="s">
        <v>2117</v>
      </c>
      <c r="F1281" s="230" t="s">
        <v>2118</v>
      </c>
      <c r="G1281" s="231" t="s">
        <v>221</v>
      </c>
      <c r="H1281" s="232">
        <v>6</v>
      </c>
      <c r="I1281" s="233"/>
      <c r="J1281" s="234">
        <f>ROUND(I1281*H1281,2)</f>
        <v>0</v>
      </c>
      <c r="K1281" s="230" t="s">
        <v>222</v>
      </c>
      <c r="L1281" s="45"/>
      <c r="M1281" s="235" t="s">
        <v>1</v>
      </c>
      <c r="N1281" s="236" t="s">
        <v>44</v>
      </c>
      <c r="O1281" s="92"/>
      <c r="P1281" s="237">
        <f>O1281*H1281</f>
        <v>0</v>
      </c>
      <c r="Q1281" s="237">
        <v>0.00010000000000000001</v>
      </c>
      <c r="R1281" s="237">
        <f>Q1281*H1281</f>
        <v>0.00060000000000000006</v>
      </c>
      <c r="S1281" s="237">
        <v>0</v>
      </c>
      <c r="T1281" s="238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39" t="s">
        <v>290</v>
      </c>
      <c r="AT1281" s="239" t="s">
        <v>218</v>
      </c>
      <c r="AU1281" s="239" t="s">
        <v>88</v>
      </c>
      <c r="AY1281" s="18" t="s">
        <v>216</v>
      </c>
      <c r="BE1281" s="240">
        <f>IF(N1281="základní",J1281,0)</f>
        <v>0</v>
      </c>
      <c r="BF1281" s="240">
        <f>IF(N1281="snížená",J1281,0)</f>
        <v>0</v>
      </c>
      <c r="BG1281" s="240">
        <f>IF(N1281="zákl. přenesená",J1281,0)</f>
        <v>0</v>
      </c>
      <c r="BH1281" s="240">
        <f>IF(N1281="sníž. přenesená",J1281,0)</f>
        <v>0</v>
      </c>
      <c r="BI1281" s="240">
        <f>IF(N1281="nulová",J1281,0)</f>
        <v>0</v>
      </c>
      <c r="BJ1281" s="18" t="s">
        <v>86</v>
      </c>
      <c r="BK1281" s="240">
        <f>ROUND(I1281*H1281,2)</f>
        <v>0</v>
      </c>
      <c r="BL1281" s="18" t="s">
        <v>290</v>
      </c>
      <c r="BM1281" s="239" t="s">
        <v>2119</v>
      </c>
    </row>
    <row r="1282" s="13" customFormat="1">
      <c r="A1282" s="13"/>
      <c r="B1282" s="241"/>
      <c r="C1282" s="242"/>
      <c r="D1282" s="243" t="s">
        <v>230</v>
      </c>
      <c r="E1282" s="244" t="s">
        <v>1</v>
      </c>
      <c r="F1282" s="245" t="s">
        <v>2120</v>
      </c>
      <c r="G1282" s="242"/>
      <c r="H1282" s="246">
        <v>6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230</v>
      </c>
      <c r="AU1282" s="252" t="s">
        <v>88</v>
      </c>
      <c r="AV1282" s="13" t="s">
        <v>88</v>
      </c>
      <c r="AW1282" s="13" t="s">
        <v>34</v>
      </c>
      <c r="AX1282" s="13" t="s">
        <v>79</v>
      </c>
      <c r="AY1282" s="252" t="s">
        <v>216</v>
      </c>
    </row>
    <row r="1283" s="14" customFormat="1">
      <c r="A1283" s="14"/>
      <c r="B1283" s="253"/>
      <c r="C1283" s="254"/>
      <c r="D1283" s="243" t="s">
        <v>230</v>
      </c>
      <c r="E1283" s="255" t="s">
        <v>1</v>
      </c>
      <c r="F1283" s="256" t="s">
        <v>285</v>
      </c>
      <c r="G1283" s="254"/>
      <c r="H1283" s="257">
        <v>6</v>
      </c>
      <c r="I1283" s="258"/>
      <c r="J1283" s="254"/>
      <c r="K1283" s="254"/>
      <c r="L1283" s="259"/>
      <c r="M1283" s="260"/>
      <c r="N1283" s="261"/>
      <c r="O1283" s="261"/>
      <c r="P1283" s="261"/>
      <c r="Q1283" s="261"/>
      <c r="R1283" s="261"/>
      <c r="S1283" s="261"/>
      <c r="T1283" s="26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3" t="s">
        <v>230</v>
      </c>
      <c r="AU1283" s="263" t="s">
        <v>88</v>
      </c>
      <c r="AV1283" s="14" t="s">
        <v>121</v>
      </c>
      <c r="AW1283" s="14" t="s">
        <v>34</v>
      </c>
      <c r="AX1283" s="14" t="s">
        <v>86</v>
      </c>
      <c r="AY1283" s="263" t="s">
        <v>216</v>
      </c>
    </row>
    <row r="1284" s="2" customFormat="1" ht="24.15" customHeight="1">
      <c r="A1284" s="39"/>
      <c r="B1284" s="40"/>
      <c r="C1284" s="264" t="s">
        <v>2121</v>
      </c>
      <c r="D1284" s="264" t="s">
        <v>372</v>
      </c>
      <c r="E1284" s="265" t="s">
        <v>2122</v>
      </c>
      <c r="F1284" s="266" t="s">
        <v>2123</v>
      </c>
      <c r="G1284" s="267" t="s">
        <v>221</v>
      </c>
      <c r="H1284" s="268">
        <v>6</v>
      </c>
      <c r="I1284" s="269"/>
      <c r="J1284" s="270">
        <f>ROUND(I1284*H1284,2)</f>
        <v>0</v>
      </c>
      <c r="K1284" s="266" t="s">
        <v>1</v>
      </c>
      <c r="L1284" s="271"/>
      <c r="M1284" s="272" t="s">
        <v>1</v>
      </c>
      <c r="N1284" s="273" t="s">
        <v>44</v>
      </c>
      <c r="O1284" s="92"/>
      <c r="P1284" s="237">
        <f>O1284*H1284</f>
        <v>0</v>
      </c>
      <c r="Q1284" s="237">
        <v>0.001</v>
      </c>
      <c r="R1284" s="237">
        <f>Q1284*H1284</f>
        <v>0.0060000000000000001</v>
      </c>
      <c r="S1284" s="237">
        <v>0</v>
      </c>
      <c r="T1284" s="238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39" t="s">
        <v>371</v>
      </c>
      <c r="AT1284" s="239" t="s">
        <v>372</v>
      </c>
      <c r="AU1284" s="239" t="s">
        <v>88</v>
      </c>
      <c r="AY1284" s="18" t="s">
        <v>216</v>
      </c>
      <c r="BE1284" s="240">
        <f>IF(N1284="základní",J1284,0)</f>
        <v>0</v>
      </c>
      <c r="BF1284" s="240">
        <f>IF(N1284="snížená",J1284,0)</f>
        <v>0</v>
      </c>
      <c r="BG1284" s="240">
        <f>IF(N1284="zákl. přenesená",J1284,0)</f>
        <v>0</v>
      </c>
      <c r="BH1284" s="240">
        <f>IF(N1284="sníž. přenesená",J1284,0)</f>
        <v>0</v>
      </c>
      <c r="BI1284" s="240">
        <f>IF(N1284="nulová",J1284,0)</f>
        <v>0</v>
      </c>
      <c r="BJ1284" s="18" t="s">
        <v>86</v>
      </c>
      <c r="BK1284" s="240">
        <f>ROUND(I1284*H1284,2)</f>
        <v>0</v>
      </c>
      <c r="BL1284" s="18" t="s">
        <v>290</v>
      </c>
      <c r="BM1284" s="239" t="s">
        <v>2124</v>
      </c>
    </row>
    <row r="1285" s="2" customFormat="1" ht="16.5" customHeight="1">
      <c r="A1285" s="39"/>
      <c r="B1285" s="40"/>
      <c r="C1285" s="228" t="s">
        <v>2125</v>
      </c>
      <c r="D1285" s="228" t="s">
        <v>218</v>
      </c>
      <c r="E1285" s="229" t="s">
        <v>2126</v>
      </c>
      <c r="F1285" s="230" t="s">
        <v>2127</v>
      </c>
      <c r="G1285" s="231" t="s">
        <v>359</v>
      </c>
      <c r="H1285" s="232">
        <v>7.391</v>
      </c>
      <c r="I1285" s="233"/>
      <c r="J1285" s="234">
        <f>ROUND(I1285*H1285,2)</f>
        <v>0</v>
      </c>
      <c r="K1285" s="230" t="s">
        <v>222</v>
      </c>
      <c r="L1285" s="45"/>
      <c r="M1285" s="235" t="s">
        <v>1</v>
      </c>
      <c r="N1285" s="236" t="s">
        <v>44</v>
      </c>
      <c r="O1285" s="92"/>
      <c r="P1285" s="237">
        <f>O1285*H1285</f>
        <v>0</v>
      </c>
      <c r="Q1285" s="237">
        <v>0</v>
      </c>
      <c r="R1285" s="237">
        <f>Q1285*H1285</f>
        <v>0</v>
      </c>
      <c r="S1285" s="237">
        <v>0</v>
      </c>
      <c r="T1285" s="238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9" t="s">
        <v>290</v>
      </c>
      <c r="AT1285" s="239" t="s">
        <v>218</v>
      </c>
      <c r="AU1285" s="239" t="s">
        <v>88</v>
      </c>
      <c r="AY1285" s="18" t="s">
        <v>216</v>
      </c>
      <c r="BE1285" s="240">
        <f>IF(N1285="základní",J1285,0)</f>
        <v>0</v>
      </c>
      <c r="BF1285" s="240">
        <f>IF(N1285="snížená",J1285,0)</f>
        <v>0</v>
      </c>
      <c r="BG1285" s="240">
        <f>IF(N1285="zákl. přenesená",J1285,0)</f>
        <v>0</v>
      </c>
      <c r="BH1285" s="240">
        <f>IF(N1285="sníž. přenesená",J1285,0)</f>
        <v>0</v>
      </c>
      <c r="BI1285" s="240">
        <f>IF(N1285="nulová",J1285,0)</f>
        <v>0</v>
      </c>
      <c r="BJ1285" s="18" t="s">
        <v>86</v>
      </c>
      <c r="BK1285" s="240">
        <f>ROUND(I1285*H1285,2)</f>
        <v>0</v>
      </c>
      <c r="BL1285" s="18" t="s">
        <v>290</v>
      </c>
      <c r="BM1285" s="239" t="s">
        <v>2128</v>
      </c>
    </row>
    <row r="1286" s="12" customFormat="1" ht="22.8" customHeight="1">
      <c r="A1286" s="12"/>
      <c r="B1286" s="212"/>
      <c r="C1286" s="213"/>
      <c r="D1286" s="214" t="s">
        <v>78</v>
      </c>
      <c r="E1286" s="226" t="s">
        <v>2129</v>
      </c>
      <c r="F1286" s="226" t="s">
        <v>2130</v>
      </c>
      <c r="G1286" s="213"/>
      <c r="H1286" s="213"/>
      <c r="I1286" s="216"/>
      <c r="J1286" s="227">
        <f>BK1286</f>
        <v>0</v>
      </c>
      <c r="K1286" s="213"/>
      <c r="L1286" s="218"/>
      <c r="M1286" s="219"/>
      <c r="N1286" s="220"/>
      <c r="O1286" s="220"/>
      <c r="P1286" s="221">
        <f>SUM(P1287:P1421)</f>
        <v>0</v>
      </c>
      <c r="Q1286" s="220"/>
      <c r="R1286" s="221">
        <f>SUM(R1287:R1421)</f>
        <v>8.2130649200000008</v>
      </c>
      <c r="S1286" s="220"/>
      <c r="T1286" s="222">
        <f>SUM(T1287:T1421)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23" t="s">
        <v>88</v>
      </c>
      <c r="AT1286" s="224" t="s">
        <v>78</v>
      </c>
      <c r="AU1286" s="224" t="s">
        <v>86</v>
      </c>
      <c r="AY1286" s="223" t="s">
        <v>216</v>
      </c>
      <c r="BK1286" s="225">
        <f>SUM(BK1287:BK1421)</f>
        <v>0</v>
      </c>
    </row>
    <row r="1287" s="2" customFormat="1" ht="16.5" customHeight="1">
      <c r="A1287" s="39"/>
      <c r="B1287" s="40"/>
      <c r="C1287" s="228" t="s">
        <v>2131</v>
      </c>
      <c r="D1287" s="228" t="s">
        <v>218</v>
      </c>
      <c r="E1287" s="229" t="s">
        <v>2132</v>
      </c>
      <c r="F1287" s="230" t="s">
        <v>2133</v>
      </c>
      <c r="G1287" s="231" t="s">
        <v>277</v>
      </c>
      <c r="H1287" s="232">
        <v>267.19999999999999</v>
      </c>
      <c r="I1287" s="233"/>
      <c r="J1287" s="234">
        <f>ROUND(I1287*H1287,2)</f>
        <v>0</v>
      </c>
      <c r="K1287" s="230" t="s">
        <v>222</v>
      </c>
      <c r="L1287" s="45"/>
      <c r="M1287" s="235" t="s">
        <v>1</v>
      </c>
      <c r="N1287" s="236" t="s">
        <v>44</v>
      </c>
      <c r="O1287" s="92"/>
      <c r="P1287" s="237">
        <f>O1287*H1287</f>
        <v>0</v>
      </c>
      <c r="Q1287" s="237">
        <v>0</v>
      </c>
      <c r="R1287" s="237">
        <f>Q1287*H1287</f>
        <v>0</v>
      </c>
      <c r="S1287" s="237">
        <v>0</v>
      </c>
      <c r="T1287" s="238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9" t="s">
        <v>290</v>
      </c>
      <c r="AT1287" s="239" t="s">
        <v>218</v>
      </c>
      <c r="AU1287" s="239" t="s">
        <v>88</v>
      </c>
      <c r="AY1287" s="18" t="s">
        <v>216</v>
      </c>
      <c r="BE1287" s="240">
        <f>IF(N1287="základní",J1287,0)</f>
        <v>0</v>
      </c>
      <c r="BF1287" s="240">
        <f>IF(N1287="snížená",J1287,0)</f>
        <v>0</v>
      </c>
      <c r="BG1287" s="240">
        <f>IF(N1287="zákl. přenesená",J1287,0)</f>
        <v>0</v>
      </c>
      <c r="BH1287" s="240">
        <f>IF(N1287="sníž. přenesená",J1287,0)</f>
        <v>0</v>
      </c>
      <c r="BI1287" s="240">
        <f>IF(N1287="nulová",J1287,0)</f>
        <v>0</v>
      </c>
      <c r="BJ1287" s="18" t="s">
        <v>86</v>
      </c>
      <c r="BK1287" s="240">
        <f>ROUND(I1287*H1287,2)</f>
        <v>0</v>
      </c>
      <c r="BL1287" s="18" t="s">
        <v>290</v>
      </c>
      <c r="BM1287" s="239" t="s">
        <v>2134</v>
      </c>
    </row>
    <row r="1288" s="13" customFormat="1">
      <c r="A1288" s="13"/>
      <c r="B1288" s="241"/>
      <c r="C1288" s="242"/>
      <c r="D1288" s="243" t="s">
        <v>230</v>
      </c>
      <c r="E1288" s="244" t="s">
        <v>1</v>
      </c>
      <c r="F1288" s="245" t="s">
        <v>1556</v>
      </c>
      <c r="G1288" s="242"/>
      <c r="H1288" s="246">
        <v>267.19999999999999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230</v>
      </c>
      <c r="AU1288" s="252" t="s">
        <v>88</v>
      </c>
      <c r="AV1288" s="13" t="s">
        <v>88</v>
      </c>
      <c r="AW1288" s="13" t="s">
        <v>34</v>
      </c>
      <c r="AX1288" s="13" t="s">
        <v>86</v>
      </c>
      <c r="AY1288" s="252" t="s">
        <v>216</v>
      </c>
    </row>
    <row r="1289" s="2" customFormat="1" ht="24.15" customHeight="1">
      <c r="A1289" s="39"/>
      <c r="B1289" s="40"/>
      <c r="C1289" s="264" t="s">
        <v>2135</v>
      </c>
      <c r="D1289" s="264" t="s">
        <v>372</v>
      </c>
      <c r="E1289" s="265" t="s">
        <v>2136</v>
      </c>
      <c r="F1289" s="266" t="s">
        <v>2137</v>
      </c>
      <c r="G1289" s="267" t="s">
        <v>277</v>
      </c>
      <c r="H1289" s="268">
        <v>272.54399999999998</v>
      </c>
      <c r="I1289" s="269"/>
      <c r="J1289" s="270">
        <f>ROUND(I1289*H1289,2)</f>
        <v>0</v>
      </c>
      <c r="K1289" s="266" t="s">
        <v>222</v>
      </c>
      <c r="L1289" s="271"/>
      <c r="M1289" s="272" t="s">
        <v>1</v>
      </c>
      <c r="N1289" s="273" t="s">
        <v>44</v>
      </c>
      <c r="O1289" s="92"/>
      <c r="P1289" s="237">
        <f>O1289*H1289</f>
        <v>0</v>
      </c>
      <c r="Q1289" s="237">
        <v>0.002</v>
      </c>
      <c r="R1289" s="237">
        <f>Q1289*H1289</f>
        <v>0.54508800000000002</v>
      </c>
      <c r="S1289" s="237">
        <v>0</v>
      </c>
      <c r="T1289" s="238">
        <f>S1289*H1289</f>
        <v>0</v>
      </c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R1289" s="239" t="s">
        <v>371</v>
      </c>
      <c r="AT1289" s="239" t="s">
        <v>372</v>
      </c>
      <c r="AU1289" s="239" t="s">
        <v>88</v>
      </c>
      <c r="AY1289" s="18" t="s">
        <v>216</v>
      </c>
      <c r="BE1289" s="240">
        <f>IF(N1289="základní",J1289,0)</f>
        <v>0</v>
      </c>
      <c r="BF1289" s="240">
        <f>IF(N1289="snížená",J1289,0)</f>
        <v>0</v>
      </c>
      <c r="BG1289" s="240">
        <f>IF(N1289="zákl. přenesená",J1289,0)</f>
        <v>0</v>
      </c>
      <c r="BH1289" s="240">
        <f>IF(N1289="sníž. přenesená",J1289,0)</f>
        <v>0</v>
      </c>
      <c r="BI1289" s="240">
        <f>IF(N1289="nulová",J1289,0)</f>
        <v>0</v>
      </c>
      <c r="BJ1289" s="18" t="s">
        <v>86</v>
      </c>
      <c r="BK1289" s="240">
        <f>ROUND(I1289*H1289,2)</f>
        <v>0</v>
      </c>
      <c r="BL1289" s="18" t="s">
        <v>290</v>
      </c>
      <c r="BM1289" s="239" t="s">
        <v>2138</v>
      </c>
    </row>
    <row r="1290" s="13" customFormat="1">
      <c r="A1290" s="13"/>
      <c r="B1290" s="241"/>
      <c r="C1290" s="242"/>
      <c r="D1290" s="243" t="s">
        <v>230</v>
      </c>
      <c r="E1290" s="242"/>
      <c r="F1290" s="245" t="s">
        <v>2139</v>
      </c>
      <c r="G1290" s="242"/>
      <c r="H1290" s="246">
        <v>272.54399999999998</v>
      </c>
      <c r="I1290" s="247"/>
      <c r="J1290" s="242"/>
      <c r="K1290" s="242"/>
      <c r="L1290" s="248"/>
      <c r="M1290" s="249"/>
      <c r="N1290" s="250"/>
      <c r="O1290" s="250"/>
      <c r="P1290" s="250"/>
      <c r="Q1290" s="250"/>
      <c r="R1290" s="250"/>
      <c r="S1290" s="250"/>
      <c r="T1290" s="25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2" t="s">
        <v>230</v>
      </c>
      <c r="AU1290" s="252" t="s">
        <v>88</v>
      </c>
      <c r="AV1290" s="13" t="s">
        <v>88</v>
      </c>
      <c r="AW1290" s="13" t="s">
        <v>4</v>
      </c>
      <c r="AX1290" s="13" t="s">
        <v>86</v>
      </c>
      <c r="AY1290" s="252" t="s">
        <v>216</v>
      </c>
    </row>
    <row r="1291" s="2" customFormat="1" ht="16.5" customHeight="1">
      <c r="A1291" s="39"/>
      <c r="B1291" s="40"/>
      <c r="C1291" s="228" t="s">
        <v>2140</v>
      </c>
      <c r="D1291" s="228" t="s">
        <v>218</v>
      </c>
      <c r="E1291" s="229" t="s">
        <v>2141</v>
      </c>
      <c r="F1291" s="230" t="s">
        <v>2142</v>
      </c>
      <c r="G1291" s="231" t="s">
        <v>277</v>
      </c>
      <c r="H1291" s="232">
        <v>267.39999999999998</v>
      </c>
      <c r="I1291" s="233"/>
      <c r="J1291" s="234">
        <f>ROUND(I1291*H1291,2)</f>
        <v>0</v>
      </c>
      <c r="K1291" s="230" t="s">
        <v>222</v>
      </c>
      <c r="L1291" s="45"/>
      <c r="M1291" s="235" t="s">
        <v>1</v>
      </c>
      <c r="N1291" s="236" t="s">
        <v>44</v>
      </c>
      <c r="O1291" s="92"/>
      <c r="P1291" s="237">
        <f>O1291*H1291</f>
        <v>0</v>
      </c>
      <c r="Q1291" s="237">
        <v>0</v>
      </c>
      <c r="R1291" s="237">
        <f>Q1291*H1291</f>
        <v>0</v>
      </c>
      <c r="S1291" s="237">
        <v>0</v>
      </c>
      <c r="T1291" s="238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39" t="s">
        <v>290</v>
      </c>
      <c r="AT1291" s="239" t="s">
        <v>218</v>
      </c>
      <c r="AU1291" s="239" t="s">
        <v>88</v>
      </c>
      <c r="AY1291" s="18" t="s">
        <v>216</v>
      </c>
      <c r="BE1291" s="240">
        <f>IF(N1291="základní",J1291,0)</f>
        <v>0</v>
      </c>
      <c r="BF1291" s="240">
        <f>IF(N1291="snížená",J1291,0)</f>
        <v>0</v>
      </c>
      <c r="BG1291" s="240">
        <f>IF(N1291="zákl. přenesená",J1291,0)</f>
        <v>0</v>
      </c>
      <c r="BH1291" s="240">
        <f>IF(N1291="sníž. přenesená",J1291,0)</f>
        <v>0</v>
      </c>
      <c r="BI1291" s="240">
        <f>IF(N1291="nulová",J1291,0)</f>
        <v>0</v>
      </c>
      <c r="BJ1291" s="18" t="s">
        <v>86</v>
      </c>
      <c r="BK1291" s="240">
        <f>ROUND(I1291*H1291,2)</f>
        <v>0</v>
      </c>
      <c r="BL1291" s="18" t="s">
        <v>290</v>
      </c>
      <c r="BM1291" s="239" t="s">
        <v>2143</v>
      </c>
    </row>
    <row r="1292" s="13" customFormat="1">
      <c r="A1292" s="13"/>
      <c r="B1292" s="241"/>
      <c r="C1292" s="242"/>
      <c r="D1292" s="243" t="s">
        <v>230</v>
      </c>
      <c r="E1292" s="244" t="s">
        <v>1</v>
      </c>
      <c r="F1292" s="245" t="s">
        <v>1567</v>
      </c>
      <c r="G1292" s="242"/>
      <c r="H1292" s="246">
        <v>267.39999999999998</v>
      </c>
      <c r="I1292" s="247"/>
      <c r="J1292" s="242"/>
      <c r="K1292" s="242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2" t="s">
        <v>230</v>
      </c>
      <c r="AU1292" s="252" t="s">
        <v>88</v>
      </c>
      <c r="AV1292" s="13" t="s">
        <v>88</v>
      </c>
      <c r="AW1292" s="13" t="s">
        <v>34</v>
      </c>
      <c r="AX1292" s="13" t="s">
        <v>79</v>
      </c>
      <c r="AY1292" s="252" t="s">
        <v>216</v>
      </c>
    </row>
    <row r="1293" s="14" customFormat="1">
      <c r="A1293" s="14"/>
      <c r="B1293" s="253"/>
      <c r="C1293" s="254"/>
      <c r="D1293" s="243" t="s">
        <v>230</v>
      </c>
      <c r="E1293" s="255" t="s">
        <v>1</v>
      </c>
      <c r="F1293" s="256" t="s">
        <v>285</v>
      </c>
      <c r="G1293" s="254"/>
      <c r="H1293" s="257">
        <v>267.39999999999998</v>
      </c>
      <c r="I1293" s="258"/>
      <c r="J1293" s="254"/>
      <c r="K1293" s="254"/>
      <c r="L1293" s="259"/>
      <c r="M1293" s="260"/>
      <c r="N1293" s="261"/>
      <c r="O1293" s="261"/>
      <c r="P1293" s="261"/>
      <c r="Q1293" s="261"/>
      <c r="R1293" s="261"/>
      <c r="S1293" s="261"/>
      <c r="T1293" s="26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3" t="s">
        <v>230</v>
      </c>
      <c r="AU1293" s="263" t="s">
        <v>88</v>
      </c>
      <c r="AV1293" s="14" t="s">
        <v>121</v>
      </c>
      <c r="AW1293" s="14" t="s">
        <v>34</v>
      </c>
      <c r="AX1293" s="14" t="s">
        <v>86</v>
      </c>
      <c r="AY1293" s="263" t="s">
        <v>216</v>
      </c>
    </row>
    <row r="1294" s="2" customFormat="1" ht="16.5" customHeight="1">
      <c r="A1294" s="39"/>
      <c r="B1294" s="40"/>
      <c r="C1294" s="264" t="s">
        <v>2144</v>
      </c>
      <c r="D1294" s="264" t="s">
        <v>372</v>
      </c>
      <c r="E1294" s="265" t="s">
        <v>2145</v>
      </c>
      <c r="F1294" s="266" t="s">
        <v>2146</v>
      </c>
      <c r="G1294" s="267" t="s">
        <v>277</v>
      </c>
      <c r="H1294" s="268">
        <v>272.74799999999999</v>
      </c>
      <c r="I1294" s="269"/>
      <c r="J1294" s="270">
        <f>ROUND(I1294*H1294,2)</f>
        <v>0</v>
      </c>
      <c r="K1294" s="266" t="s">
        <v>222</v>
      </c>
      <c r="L1294" s="271"/>
      <c r="M1294" s="272" t="s">
        <v>1</v>
      </c>
      <c r="N1294" s="273" t="s">
        <v>44</v>
      </c>
      <c r="O1294" s="92"/>
      <c r="P1294" s="237">
        <f>O1294*H1294</f>
        <v>0</v>
      </c>
      <c r="Q1294" s="237">
        <v>0.0015</v>
      </c>
      <c r="R1294" s="237">
        <f>Q1294*H1294</f>
        <v>0.40912199999999999</v>
      </c>
      <c r="S1294" s="237">
        <v>0</v>
      </c>
      <c r="T1294" s="238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9" t="s">
        <v>371</v>
      </c>
      <c r="AT1294" s="239" t="s">
        <v>372</v>
      </c>
      <c r="AU1294" s="239" t="s">
        <v>88</v>
      </c>
      <c r="AY1294" s="18" t="s">
        <v>216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86</v>
      </c>
      <c r="BK1294" s="240">
        <f>ROUND(I1294*H1294,2)</f>
        <v>0</v>
      </c>
      <c r="BL1294" s="18" t="s">
        <v>290</v>
      </c>
      <c r="BM1294" s="239" t="s">
        <v>2147</v>
      </c>
    </row>
    <row r="1295" s="13" customFormat="1">
      <c r="A1295" s="13"/>
      <c r="B1295" s="241"/>
      <c r="C1295" s="242"/>
      <c r="D1295" s="243" t="s">
        <v>230</v>
      </c>
      <c r="E1295" s="242"/>
      <c r="F1295" s="245" t="s">
        <v>2148</v>
      </c>
      <c r="G1295" s="242"/>
      <c r="H1295" s="246">
        <v>272.74799999999999</v>
      </c>
      <c r="I1295" s="247"/>
      <c r="J1295" s="242"/>
      <c r="K1295" s="242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2" t="s">
        <v>230</v>
      </c>
      <c r="AU1295" s="252" t="s">
        <v>88</v>
      </c>
      <c r="AV1295" s="13" t="s">
        <v>88</v>
      </c>
      <c r="AW1295" s="13" t="s">
        <v>4</v>
      </c>
      <c r="AX1295" s="13" t="s">
        <v>86</v>
      </c>
      <c r="AY1295" s="252" t="s">
        <v>216</v>
      </c>
    </row>
    <row r="1296" s="2" customFormat="1" ht="16.5" customHeight="1">
      <c r="A1296" s="39"/>
      <c r="B1296" s="40"/>
      <c r="C1296" s="264" t="s">
        <v>2149</v>
      </c>
      <c r="D1296" s="264" t="s">
        <v>372</v>
      </c>
      <c r="E1296" s="265" t="s">
        <v>2150</v>
      </c>
      <c r="F1296" s="266" t="s">
        <v>2151</v>
      </c>
      <c r="G1296" s="267" t="s">
        <v>277</v>
      </c>
      <c r="H1296" s="268">
        <v>272.74799999999999</v>
      </c>
      <c r="I1296" s="269"/>
      <c r="J1296" s="270">
        <f>ROUND(I1296*H1296,2)</f>
        <v>0</v>
      </c>
      <c r="K1296" s="266" t="s">
        <v>222</v>
      </c>
      <c r="L1296" s="271"/>
      <c r="M1296" s="272" t="s">
        <v>1</v>
      </c>
      <c r="N1296" s="273" t="s">
        <v>44</v>
      </c>
      <c r="O1296" s="92"/>
      <c r="P1296" s="237">
        <f>O1296*H1296</f>
        <v>0</v>
      </c>
      <c r="Q1296" s="237">
        <v>0.0028999999999999998</v>
      </c>
      <c r="R1296" s="237">
        <f>Q1296*H1296</f>
        <v>0.79096919999999993</v>
      </c>
      <c r="S1296" s="237">
        <v>0</v>
      </c>
      <c r="T1296" s="238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39" t="s">
        <v>371</v>
      </c>
      <c r="AT1296" s="239" t="s">
        <v>372</v>
      </c>
      <c r="AU1296" s="239" t="s">
        <v>88</v>
      </c>
      <c r="AY1296" s="18" t="s">
        <v>216</v>
      </c>
      <c r="BE1296" s="240">
        <f>IF(N1296="základní",J1296,0)</f>
        <v>0</v>
      </c>
      <c r="BF1296" s="240">
        <f>IF(N1296="snížená",J1296,0)</f>
        <v>0</v>
      </c>
      <c r="BG1296" s="240">
        <f>IF(N1296="zákl. přenesená",J1296,0)</f>
        <v>0</v>
      </c>
      <c r="BH1296" s="240">
        <f>IF(N1296="sníž. přenesená",J1296,0)</f>
        <v>0</v>
      </c>
      <c r="BI1296" s="240">
        <f>IF(N1296="nulová",J1296,0)</f>
        <v>0</v>
      </c>
      <c r="BJ1296" s="18" t="s">
        <v>86</v>
      </c>
      <c r="BK1296" s="240">
        <f>ROUND(I1296*H1296,2)</f>
        <v>0</v>
      </c>
      <c r="BL1296" s="18" t="s">
        <v>290</v>
      </c>
      <c r="BM1296" s="239" t="s">
        <v>2152</v>
      </c>
    </row>
    <row r="1297" s="13" customFormat="1">
      <c r="A1297" s="13"/>
      <c r="B1297" s="241"/>
      <c r="C1297" s="242"/>
      <c r="D1297" s="243" t="s">
        <v>230</v>
      </c>
      <c r="E1297" s="242"/>
      <c r="F1297" s="245" t="s">
        <v>2148</v>
      </c>
      <c r="G1297" s="242"/>
      <c r="H1297" s="246">
        <v>272.74799999999999</v>
      </c>
      <c r="I1297" s="247"/>
      <c r="J1297" s="242"/>
      <c r="K1297" s="242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2" t="s">
        <v>230</v>
      </c>
      <c r="AU1297" s="252" t="s">
        <v>88</v>
      </c>
      <c r="AV1297" s="13" t="s">
        <v>88</v>
      </c>
      <c r="AW1297" s="13" t="s">
        <v>4</v>
      </c>
      <c r="AX1297" s="13" t="s">
        <v>86</v>
      </c>
      <c r="AY1297" s="252" t="s">
        <v>216</v>
      </c>
    </row>
    <row r="1298" s="2" customFormat="1" ht="16.5" customHeight="1">
      <c r="A1298" s="39"/>
      <c r="B1298" s="40"/>
      <c r="C1298" s="228" t="s">
        <v>2153</v>
      </c>
      <c r="D1298" s="228" t="s">
        <v>218</v>
      </c>
      <c r="E1298" s="229" t="s">
        <v>2154</v>
      </c>
      <c r="F1298" s="230" t="s">
        <v>2155</v>
      </c>
      <c r="G1298" s="231" t="s">
        <v>277</v>
      </c>
      <c r="H1298" s="232">
        <v>118.063</v>
      </c>
      <c r="I1298" s="233"/>
      <c r="J1298" s="234">
        <f>ROUND(I1298*H1298,2)</f>
        <v>0</v>
      </c>
      <c r="K1298" s="230" t="s">
        <v>222</v>
      </c>
      <c r="L1298" s="45"/>
      <c r="M1298" s="235" t="s">
        <v>1</v>
      </c>
      <c r="N1298" s="236" t="s">
        <v>44</v>
      </c>
      <c r="O1298" s="92"/>
      <c r="P1298" s="237">
        <f>O1298*H1298</f>
        <v>0</v>
      </c>
      <c r="Q1298" s="237">
        <v>0.0060000000000000001</v>
      </c>
      <c r="R1298" s="237">
        <f>Q1298*H1298</f>
        <v>0.70837800000000006</v>
      </c>
      <c r="S1298" s="237">
        <v>0</v>
      </c>
      <c r="T1298" s="238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9" t="s">
        <v>290</v>
      </c>
      <c r="AT1298" s="239" t="s">
        <v>218</v>
      </c>
      <c r="AU1298" s="239" t="s">
        <v>88</v>
      </c>
      <c r="AY1298" s="18" t="s">
        <v>216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86</v>
      </c>
      <c r="BK1298" s="240">
        <f>ROUND(I1298*H1298,2)</f>
        <v>0</v>
      </c>
      <c r="BL1298" s="18" t="s">
        <v>290</v>
      </c>
      <c r="BM1298" s="239" t="s">
        <v>2156</v>
      </c>
    </row>
    <row r="1299" s="13" customFormat="1">
      <c r="A1299" s="13"/>
      <c r="B1299" s="241"/>
      <c r="C1299" s="242"/>
      <c r="D1299" s="243" t="s">
        <v>230</v>
      </c>
      <c r="E1299" s="244" t="s">
        <v>1</v>
      </c>
      <c r="F1299" s="245" t="s">
        <v>2157</v>
      </c>
      <c r="G1299" s="242"/>
      <c r="H1299" s="246">
        <v>40.829999999999998</v>
      </c>
      <c r="I1299" s="247"/>
      <c r="J1299" s="242"/>
      <c r="K1299" s="242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230</v>
      </c>
      <c r="AU1299" s="252" t="s">
        <v>88</v>
      </c>
      <c r="AV1299" s="13" t="s">
        <v>88</v>
      </c>
      <c r="AW1299" s="13" t="s">
        <v>34</v>
      </c>
      <c r="AX1299" s="13" t="s">
        <v>79</v>
      </c>
      <c r="AY1299" s="252" t="s">
        <v>216</v>
      </c>
    </row>
    <row r="1300" s="13" customFormat="1">
      <c r="A1300" s="13"/>
      <c r="B1300" s="241"/>
      <c r="C1300" s="242"/>
      <c r="D1300" s="243" t="s">
        <v>230</v>
      </c>
      <c r="E1300" s="244" t="s">
        <v>1</v>
      </c>
      <c r="F1300" s="245" t="s">
        <v>1895</v>
      </c>
      <c r="G1300" s="242"/>
      <c r="H1300" s="246">
        <v>11.263</v>
      </c>
      <c r="I1300" s="247"/>
      <c r="J1300" s="242"/>
      <c r="K1300" s="242"/>
      <c r="L1300" s="248"/>
      <c r="M1300" s="249"/>
      <c r="N1300" s="250"/>
      <c r="O1300" s="250"/>
      <c r="P1300" s="250"/>
      <c r="Q1300" s="250"/>
      <c r="R1300" s="250"/>
      <c r="S1300" s="250"/>
      <c r="T1300" s="25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2" t="s">
        <v>230</v>
      </c>
      <c r="AU1300" s="252" t="s">
        <v>88</v>
      </c>
      <c r="AV1300" s="13" t="s">
        <v>88</v>
      </c>
      <c r="AW1300" s="13" t="s">
        <v>34</v>
      </c>
      <c r="AX1300" s="13" t="s">
        <v>79</v>
      </c>
      <c r="AY1300" s="252" t="s">
        <v>216</v>
      </c>
    </row>
    <row r="1301" s="13" customFormat="1">
      <c r="A1301" s="13"/>
      <c r="B1301" s="241"/>
      <c r="C1301" s="242"/>
      <c r="D1301" s="243" t="s">
        <v>230</v>
      </c>
      <c r="E1301" s="244" t="s">
        <v>1</v>
      </c>
      <c r="F1301" s="245" t="s">
        <v>1896</v>
      </c>
      <c r="G1301" s="242"/>
      <c r="H1301" s="246">
        <v>26.035</v>
      </c>
      <c r="I1301" s="247"/>
      <c r="J1301" s="242"/>
      <c r="K1301" s="242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230</v>
      </c>
      <c r="AU1301" s="252" t="s">
        <v>88</v>
      </c>
      <c r="AV1301" s="13" t="s">
        <v>88</v>
      </c>
      <c r="AW1301" s="13" t="s">
        <v>34</v>
      </c>
      <c r="AX1301" s="13" t="s">
        <v>79</v>
      </c>
      <c r="AY1301" s="252" t="s">
        <v>216</v>
      </c>
    </row>
    <row r="1302" s="13" customFormat="1">
      <c r="A1302" s="13"/>
      <c r="B1302" s="241"/>
      <c r="C1302" s="242"/>
      <c r="D1302" s="243" t="s">
        <v>230</v>
      </c>
      <c r="E1302" s="244" t="s">
        <v>1</v>
      </c>
      <c r="F1302" s="245" t="s">
        <v>1897</v>
      </c>
      <c r="G1302" s="242"/>
      <c r="H1302" s="246">
        <v>9.0399999999999991</v>
      </c>
      <c r="I1302" s="247"/>
      <c r="J1302" s="242"/>
      <c r="K1302" s="242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2" t="s">
        <v>230</v>
      </c>
      <c r="AU1302" s="252" t="s">
        <v>88</v>
      </c>
      <c r="AV1302" s="13" t="s">
        <v>88</v>
      </c>
      <c r="AW1302" s="13" t="s">
        <v>34</v>
      </c>
      <c r="AX1302" s="13" t="s">
        <v>79</v>
      </c>
      <c r="AY1302" s="252" t="s">
        <v>216</v>
      </c>
    </row>
    <row r="1303" s="15" customFormat="1">
      <c r="A1303" s="15"/>
      <c r="B1303" s="280"/>
      <c r="C1303" s="281"/>
      <c r="D1303" s="243" t="s">
        <v>230</v>
      </c>
      <c r="E1303" s="282" t="s">
        <v>1</v>
      </c>
      <c r="F1303" s="283" t="s">
        <v>2158</v>
      </c>
      <c r="G1303" s="281"/>
      <c r="H1303" s="284">
        <v>87.168000000000006</v>
      </c>
      <c r="I1303" s="285"/>
      <c r="J1303" s="281"/>
      <c r="K1303" s="281"/>
      <c r="L1303" s="286"/>
      <c r="M1303" s="287"/>
      <c r="N1303" s="288"/>
      <c r="O1303" s="288"/>
      <c r="P1303" s="288"/>
      <c r="Q1303" s="288"/>
      <c r="R1303" s="288"/>
      <c r="S1303" s="288"/>
      <c r="T1303" s="289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90" t="s">
        <v>230</v>
      </c>
      <c r="AU1303" s="290" t="s">
        <v>88</v>
      </c>
      <c r="AV1303" s="15" t="s">
        <v>99</v>
      </c>
      <c r="AW1303" s="15" t="s">
        <v>34</v>
      </c>
      <c r="AX1303" s="15" t="s">
        <v>79</v>
      </c>
      <c r="AY1303" s="290" t="s">
        <v>216</v>
      </c>
    </row>
    <row r="1304" s="13" customFormat="1">
      <c r="A1304" s="13"/>
      <c r="B1304" s="241"/>
      <c r="C1304" s="242"/>
      <c r="D1304" s="243" t="s">
        <v>230</v>
      </c>
      <c r="E1304" s="244" t="s">
        <v>1</v>
      </c>
      <c r="F1304" s="245" t="s">
        <v>2159</v>
      </c>
      <c r="G1304" s="242"/>
      <c r="H1304" s="246">
        <v>12.625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230</v>
      </c>
      <c r="AU1304" s="252" t="s">
        <v>88</v>
      </c>
      <c r="AV1304" s="13" t="s">
        <v>88</v>
      </c>
      <c r="AW1304" s="13" t="s">
        <v>34</v>
      </c>
      <c r="AX1304" s="13" t="s">
        <v>79</v>
      </c>
      <c r="AY1304" s="252" t="s">
        <v>216</v>
      </c>
    </row>
    <row r="1305" s="15" customFormat="1">
      <c r="A1305" s="15"/>
      <c r="B1305" s="280"/>
      <c r="C1305" s="281"/>
      <c r="D1305" s="243" t="s">
        <v>230</v>
      </c>
      <c r="E1305" s="282" t="s">
        <v>1</v>
      </c>
      <c r="F1305" s="283" t="s">
        <v>1422</v>
      </c>
      <c r="G1305" s="281"/>
      <c r="H1305" s="284">
        <v>12.625</v>
      </c>
      <c r="I1305" s="285"/>
      <c r="J1305" s="281"/>
      <c r="K1305" s="281"/>
      <c r="L1305" s="286"/>
      <c r="M1305" s="287"/>
      <c r="N1305" s="288"/>
      <c r="O1305" s="288"/>
      <c r="P1305" s="288"/>
      <c r="Q1305" s="288"/>
      <c r="R1305" s="288"/>
      <c r="S1305" s="288"/>
      <c r="T1305" s="289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90" t="s">
        <v>230</v>
      </c>
      <c r="AU1305" s="290" t="s">
        <v>88</v>
      </c>
      <c r="AV1305" s="15" t="s">
        <v>99</v>
      </c>
      <c r="AW1305" s="15" t="s">
        <v>34</v>
      </c>
      <c r="AX1305" s="15" t="s">
        <v>79</v>
      </c>
      <c r="AY1305" s="290" t="s">
        <v>216</v>
      </c>
    </row>
    <row r="1306" s="13" customFormat="1">
      <c r="A1306" s="13"/>
      <c r="B1306" s="241"/>
      <c r="C1306" s="242"/>
      <c r="D1306" s="243" t="s">
        <v>230</v>
      </c>
      <c r="E1306" s="244" t="s">
        <v>1</v>
      </c>
      <c r="F1306" s="245" t="s">
        <v>2160</v>
      </c>
      <c r="G1306" s="242"/>
      <c r="H1306" s="246">
        <v>18.27</v>
      </c>
      <c r="I1306" s="247"/>
      <c r="J1306" s="242"/>
      <c r="K1306" s="242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230</v>
      </c>
      <c r="AU1306" s="252" t="s">
        <v>88</v>
      </c>
      <c r="AV1306" s="13" t="s">
        <v>88</v>
      </c>
      <c r="AW1306" s="13" t="s">
        <v>34</v>
      </c>
      <c r="AX1306" s="13" t="s">
        <v>79</v>
      </c>
      <c r="AY1306" s="252" t="s">
        <v>216</v>
      </c>
    </row>
    <row r="1307" s="15" customFormat="1">
      <c r="A1307" s="15"/>
      <c r="B1307" s="280"/>
      <c r="C1307" s="281"/>
      <c r="D1307" s="243" t="s">
        <v>230</v>
      </c>
      <c r="E1307" s="282" t="s">
        <v>1</v>
      </c>
      <c r="F1307" s="283" t="s">
        <v>2161</v>
      </c>
      <c r="G1307" s="281"/>
      <c r="H1307" s="284">
        <v>18.27</v>
      </c>
      <c r="I1307" s="285"/>
      <c r="J1307" s="281"/>
      <c r="K1307" s="281"/>
      <c r="L1307" s="286"/>
      <c r="M1307" s="287"/>
      <c r="N1307" s="288"/>
      <c r="O1307" s="288"/>
      <c r="P1307" s="288"/>
      <c r="Q1307" s="288"/>
      <c r="R1307" s="288"/>
      <c r="S1307" s="288"/>
      <c r="T1307" s="289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90" t="s">
        <v>230</v>
      </c>
      <c r="AU1307" s="290" t="s">
        <v>88</v>
      </c>
      <c r="AV1307" s="15" t="s">
        <v>99</v>
      </c>
      <c r="AW1307" s="15" t="s">
        <v>34</v>
      </c>
      <c r="AX1307" s="15" t="s">
        <v>79</v>
      </c>
      <c r="AY1307" s="290" t="s">
        <v>216</v>
      </c>
    </row>
    <row r="1308" s="14" customFormat="1">
      <c r="A1308" s="14"/>
      <c r="B1308" s="253"/>
      <c r="C1308" s="254"/>
      <c r="D1308" s="243" t="s">
        <v>230</v>
      </c>
      <c r="E1308" s="255" t="s">
        <v>1</v>
      </c>
      <c r="F1308" s="256" t="s">
        <v>285</v>
      </c>
      <c r="G1308" s="254"/>
      <c r="H1308" s="257">
        <v>118.063</v>
      </c>
      <c r="I1308" s="258"/>
      <c r="J1308" s="254"/>
      <c r="K1308" s="254"/>
      <c r="L1308" s="259"/>
      <c r="M1308" s="260"/>
      <c r="N1308" s="261"/>
      <c r="O1308" s="261"/>
      <c r="P1308" s="261"/>
      <c r="Q1308" s="261"/>
      <c r="R1308" s="261"/>
      <c r="S1308" s="261"/>
      <c r="T1308" s="26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3" t="s">
        <v>230</v>
      </c>
      <c r="AU1308" s="263" t="s">
        <v>88</v>
      </c>
      <c r="AV1308" s="14" t="s">
        <v>121</v>
      </c>
      <c r="AW1308" s="14" t="s">
        <v>34</v>
      </c>
      <c r="AX1308" s="14" t="s">
        <v>86</v>
      </c>
      <c r="AY1308" s="263" t="s">
        <v>216</v>
      </c>
    </row>
    <row r="1309" s="2" customFormat="1" ht="16.5" customHeight="1">
      <c r="A1309" s="39"/>
      <c r="B1309" s="40"/>
      <c r="C1309" s="264" t="s">
        <v>2162</v>
      </c>
      <c r="D1309" s="264" t="s">
        <v>372</v>
      </c>
      <c r="E1309" s="265" t="s">
        <v>1328</v>
      </c>
      <c r="F1309" s="266" t="s">
        <v>1329</v>
      </c>
      <c r="G1309" s="267" t="s">
        <v>277</v>
      </c>
      <c r="H1309" s="268">
        <v>91.525999999999996</v>
      </c>
      <c r="I1309" s="269"/>
      <c r="J1309" s="270">
        <f>ROUND(I1309*H1309,2)</f>
        <v>0</v>
      </c>
      <c r="K1309" s="266" t="s">
        <v>222</v>
      </c>
      <c r="L1309" s="271"/>
      <c r="M1309" s="272" t="s">
        <v>1</v>
      </c>
      <c r="N1309" s="273" t="s">
        <v>44</v>
      </c>
      <c r="O1309" s="92"/>
      <c r="P1309" s="237">
        <f>O1309*H1309</f>
        <v>0</v>
      </c>
      <c r="Q1309" s="237">
        <v>0.0051999999999999998</v>
      </c>
      <c r="R1309" s="237">
        <f>Q1309*H1309</f>
        <v>0.47593519999999995</v>
      </c>
      <c r="S1309" s="237">
        <v>0</v>
      </c>
      <c r="T1309" s="238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9" t="s">
        <v>371</v>
      </c>
      <c r="AT1309" s="239" t="s">
        <v>372</v>
      </c>
      <c r="AU1309" s="239" t="s">
        <v>88</v>
      </c>
      <c r="AY1309" s="18" t="s">
        <v>216</v>
      </c>
      <c r="BE1309" s="240">
        <f>IF(N1309="základní",J1309,0)</f>
        <v>0</v>
      </c>
      <c r="BF1309" s="240">
        <f>IF(N1309="snížená",J1309,0)</f>
        <v>0</v>
      </c>
      <c r="BG1309" s="240">
        <f>IF(N1309="zákl. přenesená",J1309,0)</f>
        <v>0</v>
      </c>
      <c r="BH1309" s="240">
        <f>IF(N1309="sníž. přenesená",J1309,0)</f>
        <v>0</v>
      </c>
      <c r="BI1309" s="240">
        <f>IF(N1309="nulová",J1309,0)</f>
        <v>0</v>
      </c>
      <c r="BJ1309" s="18" t="s">
        <v>86</v>
      </c>
      <c r="BK1309" s="240">
        <f>ROUND(I1309*H1309,2)</f>
        <v>0</v>
      </c>
      <c r="BL1309" s="18" t="s">
        <v>290</v>
      </c>
      <c r="BM1309" s="239" t="s">
        <v>2163</v>
      </c>
    </row>
    <row r="1310" s="13" customFormat="1">
      <c r="A1310" s="13"/>
      <c r="B1310" s="241"/>
      <c r="C1310" s="242"/>
      <c r="D1310" s="243" t="s">
        <v>230</v>
      </c>
      <c r="E1310" s="244" t="s">
        <v>1</v>
      </c>
      <c r="F1310" s="245" t="s">
        <v>2157</v>
      </c>
      <c r="G1310" s="242"/>
      <c r="H1310" s="246">
        <v>40.829999999999998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230</v>
      </c>
      <c r="AU1310" s="252" t="s">
        <v>88</v>
      </c>
      <c r="AV1310" s="13" t="s">
        <v>88</v>
      </c>
      <c r="AW1310" s="13" t="s">
        <v>34</v>
      </c>
      <c r="AX1310" s="13" t="s">
        <v>79</v>
      </c>
      <c r="AY1310" s="252" t="s">
        <v>216</v>
      </c>
    </row>
    <row r="1311" s="13" customFormat="1">
      <c r="A1311" s="13"/>
      <c r="B1311" s="241"/>
      <c r="C1311" s="242"/>
      <c r="D1311" s="243" t="s">
        <v>230</v>
      </c>
      <c r="E1311" s="244" t="s">
        <v>1</v>
      </c>
      <c r="F1311" s="245" t="s">
        <v>1895</v>
      </c>
      <c r="G1311" s="242"/>
      <c r="H1311" s="246">
        <v>11.263</v>
      </c>
      <c r="I1311" s="247"/>
      <c r="J1311" s="242"/>
      <c r="K1311" s="242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230</v>
      </c>
      <c r="AU1311" s="252" t="s">
        <v>88</v>
      </c>
      <c r="AV1311" s="13" t="s">
        <v>88</v>
      </c>
      <c r="AW1311" s="13" t="s">
        <v>34</v>
      </c>
      <c r="AX1311" s="13" t="s">
        <v>79</v>
      </c>
      <c r="AY1311" s="252" t="s">
        <v>216</v>
      </c>
    </row>
    <row r="1312" s="13" customFormat="1">
      <c r="A1312" s="13"/>
      <c r="B1312" s="241"/>
      <c r="C1312" s="242"/>
      <c r="D1312" s="243" t="s">
        <v>230</v>
      </c>
      <c r="E1312" s="244" t="s">
        <v>1</v>
      </c>
      <c r="F1312" s="245" t="s">
        <v>1896</v>
      </c>
      <c r="G1312" s="242"/>
      <c r="H1312" s="246">
        <v>26.035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230</v>
      </c>
      <c r="AU1312" s="252" t="s">
        <v>88</v>
      </c>
      <c r="AV1312" s="13" t="s">
        <v>88</v>
      </c>
      <c r="AW1312" s="13" t="s">
        <v>34</v>
      </c>
      <c r="AX1312" s="13" t="s">
        <v>79</v>
      </c>
      <c r="AY1312" s="252" t="s">
        <v>216</v>
      </c>
    </row>
    <row r="1313" s="13" customFormat="1">
      <c r="A1313" s="13"/>
      <c r="B1313" s="241"/>
      <c r="C1313" s="242"/>
      <c r="D1313" s="243" t="s">
        <v>230</v>
      </c>
      <c r="E1313" s="244" t="s">
        <v>1</v>
      </c>
      <c r="F1313" s="245" t="s">
        <v>1897</v>
      </c>
      <c r="G1313" s="242"/>
      <c r="H1313" s="246">
        <v>9.0399999999999991</v>
      </c>
      <c r="I1313" s="247"/>
      <c r="J1313" s="242"/>
      <c r="K1313" s="242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230</v>
      </c>
      <c r="AU1313" s="252" t="s">
        <v>88</v>
      </c>
      <c r="AV1313" s="13" t="s">
        <v>88</v>
      </c>
      <c r="AW1313" s="13" t="s">
        <v>34</v>
      </c>
      <c r="AX1313" s="13" t="s">
        <v>79</v>
      </c>
      <c r="AY1313" s="252" t="s">
        <v>216</v>
      </c>
    </row>
    <row r="1314" s="14" customFormat="1">
      <c r="A1314" s="14"/>
      <c r="B1314" s="253"/>
      <c r="C1314" s="254"/>
      <c r="D1314" s="243" t="s">
        <v>230</v>
      </c>
      <c r="E1314" s="255" t="s">
        <v>1</v>
      </c>
      <c r="F1314" s="256" t="s">
        <v>285</v>
      </c>
      <c r="G1314" s="254"/>
      <c r="H1314" s="257">
        <v>87.168000000000006</v>
      </c>
      <c r="I1314" s="258"/>
      <c r="J1314" s="254"/>
      <c r="K1314" s="254"/>
      <c r="L1314" s="259"/>
      <c r="M1314" s="260"/>
      <c r="N1314" s="261"/>
      <c r="O1314" s="261"/>
      <c r="P1314" s="261"/>
      <c r="Q1314" s="261"/>
      <c r="R1314" s="261"/>
      <c r="S1314" s="261"/>
      <c r="T1314" s="26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3" t="s">
        <v>230</v>
      </c>
      <c r="AU1314" s="263" t="s">
        <v>88</v>
      </c>
      <c r="AV1314" s="14" t="s">
        <v>121</v>
      </c>
      <c r="AW1314" s="14" t="s">
        <v>34</v>
      </c>
      <c r="AX1314" s="14" t="s">
        <v>86</v>
      </c>
      <c r="AY1314" s="263" t="s">
        <v>216</v>
      </c>
    </row>
    <row r="1315" s="13" customFormat="1">
      <c r="A1315" s="13"/>
      <c r="B1315" s="241"/>
      <c r="C1315" s="242"/>
      <c r="D1315" s="243" t="s">
        <v>230</v>
      </c>
      <c r="E1315" s="242"/>
      <c r="F1315" s="245" t="s">
        <v>2164</v>
      </c>
      <c r="G1315" s="242"/>
      <c r="H1315" s="246">
        <v>91.525999999999996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230</v>
      </c>
      <c r="AU1315" s="252" t="s">
        <v>88</v>
      </c>
      <c r="AV1315" s="13" t="s">
        <v>88</v>
      </c>
      <c r="AW1315" s="13" t="s">
        <v>4</v>
      </c>
      <c r="AX1315" s="13" t="s">
        <v>86</v>
      </c>
      <c r="AY1315" s="252" t="s">
        <v>216</v>
      </c>
    </row>
    <row r="1316" s="2" customFormat="1" ht="16.5" customHeight="1">
      <c r="A1316" s="39"/>
      <c r="B1316" s="40"/>
      <c r="C1316" s="264" t="s">
        <v>2165</v>
      </c>
      <c r="D1316" s="264" t="s">
        <v>372</v>
      </c>
      <c r="E1316" s="265" t="s">
        <v>2166</v>
      </c>
      <c r="F1316" s="266" t="s">
        <v>2167</v>
      </c>
      <c r="G1316" s="267" t="s">
        <v>277</v>
      </c>
      <c r="H1316" s="268">
        <v>13.256</v>
      </c>
      <c r="I1316" s="269"/>
      <c r="J1316" s="270">
        <f>ROUND(I1316*H1316,2)</f>
        <v>0</v>
      </c>
      <c r="K1316" s="266" t="s">
        <v>222</v>
      </c>
      <c r="L1316" s="271"/>
      <c r="M1316" s="272" t="s">
        <v>1</v>
      </c>
      <c r="N1316" s="273" t="s">
        <v>44</v>
      </c>
      <c r="O1316" s="92"/>
      <c r="P1316" s="237">
        <f>O1316*H1316</f>
        <v>0</v>
      </c>
      <c r="Q1316" s="237">
        <v>0.0015</v>
      </c>
      <c r="R1316" s="237">
        <f>Q1316*H1316</f>
        <v>0.019884000000000002</v>
      </c>
      <c r="S1316" s="237">
        <v>0</v>
      </c>
      <c r="T1316" s="238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9" t="s">
        <v>371</v>
      </c>
      <c r="AT1316" s="239" t="s">
        <v>372</v>
      </c>
      <c r="AU1316" s="239" t="s">
        <v>88</v>
      </c>
      <c r="AY1316" s="18" t="s">
        <v>216</v>
      </c>
      <c r="BE1316" s="240">
        <f>IF(N1316="základní",J1316,0)</f>
        <v>0</v>
      </c>
      <c r="BF1316" s="240">
        <f>IF(N1316="snížená",J1316,0)</f>
        <v>0</v>
      </c>
      <c r="BG1316" s="240">
        <f>IF(N1316="zákl. přenesená",J1316,0)</f>
        <v>0</v>
      </c>
      <c r="BH1316" s="240">
        <f>IF(N1316="sníž. přenesená",J1316,0)</f>
        <v>0</v>
      </c>
      <c r="BI1316" s="240">
        <f>IF(N1316="nulová",J1316,0)</f>
        <v>0</v>
      </c>
      <c r="BJ1316" s="18" t="s">
        <v>86</v>
      </c>
      <c r="BK1316" s="240">
        <f>ROUND(I1316*H1316,2)</f>
        <v>0</v>
      </c>
      <c r="BL1316" s="18" t="s">
        <v>290</v>
      </c>
      <c r="BM1316" s="239" t="s">
        <v>2168</v>
      </c>
    </row>
    <row r="1317" s="13" customFormat="1">
      <c r="A1317" s="13"/>
      <c r="B1317" s="241"/>
      <c r="C1317" s="242"/>
      <c r="D1317" s="243" t="s">
        <v>230</v>
      </c>
      <c r="E1317" s="244" t="s">
        <v>1</v>
      </c>
      <c r="F1317" s="245" t="s">
        <v>2159</v>
      </c>
      <c r="G1317" s="242"/>
      <c r="H1317" s="246">
        <v>12.625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230</v>
      </c>
      <c r="AU1317" s="252" t="s">
        <v>88</v>
      </c>
      <c r="AV1317" s="13" t="s">
        <v>88</v>
      </c>
      <c r="AW1317" s="13" t="s">
        <v>34</v>
      </c>
      <c r="AX1317" s="13" t="s">
        <v>86</v>
      </c>
      <c r="AY1317" s="252" t="s">
        <v>216</v>
      </c>
    </row>
    <row r="1318" s="13" customFormat="1">
      <c r="A1318" s="13"/>
      <c r="B1318" s="241"/>
      <c r="C1318" s="242"/>
      <c r="D1318" s="243" t="s">
        <v>230</v>
      </c>
      <c r="E1318" s="242"/>
      <c r="F1318" s="245" t="s">
        <v>2169</v>
      </c>
      <c r="G1318" s="242"/>
      <c r="H1318" s="246">
        <v>13.256</v>
      </c>
      <c r="I1318" s="247"/>
      <c r="J1318" s="242"/>
      <c r="K1318" s="242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230</v>
      </c>
      <c r="AU1318" s="252" t="s">
        <v>88</v>
      </c>
      <c r="AV1318" s="13" t="s">
        <v>88</v>
      </c>
      <c r="AW1318" s="13" t="s">
        <v>4</v>
      </c>
      <c r="AX1318" s="13" t="s">
        <v>86</v>
      </c>
      <c r="AY1318" s="252" t="s">
        <v>216</v>
      </c>
    </row>
    <row r="1319" s="2" customFormat="1" ht="16.5" customHeight="1">
      <c r="A1319" s="39"/>
      <c r="B1319" s="40"/>
      <c r="C1319" s="264" t="s">
        <v>2170</v>
      </c>
      <c r="D1319" s="264" t="s">
        <v>372</v>
      </c>
      <c r="E1319" s="265" t="s">
        <v>2171</v>
      </c>
      <c r="F1319" s="266" t="s">
        <v>2172</v>
      </c>
      <c r="G1319" s="267" t="s">
        <v>277</v>
      </c>
      <c r="H1319" s="268">
        <v>18.635000000000002</v>
      </c>
      <c r="I1319" s="269"/>
      <c r="J1319" s="270">
        <f>ROUND(I1319*H1319,2)</f>
        <v>0</v>
      </c>
      <c r="K1319" s="266" t="s">
        <v>1</v>
      </c>
      <c r="L1319" s="271"/>
      <c r="M1319" s="272" t="s">
        <v>1</v>
      </c>
      <c r="N1319" s="273" t="s">
        <v>44</v>
      </c>
      <c r="O1319" s="92"/>
      <c r="P1319" s="237">
        <f>O1319*H1319</f>
        <v>0</v>
      </c>
      <c r="Q1319" s="237">
        <v>0.0018</v>
      </c>
      <c r="R1319" s="237">
        <f>Q1319*H1319</f>
        <v>0.033543000000000003</v>
      </c>
      <c r="S1319" s="237">
        <v>0</v>
      </c>
      <c r="T1319" s="238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39" t="s">
        <v>371</v>
      </c>
      <c r="AT1319" s="239" t="s">
        <v>372</v>
      </c>
      <c r="AU1319" s="239" t="s">
        <v>88</v>
      </c>
      <c r="AY1319" s="18" t="s">
        <v>216</v>
      </c>
      <c r="BE1319" s="240">
        <f>IF(N1319="základní",J1319,0)</f>
        <v>0</v>
      </c>
      <c r="BF1319" s="240">
        <f>IF(N1319="snížená",J1319,0)</f>
        <v>0</v>
      </c>
      <c r="BG1319" s="240">
        <f>IF(N1319="zákl. přenesená",J1319,0)</f>
        <v>0</v>
      </c>
      <c r="BH1319" s="240">
        <f>IF(N1319="sníž. přenesená",J1319,0)</f>
        <v>0</v>
      </c>
      <c r="BI1319" s="240">
        <f>IF(N1319="nulová",J1319,0)</f>
        <v>0</v>
      </c>
      <c r="BJ1319" s="18" t="s">
        <v>86</v>
      </c>
      <c r="BK1319" s="240">
        <f>ROUND(I1319*H1319,2)</f>
        <v>0</v>
      </c>
      <c r="BL1319" s="18" t="s">
        <v>290</v>
      </c>
      <c r="BM1319" s="239" t="s">
        <v>2173</v>
      </c>
    </row>
    <row r="1320" s="13" customFormat="1">
      <c r="A1320" s="13"/>
      <c r="B1320" s="241"/>
      <c r="C1320" s="242"/>
      <c r="D1320" s="243" t="s">
        <v>230</v>
      </c>
      <c r="E1320" s="244" t="s">
        <v>1</v>
      </c>
      <c r="F1320" s="245" t="s">
        <v>2160</v>
      </c>
      <c r="G1320" s="242"/>
      <c r="H1320" s="246">
        <v>18.27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230</v>
      </c>
      <c r="AU1320" s="252" t="s">
        <v>88</v>
      </c>
      <c r="AV1320" s="13" t="s">
        <v>88</v>
      </c>
      <c r="AW1320" s="13" t="s">
        <v>34</v>
      </c>
      <c r="AX1320" s="13" t="s">
        <v>86</v>
      </c>
      <c r="AY1320" s="252" t="s">
        <v>216</v>
      </c>
    </row>
    <row r="1321" s="13" customFormat="1">
      <c r="A1321" s="13"/>
      <c r="B1321" s="241"/>
      <c r="C1321" s="242"/>
      <c r="D1321" s="243" t="s">
        <v>230</v>
      </c>
      <c r="E1321" s="242"/>
      <c r="F1321" s="245" t="s">
        <v>2174</v>
      </c>
      <c r="G1321" s="242"/>
      <c r="H1321" s="246">
        <v>18.635000000000002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230</v>
      </c>
      <c r="AU1321" s="252" t="s">
        <v>88</v>
      </c>
      <c r="AV1321" s="13" t="s">
        <v>88</v>
      </c>
      <c r="AW1321" s="13" t="s">
        <v>4</v>
      </c>
      <c r="AX1321" s="13" t="s">
        <v>86</v>
      </c>
      <c r="AY1321" s="252" t="s">
        <v>216</v>
      </c>
    </row>
    <row r="1322" s="2" customFormat="1" ht="24.15" customHeight="1">
      <c r="A1322" s="39"/>
      <c r="B1322" s="40"/>
      <c r="C1322" s="228" t="s">
        <v>2175</v>
      </c>
      <c r="D1322" s="228" t="s">
        <v>218</v>
      </c>
      <c r="E1322" s="229" t="s">
        <v>2176</v>
      </c>
      <c r="F1322" s="230" t="s">
        <v>2177</v>
      </c>
      <c r="G1322" s="231" t="s">
        <v>277</v>
      </c>
      <c r="H1322" s="232">
        <v>87.168000000000006</v>
      </c>
      <c r="I1322" s="233"/>
      <c r="J1322" s="234">
        <f>ROUND(I1322*H1322,2)</f>
        <v>0</v>
      </c>
      <c r="K1322" s="230" t="s">
        <v>1</v>
      </c>
      <c r="L1322" s="45"/>
      <c r="M1322" s="235" t="s">
        <v>1</v>
      </c>
      <c r="N1322" s="236" t="s">
        <v>44</v>
      </c>
      <c r="O1322" s="92"/>
      <c r="P1322" s="237">
        <f>O1322*H1322</f>
        <v>0</v>
      </c>
      <c r="Q1322" s="237">
        <v>0.0060000000000000001</v>
      </c>
      <c r="R1322" s="237">
        <f>Q1322*H1322</f>
        <v>0.52300800000000003</v>
      </c>
      <c r="S1322" s="237">
        <v>0</v>
      </c>
      <c r="T1322" s="238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39" t="s">
        <v>290</v>
      </c>
      <c r="AT1322" s="239" t="s">
        <v>218</v>
      </c>
      <c r="AU1322" s="239" t="s">
        <v>88</v>
      </c>
      <c r="AY1322" s="18" t="s">
        <v>216</v>
      </c>
      <c r="BE1322" s="240">
        <f>IF(N1322="základní",J1322,0)</f>
        <v>0</v>
      </c>
      <c r="BF1322" s="240">
        <f>IF(N1322="snížená",J1322,0)</f>
        <v>0</v>
      </c>
      <c r="BG1322" s="240">
        <f>IF(N1322="zákl. přenesená",J1322,0)</f>
        <v>0</v>
      </c>
      <c r="BH1322" s="240">
        <f>IF(N1322="sníž. přenesená",J1322,0)</f>
        <v>0</v>
      </c>
      <c r="BI1322" s="240">
        <f>IF(N1322="nulová",J1322,0)</f>
        <v>0</v>
      </c>
      <c r="BJ1322" s="18" t="s">
        <v>86</v>
      </c>
      <c r="BK1322" s="240">
        <f>ROUND(I1322*H1322,2)</f>
        <v>0</v>
      </c>
      <c r="BL1322" s="18" t="s">
        <v>290</v>
      </c>
      <c r="BM1322" s="239" t="s">
        <v>2178</v>
      </c>
    </row>
    <row r="1323" s="13" customFormat="1">
      <c r="A1323" s="13"/>
      <c r="B1323" s="241"/>
      <c r="C1323" s="242"/>
      <c r="D1323" s="243" t="s">
        <v>230</v>
      </c>
      <c r="E1323" s="244" t="s">
        <v>1</v>
      </c>
      <c r="F1323" s="245" t="s">
        <v>2157</v>
      </c>
      <c r="G1323" s="242"/>
      <c r="H1323" s="246">
        <v>40.829999999999998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230</v>
      </c>
      <c r="AU1323" s="252" t="s">
        <v>88</v>
      </c>
      <c r="AV1323" s="13" t="s">
        <v>88</v>
      </c>
      <c r="AW1323" s="13" t="s">
        <v>34</v>
      </c>
      <c r="AX1323" s="13" t="s">
        <v>79</v>
      </c>
      <c r="AY1323" s="252" t="s">
        <v>216</v>
      </c>
    </row>
    <row r="1324" s="13" customFormat="1">
      <c r="A1324" s="13"/>
      <c r="B1324" s="241"/>
      <c r="C1324" s="242"/>
      <c r="D1324" s="243" t="s">
        <v>230</v>
      </c>
      <c r="E1324" s="244" t="s">
        <v>1</v>
      </c>
      <c r="F1324" s="245" t="s">
        <v>1895</v>
      </c>
      <c r="G1324" s="242"/>
      <c r="H1324" s="246">
        <v>11.263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230</v>
      </c>
      <c r="AU1324" s="252" t="s">
        <v>88</v>
      </c>
      <c r="AV1324" s="13" t="s">
        <v>88</v>
      </c>
      <c r="AW1324" s="13" t="s">
        <v>34</v>
      </c>
      <c r="AX1324" s="13" t="s">
        <v>79</v>
      </c>
      <c r="AY1324" s="252" t="s">
        <v>216</v>
      </c>
    </row>
    <row r="1325" s="13" customFormat="1">
      <c r="A1325" s="13"/>
      <c r="B1325" s="241"/>
      <c r="C1325" s="242"/>
      <c r="D1325" s="243" t="s">
        <v>230</v>
      </c>
      <c r="E1325" s="244" t="s">
        <v>1</v>
      </c>
      <c r="F1325" s="245" t="s">
        <v>1896</v>
      </c>
      <c r="G1325" s="242"/>
      <c r="H1325" s="246">
        <v>26.035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230</v>
      </c>
      <c r="AU1325" s="252" t="s">
        <v>88</v>
      </c>
      <c r="AV1325" s="13" t="s">
        <v>88</v>
      </c>
      <c r="AW1325" s="13" t="s">
        <v>34</v>
      </c>
      <c r="AX1325" s="13" t="s">
        <v>79</v>
      </c>
      <c r="AY1325" s="252" t="s">
        <v>216</v>
      </c>
    </row>
    <row r="1326" s="13" customFormat="1">
      <c r="A1326" s="13"/>
      <c r="B1326" s="241"/>
      <c r="C1326" s="242"/>
      <c r="D1326" s="243" t="s">
        <v>230</v>
      </c>
      <c r="E1326" s="244" t="s">
        <v>1</v>
      </c>
      <c r="F1326" s="245" t="s">
        <v>1897</v>
      </c>
      <c r="G1326" s="242"/>
      <c r="H1326" s="246">
        <v>9.0399999999999991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230</v>
      </c>
      <c r="AU1326" s="252" t="s">
        <v>88</v>
      </c>
      <c r="AV1326" s="13" t="s">
        <v>88</v>
      </c>
      <c r="AW1326" s="13" t="s">
        <v>34</v>
      </c>
      <c r="AX1326" s="13" t="s">
        <v>79</v>
      </c>
      <c r="AY1326" s="252" t="s">
        <v>216</v>
      </c>
    </row>
    <row r="1327" s="15" customFormat="1">
      <c r="A1327" s="15"/>
      <c r="B1327" s="280"/>
      <c r="C1327" s="281"/>
      <c r="D1327" s="243" t="s">
        <v>230</v>
      </c>
      <c r="E1327" s="282" t="s">
        <v>1</v>
      </c>
      <c r="F1327" s="283" t="s">
        <v>2158</v>
      </c>
      <c r="G1327" s="281"/>
      <c r="H1327" s="284">
        <v>87.168000000000006</v>
      </c>
      <c r="I1327" s="285"/>
      <c r="J1327" s="281"/>
      <c r="K1327" s="281"/>
      <c r="L1327" s="286"/>
      <c r="M1327" s="287"/>
      <c r="N1327" s="288"/>
      <c r="O1327" s="288"/>
      <c r="P1327" s="288"/>
      <c r="Q1327" s="288"/>
      <c r="R1327" s="288"/>
      <c r="S1327" s="288"/>
      <c r="T1327" s="289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90" t="s">
        <v>230</v>
      </c>
      <c r="AU1327" s="290" t="s">
        <v>88</v>
      </c>
      <c r="AV1327" s="15" t="s">
        <v>99</v>
      </c>
      <c r="AW1327" s="15" t="s">
        <v>34</v>
      </c>
      <c r="AX1327" s="15" t="s">
        <v>79</v>
      </c>
      <c r="AY1327" s="290" t="s">
        <v>216</v>
      </c>
    </row>
    <row r="1328" s="14" customFormat="1">
      <c r="A1328" s="14"/>
      <c r="B1328" s="253"/>
      <c r="C1328" s="254"/>
      <c r="D1328" s="243" t="s">
        <v>230</v>
      </c>
      <c r="E1328" s="255" t="s">
        <v>1</v>
      </c>
      <c r="F1328" s="256" t="s">
        <v>285</v>
      </c>
      <c r="G1328" s="254"/>
      <c r="H1328" s="257">
        <v>87.168000000000006</v>
      </c>
      <c r="I1328" s="258"/>
      <c r="J1328" s="254"/>
      <c r="K1328" s="254"/>
      <c r="L1328" s="259"/>
      <c r="M1328" s="260"/>
      <c r="N1328" s="261"/>
      <c r="O1328" s="261"/>
      <c r="P1328" s="261"/>
      <c r="Q1328" s="261"/>
      <c r="R1328" s="261"/>
      <c r="S1328" s="261"/>
      <c r="T1328" s="26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3" t="s">
        <v>230</v>
      </c>
      <c r="AU1328" s="263" t="s">
        <v>88</v>
      </c>
      <c r="AV1328" s="14" t="s">
        <v>121</v>
      </c>
      <c r="AW1328" s="14" t="s">
        <v>34</v>
      </c>
      <c r="AX1328" s="14" t="s">
        <v>86</v>
      </c>
      <c r="AY1328" s="263" t="s">
        <v>216</v>
      </c>
    </row>
    <row r="1329" s="2" customFormat="1" ht="24.15" customHeight="1">
      <c r="A1329" s="39"/>
      <c r="B1329" s="40"/>
      <c r="C1329" s="228" t="s">
        <v>2179</v>
      </c>
      <c r="D1329" s="228" t="s">
        <v>218</v>
      </c>
      <c r="E1329" s="229" t="s">
        <v>2180</v>
      </c>
      <c r="F1329" s="230" t="s">
        <v>2181</v>
      </c>
      <c r="G1329" s="231" t="s">
        <v>277</v>
      </c>
      <c r="H1329" s="232">
        <v>168.856</v>
      </c>
      <c r="I1329" s="233"/>
      <c r="J1329" s="234">
        <f>ROUND(I1329*H1329,2)</f>
        <v>0</v>
      </c>
      <c r="K1329" s="230" t="s">
        <v>222</v>
      </c>
      <c r="L1329" s="45"/>
      <c r="M1329" s="235" t="s">
        <v>1</v>
      </c>
      <c r="N1329" s="236" t="s">
        <v>44</v>
      </c>
      <c r="O1329" s="92"/>
      <c r="P1329" s="237">
        <f>O1329*H1329</f>
        <v>0</v>
      </c>
      <c r="Q1329" s="237">
        <v>0.0060600000000000003</v>
      </c>
      <c r="R1329" s="237">
        <f>Q1329*H1329</f>
        <v>1.02326736</v>
      </c>
      <c r="S1329" s="237">
        <v>0</v>
      </c>
      <c r="T1329" s="238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9" t="s">
        <v>290</v>
      </c>
      <c r="AT1329" s="239" t="s">
        <v>218</v>
      </c>
      <c r="AU1329" s="239" t="s">
        <v>88</v>
      </c>
      <c r="AY1329" s="18" t="s">
        <v>216</v>
      </c>
      <c r="BE1329" s="240">
        <f>IF(N1329="základní",J1329,0)</f>
        <v>0</v>
      </c>
      <c r="BF1329" s="240">
        <f>IF(N1329="snížená",J1329,0)</f>
        <v>0</v>
      </c>
      <c r="BG1329" s="240">
        <f>IF(N1329="zákl. přenesená",J1329,0)</f>
        <v>0</v>
      </c>
      <c r="BH1329" s="240">
        <f>IF(N1329="sníž. přenesená",J1329,0)</f>
        <v>0</v>
      </c>
      <c r="BI1329" s="240">
        <f>IF(N1329="nulová",J1329,0)</f>
        <v>0</v>
      </c>
      <c r="BJ1329" s="18" t="s">
        <v>86</v>
      </c>
      <c r="BK1329" s="240">
        <f>ROUND(I1329*H1329,2)</f>
        <v>0</v>
      </c>
      <c r="BL1329" s="18" t="s">
        <v>290</v>
      </c>
      <c r="BM1329" s="239" t="s">
        <v>2182</v>
      </c>
    </row>
    <row r="1330" s="13" customFormat="1">
      <c r="A1330" s="13"/>
      <c r="B1330" s="241"/>
      <c r="C1330" s="242"/>
      <c r="D1330" s="243" t="s">
        <v>230</v>
      </c>
      <c r="E1330" s="244" t="s">
        <v>1</v>
      </c>
      <c r="F1330" s="245" t="s">
        <v>2183</v>
      </c>
      <c r="G1330" s="242"/>
      <c r="H1330" s="246">
        <v>20.699999999999999</v>
      </c>
      <c r="I1330" s="247"/>
      <c r="J1330" s="242"/>
      <c r="K1330" s="242"/>
      <c r="L1330" s="248"/>
      <c r="M1330" s="249"/>
      <c r="N1330" s="250"/>
      <c r="O1330" s="250"/>
      <c r="P1330" s="250"/>
      <c r="Q1330" s="250"/>
      <c r="R1330" s="250"/>
      <c r="S1330" s="250"/>
      <c r="T1330" s="25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2" t="s">
        <v>230</v>
      </c>
      <c r="AU1330" s="252" t="s">
        <v>88</v>
      </c>
      <c r="AV1330" s="13" t="s">
        <v>88</v>
      </c>
      <c r="AW1330" s="13" t="s">
        <v>34</v>
      </c>
      <c r="AX1330" s="13" t="s">
        <v>79</v>
      </c>
      <c r="AY1330" s="252" t="s">
        <v>216</v>
      </c>
    </row>
    <row r="1331" s="13" customFormat="1">
      <c r="A1331" s="13"/>
      <c r="B1331" s="241"/>
      <c r="C1331" s="242"/>
      <c r="D1331" s="243" t="s">
        <v>230</v>
      </c>
      <c r="E1331" s="244" t="s">
        <v>1</v>
      </c>
      <c r="F1331" s="245" t="s">
        <v>2184</v>
      </c>
      <c r="G1331" s="242"/>
      <c r="H1331" s="246">
        <v>3.085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230</v>
      </c>
      <c r="AU1331" s="252" t="s">
        <v>88</v>
      </c>
      <c r="AV1331" s="13" t="s">
        <v>88</v>
      </c>
      <c r="AW1331" s="13" t="s">
        <v>34</v>
      </c>
      <c r="AX1331" s="13" t="s">
        <v>79</v>
      </c>
      <c r="AY1331" s="252" t="s">
        <v>216</v>
      </c>
    </row>
    <row r="1332" s="15" customFormat="1">
      <c r="A1332" s="15"/>
      <c r="B1332" s="280"/>
      <c r="C1332" s="281"/>
      <c r="D1332" s="243" t="s">
        <v>230</v>
      </c>
      <c r="E1332" s="282" t="s">
        <v>1</v>
      </c>
      <c r="F1332" s="283" t="s">
        <v>1038</v>
      </c>
      <c r="G1332" s="281"/>
      <c r="H1332" s="284">
        <v>23.785</v>
      </c>
      <c r="I1332" s="285"/>
      <c r="J1332" s="281"/>
      <c r="K1332" s="281"/>
      <c r="L1332" s="286"/>
      <c r="M1332" s="287"/>
      <c r="N1332" s="288"/>
      <c r="O1332" s="288"/>
      <c r="P1332" s="288"/>
      <c r="Q1332" s="288"/>
      <c r="R1332" s="288"/>
      <c r="S1332" s="288"/>
      <c r="T1332" s="289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90" t="s">
        <v>230</v>
      </c>
      <c r="AU1332" s="290" t="s">
        <v>88</v>
      </c>
      <c r="AV1332" s="15" t="s">
        <v>99</v>
      </c>
      <c r="AW1332" s="15" t="s">
        <v>34</v>
      </c>
      <c r="AX1332" s="15" t="s">
        <v>79</v>
      </c>
      <c r="AY1332" s="290" t="s">
        <v>216</v>
      </c>
    </row>
    <row r="1333" s="13" customFormat="1">
      <c r="A1333" s="13"/>
      <c r="B1333" s="241"/>
      <c r="C1333" s="242"/>
      <c r="D1333" s="243" t="s">
        <v>230</v>
      </c>
      <c r="E1333" s="244" t="s">
        <v>1</v>
      </c>
      <c r="F1333" s="245" t="s">
        <v>2185</v>
      </c>
      <c r="G1333" s="242"/>
      <c r="H1333" s="246">
        <v>21.942</v>
      </c>
      <c r="I1333" s="247"/>
      <c r="J1333" s="242"/>
      <c r="K1333" s="242"/>
      <c r="L1333" s="248"/>
      <c r="M1333" s="249"/>
      <c r="N1333" s="250"/>
      <c r="O1333" s="250"/>
      <c r="P1333" s="250"/>
      <c r="Q1333" s="250"/>
      <c r="R1333" s="250"/>
      <c r="S1333" s="250"/>
      <c r="T1333" s="25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2" t="s">
        <v>230</v>
      </c>
      <c r="AU1333" s="252" t="s">
        <v>88</v>
      </c>
      <c r="AV1333" s="13" t="s">
        <v>88</v>
      </c>
      <c r="AW1333" s="13" t="s">
        <v>34</v>
      </c>
      <c r="AX1333" s="13" t="s">
        <v>79</v>
      </c>
      <c r="AY1333" s="252" t="s">
        <v>216</v>
      </c>
    </row>
    <row r="1334" s="15" customFormat="1">
      <c r="A1334" s="15"/>
      <c r="B1334" s="280"/>
      <c r="C1334" s="281"/>
      <c r="D1334" s="243" t="s">
        <v>230</v>
      </c>
      <c r="E1334" s="282" t="s">
        <v>1</v>
      </c>
      <c r="F1334" s="283" t="s">
        <v>939</v>
      </c>
      <c r="G1334" s="281"/>
      <c r="H1334" s="284">
        <v>21.942</v>
      </c>
      <c r="I1334" s="285"/>
      <c r="J1334" s="281"/>
      <c r="K1334" s="281"/>
      <c r="L1334" s="286"/>
      <c r="M1334" s="287"/>
      <c r="N1334" s="288"/>
      <c r="O1334" s="288"/>
      <c r="P1334" s="288"/>
      <c r="Q1334" s="288"/>
      <c r="R1334" s="288"/>
      <c r="S1334" s="288"/>
      <c r="T1334" s="289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90" t="s">
        <v>230</v>
      </c>
      <c r="AU1334" s="290" t="s">
        <v>88</v>
      </c>
      <c r="AV1334" s="15" t="s">
        <v>99</v>
      </c>
      <c r="AW1334" s="15" t="s">
        <v>34</v>
      </c>
      <c r="AX1334" s="15" t="s">
        <v>79</v>
      </c>
      <c r="AY1334" s="290" t="s">
        <v>216</v>
      </c>
    </row>
    <row r="1335" s="13" customFormat="1">
      <c r="A1335" s="13"/>
      <c r="B1335" s="241"/>
      <c r="C1335" s="242"/>
      <c r="D1335" s="243" t="s">
        <v>230</v>
      </c>
      <c r="E1335" s="244" t="s">
        <v>1</v>
      </c>
      <c r="F1335" s="245" t="s">
        <v>2186</v>
      </c>
      <c r="G1335" s="242"/>
      <c r="H1335" s="246">
        <v>62.360999999999997</v>
      </c>
      <c r="I1335" s="247"/>
      <c r="J1335" s="242"/>
      <c r="K1335" s="242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230</v>
      </c>
      <c r="AU1335" s="252" t="s">
        <v>88</v>
      </c>
      <c r="AV1335" s="13" t="s">
        <v>88</v>
      </c>
      <c r="AW1335" s="13" t="s">
        <v>34</v>
      </c>
      <c r="AX1335" s="13" t="s">
        <v>79</v>
      </c>
      <c r="AY1335" s="252" t="s">
        <v>216</v>
      </c>
    </row>
    <row r="1336" s="13" customFormat="1">
      <c r="A1336" s="13"/>
      <c r="B1336" s="241"/>
      <c r="C1336" s="242"/>
      <c r="D1336" s="243" t="s">
        <v>230</v>
      </c>
      <c r="E1336" s="244" t="s">
        <v>1</v>
      </c>
      <c r="F1336" s="245" t="s">
        <v>2187</v>
      </c>
      <c r="G1336" s="242"/>
      <c r="H1336" s="246">
        <v>14.800000000000001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230</v>
      </c>
      <c r="AU1336" s="252" t="s">
        <v>88</v>
      </c>
      <c r="AV1336" s="13" t="s">
        <v>88</v>
      </c>
      <c r="AW1336" s="13" t="s">
        <v>34</v>
      </c>
      <c r="AX1336" s="13" t="s">
        <v>79</v>
      </c>
      <c r="AY1336" s="252" t="s">
        <v>216</v>
      </c>
    </row>
    <row r="1337" s="15" customFormat="1">
      <c r="A1337" s="15"/>
      <c r="B1337" s="280"/>
      <c r="C1337" s="281"/>
      <c r="D1337" s="243" t="s">
        <v>230</v>
      </c>
      <c r="E1337" s="282" t="s">
        <v>1</v>
      </c>
      <c r="F1337" s="283" t="s">
        <v>2188</v>
      </c>
      <c r="G1337" s="281"/>
      <c r="H1337" s="284">
        <v>77.161000000000001</v>
      </c>
      <c r="I1337" s="285"/>
      <c r="J1337" s="281"/>
      <c r="K1337" s="281"/>
      <c r="L1337" s="286"/>
      <c r="M1337" s="287"/>
      <c r="N1337" s="288"/>
      <c r="O1337" s="288"/>
      <c r="P1337" s="288"/>
      <c r="Q1337" s="288"/>
      <c r="R1337" s="288"/>
      <c r="S1337" s="288"/>
      <c r="T1337" s="289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90" t="s">
        <v>230</v>
      </c>
      <c r="AU1337" s="290" t="s">
        <v>88</v>
      </c>
      <c r="AV1337" s="15" t="s">
        <v>99</v>
      </c>
      <c r="AW1337" s="15" t="s">
        <v>34</v>
      </c>
      <c r="AX1337" s="15" t="s">
        <v>79</v>
      </c>
      <c r="AY1337" s="290" t="s">
        <v>216</v>
      </c>
    </row>
    <row r="1338" s="13" customFormat="1">
      <c r="A1338" s="13"/>
      <c r="B1338" s="241"/>
      <c r="C1338" s="242"/>
      <c r="D1338" s="243" t="s">
        <v>230</v>
      </c>
      <c r="E1338" s="244" t="s">
        <v>1</v>
      </c>
      <c r="F1338" s="245" t="s">
        <v>2189</v>
      </c>
      <c r="G1338" s="242"/>
      <c r="H1338" s="246">
        <v>6.9630000000000001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230</v>
      </c>
      <c r="AU1338" s="252" t="s">
        <v>88</v>
      </c>
      <c r="AV1338" s="13" t="s">
        <v>88</v>
      </c>
      <c r="AW1338" s="13" t="s">
        <v>34</v>
      </c>
      <c r="AX1338" s="13" t="s">
        <v>79</v>
      </c>
      <c r="AY1338" s="252" t="s">
        <v>216</v>
      </c>
    </row>
    <row r="1339" s="13" customFormat="1">
      <c r="A1339" s="13"/>
      <c r="B1339" s="241"/>
      <c r="C1339" s="242"/>
      <c r="D1339" s="243" t="s">
        <v>230</v>
      </c>
      <c r="E1339" s="244" t="s">
        <v>1</v>
      </c>
      <c r="F1339" s="245" t="s">
        <v>2190</v>
      </c>
      <c r="G1339" s="242"/>
      <c r="H1339" s="246">
        <v>6.875</v>
      </c>
      <c r="I1339" s="247"/>
      <c r="J1339" s="242"/>
      <c r="K1339" s="242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230</v>
      </c>
      <c r="AU1339" s="252" t="s">
        <v>88</v>
      </c>
      <c r="AV1339" s="13" t="s">
        <v>88</v>
      </c>
      <c r="AW1339" s="13" t="s">
        <v>34</v>
      </c>
      <c r="AX1339" s="13" t="s">
        <v>79</v>
      </c>
      <c r="AY1339" s="252" t="s">
        <v>216</v>
      </c>
    </row>
    <row r="1340" s="13" customFormat="1">
      <c r="A1340" s="13"/>
      <c r="B1340" s="241"/>
      <c r="C1340" s="242"/>
      <c r="D1340" s="243" t="s">
        <v>230</v>
      </c>
      <c r="E1340" s="244" t="s">
        <v>1</v>
      </c>
      <c r="F1340" s="245" t="s">
        <v>2191</v>
      </c>
      <c r="G1340" s="242"/>
      <c r="H1340" s="246">
        <v>7.9329999999999998</v>
      </c>
      <c r="I1340" s="247"/>
      <c r="J1340" s="242"/>
      <c r="K1340" s="242"/>
      <c r="L1340" s="248"/>
      <c r="M1340" s="249"/>
      <c r="N1340" s="250"/>
      <c r="O1340" s="250"/>
      <c r="P1340" s="250"/>
      <c r="Q1340" s="250"/>
      <c r="R1340" s="250"/>
      <c r="S1340" s="250"/>
      <c r="T1340" s="25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2" t="s">
        <v>230</v>
      </c>
      <c r="AU1340" s="252" t="s">
        <v>88</v>
      </c>
      <c r="AV1340" s="13" t="s">
        <v>88</v>
      </c>
      <c r="AW1340" s="13" t="s">
        <v>34</v>
      </c>
      <c r="AX1340" s="13" t="s">
        <v>79</v>
      </c>
      <c r="AY1340" s="252" t="s">
        <v>216</v>
      </c>
    </row>
    <row r="1341" s="13" customFormat="1">
      <c r="A1341" s="13"/>
      <c r="B1341" s="241"/>
      <c r="C1341" s="242"/>
      <c r="D1341" s="243" t="s">
        <v>230</v>
      </c>
      <c r="E1341" s="244" t="s">
        <v>1</v>
      </c>
      <c r="F1341" s="245" t="s">
        <v>1074</v>
      </c>
      <c r="G1341" s="242"/>
      <c r="H1341" s="246">
        <v>19.988</v>
      </c>
      <c r="I1341" s="247"/>
      <c r="J1341" s="242"/>
      <c r="K1341" s="242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2" t="s">
        <v>230</v>
      </c>
      <c r="AU1341" s="252" t="s">
        <v>88</v>
      </c>
      <c r="AV1341" s="13" t="s">
        <v>88</v>
      </c>
      <c r="AW1341" s="13" t="s">
        <v>34</v>
      </c>
      <c r="AX1341" s="13" t="s">
        <v>79</v>
      </c>
      <c r="AY1341" s="252" t="s">
        <v>216</v>
      </c>
    </row>
    <row r="1342" s="13" customFormat="1">
      <c r="A1342" s="13"/>
      <c r="B1342" s="241"/>
      <c r="C1342" s="242"/>
      <c r="D1342" s="243" t="s">
        <v>230</v>
      </c>
      <c r="E1342" s="244" t="s">
        <v>1</v>
      </c>
      <c r="F1342" s="245" t="s">
        <v>2192</v>
      </c>
      <c r="G1342" s="242"/>
      <c r="H1342" s="246">
        <v>0.90000000000000002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230</v>
      </c>
      <c r="AU1342" s="252" t="s">
        <v>88</v>
      </c>
      <c r="AV1342" s="13" t="s">
        <v>88</v>
      </c>
      <c r="AW1342" s="13" t="s">
        <v>34</v>
      </c>
      <c r="AX1342" s="13" t="s">
        <v>79</v>
      </c>
      <c r="AY1342" s="252" t="s">
        <v>216</v>
      </c>
    </row>
    <row r="1343" s="13" customFormat="1">
      <c r="A1343" s="13"/>
      <c r="B1343" s="241"/>
      <c r="C1343" s="242"/>
      <c r="D1343" s="243" t="s">
        <v>230</v>
      </c>
      <c r="E1343" s="244" t="s">
        <v>1</v>
      </c>
      <c r="F1343" s="245" t="s">
        <v>2193</v>
      </c>
      <c r="G1343" s="242"/>
      <c r="H1343" s="246">
        <v>1.0409999999999999</v>
      </c>
      <c r="I1343" s="247"/>
      <c r="J1343" s="242"/>
      <c r="K1343" s="242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230</v>
      </c>
      <c r="AU1343" s="252" t="s">
        <v>88</v>
      </c>
      <c r="AV1343" s="13" t="s">
        <v>88</v>
      </c>
      <c r="AW1343" s="13" t="s">
        <v>34</v>
      </c>
      <c r="AX1343" s="13" t="s">
        <v>79</v>
      </c>
      <c r="AY1343" s="252" t="s">
        <v>216</v>
      </c>
    </row>
    <row r="1344" s="13" customFormat="1">
      <c r="A1344" s="13"/>
      <c r="B1344" s="241"/>
      <c r="C1344" s="242"/>
      <c r="D1344" s="243" t="s">
        <v>230</v>
      </c>
      <c r="E1344" s="244" t="s">
        <v>1</v>
      </c>
      <c r="F1344" s="245" t="s">
        <v>2194</v>
      </c>
      <c r="G1344" s="242"/>
      <c r="H1344" s="246">
        <v>0.99399999999999999</v>
      </c>
      <c r="I1344" s="247"/>
      <c r="J1344" s="242"/>
      <c r="K1344" s="242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230</v>
      </c>
      <c r="AU1344" s="252" t="s">
        <v>88</v>
      </c>
      <c r="AV1344" s="13" t="s">
        <v>88</v>
      </c>
      <c r="AW1344" s="13" t="s">
        <v>34</v>
      </c>
      <c r="AX1344" s="13" t="s">
        <v>79</v>
      </c>
      <c r="AY1344" s="252" t="s">
        <v>216</v>
      </c>
    </row>
    <row r="1345" s="15" customFormat="1">
      <c r="A1345" s="15"/>
      <c r="B1345" s="280"/>
      <c r="C1345" s="281"/>
      <c r="D1345" s="243" t="s">
        <v>230</v>
      </c>
      <c r="E1345" s="282" t="s">
        <v>1</v>
      </c>
      <c r="F1345" s="283" t="s">
        <v>1058</v>
      </c>
      <c r="G1345" s="281"/>
      <c r="H1345" s="284">
        <v>44.694000000000003</v>
      </c>
      <c r="I1345" s="285"/>
      <c r="J1345" s="281"/>
      <c r="K1345" s="281"/>
      <c r="L1345" s="286"/>
      <c r="M1345" s="287"/>
      <c r="N1345" s="288"/>
      <c r="O1345" s="288"/>
      <c r="P1345" s="288"/>
      <c r="Q1345" s="288"/>
      <c r="R1345" s="288"/>
      <c r="S1345" s="288"/>
      <c r="T1345" s="289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90" t="s">
        <v>230</v>
      </c>
      <c r="AU1345" s="290" t="s">
        <v>88</v>
      </c>
      <c r="AV1345" s="15" t="s">
        <v>99</v>
      </c>
      <c r="AW1345" s="15" t="s">
        <v>34</v>
      </c>
      <c r="AX1345" s="15" t="s">
        <v>79</v>
      </c>
      <c r="AY1345" s="290" t="s">
        <v>216</v>
      </c>
    </row>
    <row r="1346" s="13" customFormat="1">
      <c r="A1346" s="13"/>
      <c r="B1346" s="241"/>
      <c r="C1346" s="242"/>
      <c r="D1346" s="243" t="s">
        <v>230</v>
      </c>
      <c r="E1346" s="244" t="s">
        <v>1</v>
      </c>
      <c r="F1346" s="245" t="s">
        <v>2195</v>
      </c>
      <c r="G1346" s="242"/>
      <c r="H1346" s="246">
        <v>1.274</v>
      </c>
      <c r="I1346" s="247"/>
      <c r="J1346" s="242"/>
      <c r="K1346" s="242"/>
      <c r="L1346" s="248"/>
      <c r="M1346" s="249"/>
      <c r="N1346" s="250"/>
      <c r="O1346" s="250"/>
      <c r="P1346" s="250"/>
      <c r="Q1346" s="250"/>
      <c r="R1346" s="250"/>
      <c r="S1346" s="250"/>
      <c r="T1346" s="25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2" t="s">
        <v>230</v>
      </c>
      <c r="AU1346" s="252" t="s">
        <v>88</v>
      </c>
      <c r="AV1346" s="13" t="s">
        <v>88</v>
      </c>
      <c r="AW1346" s="13" t="s">
        <v>34</v>
      </c>
      <c r="AX1346" s="13" t="s">
        <v>79</v>
      </c>
      <c r="AY1346" s="252" t="s">
        <v>216</v>
      </c>
    </row>
    <row r="1347" s="14" customFormat="1">
      <c r="A1347" s="14"/>
      <c r="B1347" s="253"/>
      <c r="C1347" s="254"/>
      <c r="D1347" s="243" t="s">
        <v>230</v>
      </c>
      <c r="E1347" s="255" t="s">
        <v>1</v>
      </c>
      <c r="F1347" s="256" t="s">
        <v>285</v>
      </c>
      <c r="G1347" s="254"/>
      <c r="H1347" s="257">
        <v>168.856</v>
      </c>
      <c r="I1347" s="258"/>
      <c r="J1347" s="254"/>
      <c r="K1347" s="254"/>
      <c r="L1347" s="259"/>
      <c r="M1347" s="260"/>
      <c r="N1347" s="261"/>
      <c r="O1347" s="261"/>
      <c r="P1347" s="261"/>
      <c r="Q1347" s="261"/>
      <c r="R1347" s="261"/>
      <c r="S1347" s="261"/>
      <c r="T1347" s="26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3" t="s">
        <v>230</v>
      </c>
      <c r="AU1347" s="263" t="s">
        <v>88</v>
      </c>
      <c r="AV1347" s="14" t="s">
        <v>121</v>
      </c>
      <c r="AW1347" s="14" t="s">
        <v>34</v>
      </c>
      <c r="AX1347" s="14" t="s">
        <v>86</v>
      </c>
      <c r="AY1347" s="263" t="s">
        <v>216</v>
      </c>
    </row>
    <row r="1348" s="2" customFormat="1" ht="16.5" customHeight="1">
      <c r="A1348" s="39"/>
      <c r="B1348" s="40"/>
      <c r="C1348" s="264" t="s">
        <v>2196</v>
      </c>
      <c r="D1348" s="264" t="s">
        <v>372</v>
      </c>
      <c r="E1348" s="265" t="s">
        <v>2197</v>
      </c>
      <c r="F1348" s="266" t="s">
        <v>2198</v>
      </c>
      <c r="G1348" s="267" t="s">
        <v>277</v>
      </c>
      <c r="H1348" s="268">
        <v>171.761</v>
      </c>
      <c r="I1348" s="269"/>
      <c r="J1348" s="270">
        <f>ROUND(I1348*H1348,2)</f>
        <v>0</v>
      </c>
      <c r="K1348" s="266" t="s">
        <v>222</v>
      </c>
      <c r="L1348" s="271"/>
      <c r="M1348" s="272" t="s">
        <v>1</v>
      </c>
      <c r="N1348" s="273" t="s">
        <v>44</v>
      </c>
      <c r="O1348" s="92"/>
      <c r="P1348" s="237">
        <f>O1348*H1348</f>
        <v>0</v>
      </c>
      <c r="Q1348" s="237">
        <v>0.0018</v>
      </c>
      <c r="R1348" s="237">
        <f>Q1348*H1348</f>
        <v>0.30916979999999999</v>
      </c>
      <c r="S1348" s="237">
        <v>0</v>
      </c>
      <c r="T1348" s="238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9" t="s">
        <v>371</v>
      </c>
      <c r="AT1348" s="239" t="s">
        <v>372</v>
      </c>
      <c r="AU1348" s="239" t="s">
        <v>88</v>
      </c>
      <c r="AY1348" s="18" t="s">
        <v>216</v>
      </c>
      <c r="BE1348" s="240">
        <f>IF(N1348="základní",J1348,0)</f>
        <v>0</v>
      </c>
      <c r="BF1348" s="240">
        <f>IF(N1348="snížená",J1348,0)</f>
        <v>0</v>
      </c>
      <c r="BG1348" s="240">
        <f>IF(N1348="zákl. přenesená",J1348,0)</f>
        <v>0</v>
      </c>
      <c r="BH1348" s="240">
        <f>IF(N1348="sníž. přenesená",J1348,0)</f>
        <v>0</v>
      </c>
      <c r="BI1348" s="240">
        <f>IF(N1348="nulová",J1348,0)</f>
        <v>0</v>
      </c>
      <c r="BJ1348" s="18" t="s">
        <v>86</v>
      </c>
      <c r="BK1348" s="240">
        <f>ROUND(I1348*H1348,2)</f>
        <v>0</v>
      </c>
      <c r="BL1348" s="18" t="s">
        <v>290</v>
      </c>
      <c r="BM1348" s="239" t="s">
        <v>2199</v>
      </c>
    </row>
    <row r="1349" s="13" customFormat="1">
      <c r="A1349" s="13"/>
      <c r="B1349" s="241"/>
      <c r="C1349" s="242"/>
      <c r="D1349" s="243" t="s">
        <v>230</v>
      </c>
      <c r="E1349" s="244" t="s">
        <v>1</v>
      </c>
      <c r="F1349" s="245" t="s">
        <v>2183</v>
      </c>
      <c r="G1349" s="242"/>
      <c r="H1349" s="246">
        <v>20.699999999999999</v>
      </c>
      <c r="I1349" s="247"/>
      <c r="J1349" s="242"/>
      <c r="K1349" s="242"/>
      <c r="L1349" s="248"/>
      <c r="M1349" s="249"/>
      <c r="N1349" s="250"/>
      <c r="O1349" s="250"/>
      <c r="P1349" s="250"/>
      <c r="Q1349" s="250"/>
      <c r="R1349" s="250"/>
      <c r="S1349" s="250"/>
      <c r="T1349" s="25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2" t="s">
        <v>230</v>
      </c>
      <c r="AU1349" s="252" t="s">
        <v>88</v>
      </c>
      <c r="AV1349" s="13" t="s">
        <v>88</v>
      </c>
      <c r="AW1349" s="13" t="s">
        <v>34</v>
      </c>
      <c r="AX1349" s="13" t="s">
        <v>79</v>
      </c>
      <c r="AY1349" s="252" t="s">
        <v>216</v>
      </c>
    </row>
    <row r="1350" s="13" customFormat="1">
      <c r="A1350" s="13"/>
      <c r="B1350" s="241"/>
      <c r="C1350" s="242"/>
      <c r="D1350" s="243" t="s">
        <v>230</v>
      </c>
      <c r="E1350" s="244" t="s">
        <v>1</v>
      </c>
      <c r="F1350" s="245" t="s">
        <v>2200</v>
      </c>
      <c r="G1350" s="242"/>
      <c r="H1350" s="246">
        <v>3.085</v>
      </c>
      <c r="I1350" s="247"/>
      <c r="J1350" s="242"/>
      <c r="K1350" s="242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230</v>
      </c>
      <c r="AU1350" s="252" t="s">
        <v>88</v>
      </c>
      <c r="AV1350" s="13" t="s">
        <v>88</v>
      </c>
      <c r="AW1350" s="13" t="s">
        <v>34</v>
      </c>
      <c r="AX1350" s="13" t="s">
        <v>79</v>
      </c>
      <c r="AY1350" s="252" t="s">
        <v>216</v>
      </c>
    </row>
    <row r="1351" s="15" customFormat="1">
      <c r="A1351" s="15"/>
      <c r="B1351" s="280"/>
      <c r="C1351" s="281"/>
      <c r="D1351" s="243" t="s">
        <v>230</v>
      </c>
      <c r="E1351" s="282" t="s">
        <v>1</v>
      </c>
      <c r="F1351" s="283" t="s">
        <v>1038</v>
      </c>
      <c r="G1351" s="281"/>
      <c r="H1351" s="284">
        <v>23.785</v>
      </c>
      <c r="I1351" s="285"/>
      <c r="J1351" s="281"/>
      <c r="K1351" s="281"/>
      <c r="L1351" s="286"/>
      <c r="M1351" s="287"/>
      <c r="N1351" s="288"/>
      <c r="O1351" s="288"/>
      <c r="P1351" s="288"/>
      <c r="Q1351" s="288"/>
      <c r="R1351" s="288"/>
      <c r="S1351" s="288"/>
      <c r="T1351" s="289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90" t="s">
        <v>230</v>
      </c>
      <c r="AU1351" s="290" t="s">
        <v>88</v>
      </c>
      <c r="AV1351" s="15" t="s">
        <v>99</v>
      </c>
      <c r="AW1351" s="15" t="s">
        <v>34</v>
      </c>
      <c r="AX1351" s="15" t="s">
        <v>79</v>
      </c>
      <c r="AY1351" s="290" t="s">
        <v>216</v>
      </c>
    </row>
    <row r="1352" s="13" customFormat="1">
      <c r="A1352" s="13"/>
      <c r="B1352" s="241"/>
      <c r="C1352" s="242"/>
      <c r="D1352" s="243" t="s">
        <v>230</v>
      </c>
      <c r="E1352" s="244" t="s">
        <v>1</v>
      </c>
      <c r="F1352" s="245" t="s">
        <v>2185</v>
      </c>
      <c r="G1352" s="242"/>
      <c r="H1352" s="246">
        <v>21.942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230</v>
      </c>
      <c r="AU1352" s="252" t="s">
        <v>88</v>
      </c>
      <c r="AV1352" s="13" t="s">
        <v>88</v>
      </c>
      <c r="AW1352" s="13" t="s">
        <v>34</v>
      </c>
      <c r="AX1352" s="13" t="s">
        <v>79</v>
      </c>
      <c r="AY1352" s="252" t="s">
        <v>216</v>
      </c>
    </row>
    <row r="1353" s="15" customFormat="1">
      <c r="A1353" s="15"/>
      <c r="B1353" s="280"/>
      <c r="C1353" s="281"/>
      <c r="D1353" s="243" t="s">
        <v>230</v>
      </c>
      <c r="E1353" s="282" t="s">
        <v>1</v>
      </c>
      <c r="F1353" s="283" t="s">
        <v>939</v>
      </c>
      <c r="G1353" s="281"/>
      <c r="H1353" s="284">
        <v>21.942</v>
      </c>
      <c r="I1353" s="285"/>
      <c r="J1353" s="281"/>
      <c r="K1353" s="281"/>
      <c r="L1353" s="286"/>
      <c r="M1353" s="287"/>
      <c r="N1353" s="288"/>
      <c r="O1353" s="288"/>
      <c r="P1353" s="288"/>
      <c r="Q1353" s="288"/>
      <c r="R1353" s="288"/>
      <c r="S1353" s="288"/>
      <c r="T1353" s="289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90" t="s">
        <v>230</v>
      </c>
      <c r="AU1353" s="290" t="s">
        <v>88</v>
      </c>
      <c r="AV1353" s="15" t="s">
        <v>99</v>
      </c>
      <c r="AW1353" s="15" t="s">
        <v>34</v>
      </c>
      <c r="AX1353" s="15" t="s">
        <v>79</v>
      </c>
      <c r="AY1353" s="290" t="s">
        <v>216</v>
      </c>
    </row>
    <row r="1354" s="13" customFormat="1">
      <c r="A1354" s="13"/>
      <c r="B1354" s="241"/>
      <c r="C1354" s="242"/>
      <c r="D1354" s="243" t="s">
        <v>230</v>
      </c>
      <c r="E1354" s="244" t="s">
        <v>1</v>
      </c>
      <c r="F1354" s="245" t="s">
        <v>2186</v>
      </c>
      <c r="G1354" s="242"/>
      <c r="H1354" s="246">
        <v>62.360999999999997</v>
      </c>
      <c r="I1354" s="247"/>
      <c r="J1354" s="242"/>
      <c r="K1354" s="242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2" t="s">
        <v>230</v>
      </c>
      <c r="AU1354" s="252" t="s">
        <v>88</v>
      </c>
      <c r="AV1354" s="13" t="s">
        <v>88</v>
      </c>
      <c r="AW1354" s="13" t="s">
        <v>34</v>
      </c>
      <c r="AX1354" s="13" t="s">
        <v>79</v>
      </c>
      <c r="AY1354" s="252" t="s">
        <v>216</v>
      </c>
    </row>
    <row r="1355" s="13" customFormat="1">
      <c r="A1355" s="13"/>
      <c r="B1355" s="241"/>
      <c r="C1355" s="242"/>
      <c r="D1355" s="243" t="s">
        <v>230</v>
      </c>
      <c r="E1355" s="244" t="s">
        <v>1</v>
      </c>
      <c r="F1355" s="245" t="s">
        <v>2187</v>
      </c>
      <c r="G1355" s="242"/>
      <c r="H1355" s="246">
        <v>14.800000000000001</v>
      </c>
      <c r="I1355" s="247"/>
      <c r="J1355" s="242"/>
      <c r="K1355" s="242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230</v>
      </c>
      <c r="AU1355" s="252" t="s">
        <v>88</v>
      </c>
      <c r="AV1355" s="13" t="s">
        <v>88</v>
      </c>
      <c r="AW1355" s="13" t="s">
        <v>34</v>
      </c>
      <c r="AX1355" s="13" t="s">
        <v>79</v>
      </c>
      <c r="AY1355" s="252" t="s">
        <v>216</v>
      </c>
    </row>
    <row r="1356" s="15" customFormat="1">
      <c r="A1356" s="15"/>
      <c r="B1356" s="280"/>
      <c r="C1356" s="281"/>
      <c r="D1356" s="243" t="s">
        <v>230</v>
      </c>
      <c r="E1356" s="282" t="s">
        <v>1</v>
      </c>
      <c r="F1356" s="283" t="s">
        <v>2188</v>
      </c>
      <c r="G1356" s="281"/>
      <c r="H1356" s="284">
        <v>77.161000000000001</v>
      </c>
      <c r="I1356" s="285"/>
      <c r="J1356" s="281"/>
      <c r="K1356" s="281"/>
      <c r="L1356" s="286"/>
      <c r="M1356" s="287"/>
      <c r="N1356" s="288"/>
      <c r="O1356" s="288"/>
      <c r="P1356" s="288"/>
      <c r="Q1356" s="288"/>
      <c r="R1356" s="288"/>
      <c r="S1356" s="288"/>
      <c r="T1356" s="28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90" t="s">
        <v>230</v>
      </c>
      <c r="AU1356" s="290" t="s">
        <v>88</v>
      </c>
      <c r="AV1356" s="15" t="s">
        <v>99</v>
      </c>
      <c r="AW1356" s="15" t="s">
        <v>34</v>
      </c>
      <c r="AX1356" s="15" t="s">
        <v>79</v>
      </c>
      <c r="AY1356" s="290" t="s">
        <v>216</v>
      </c>
    </row>
    <row r="1357" s="13" customFormat="1">
      <c r="A1357" s="13"/>
      <c r="B1357" s="241"/>
      <c r="C1357" s="242"/>
      <c r="D1357" s="243" t="s">
        <v>230</v>
      </c>
      <c r="E1357" s="244" t="s">
        <v>1</v>
      </c>
      <c r="F1357" s="245" t="s">
        <v>2189</v>
      </c>
      <c r="G1357" s="242"/>
      <c r="H1357" s="246">
        <v>6.9630000000000001</v>
      </c>
      <c r="I1357" s="247"/>
      <c r="J1357" s="242"/>
      <c r="K1357" s="242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230</v>
      </c>
      <c r="AU1357" s="252" t="s">
        <v>88</v>
      </c>
      <c r="AV1357" s="13" t="s">
        <v>88</v>
      </c>
      <c r="AW1357" s="13" t="s">
        <v>34</v>
      </c>
      <c r="AX1357" s="13" t="s">
        <v>79</v>
      </c>
      <c r="AY1357" s="252" t="s">
        <v>216</v>
      </c>
    </row>
    <row r="1358" s="13" customFormat="1">
      <c r="A1358" s="13"/>
      <c r="B1358" s="241"/>
      <c r="C1358" s="242"/>
      <c r="D1358" s="243" t="s">
        <v>230</v>
      </c>
      <c r="E1358" s="244" t="s">
        <v>1</v>
      </c>
      <c r="F1358" s="245" t="s">
        <v>2190</v>
      </c>
      <c r="G1358" s="242"/>
      <c r="H1358" s="246">
        <v>6.875</v>
      </c>
      <c r="I1358" s="247"/>
      <c r="J1358" s="242"/>
      <c r="K1358" s="242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2" t="s">
        <v>230</v>
      </c>
      <c r="AU1358" s="252" t="s">
        <v>88</v>
      </c>
      <c r="AV1358" s="13" t="s">
        <v>88</v>
      </c>
      <c r="AW1358" s="13" t="s">
        <v>34</v>
      </c>
      <c r="AX1358" s="13" t="s">
        <v>79</v>
      </c>
      <c r="AY1358" s="252" t="s">
        <v>216</v>
      </c>
    </row>
    <row r="1359" s="13" customFormat="1">
      <c r="A1359" s="13"/>
      <c r="B1359" s="241"/>
      <c r="C1359" s="242"/>
      <c r="D1359" s="243" t="s">
        <v>230</v>
      </c>
      <c r="E1359" s="244" t="s">
        <v>1</v>
      </c>
      <c r="F1359" s="245" t="s">
        <v>2191</v>
      </c>
      <c r="G1359" s="242"/>
      <c r="H1359" s="246">
        <v>7.9329999999999998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230</v>
      </c>
      <c r="AU1359" s="252" t="s">
        <v>88</v>
      </c>
      <c r="AV1359" s="13" t="s">
        <v>88</v>
      </c>
      <c r="AW1359" s="13" t="s">
        <v>34</v>
      </c>
      <c r="AX1359" s="13" t="s">
        <v>79</v>
      </c>
      <c r="AY1359" s="252" t="s">
        <v>216</v>
      </c>
    </row>
    <row r="1360" s="13" customFormat="1">
      <c r="A1360" s="13"/>
      <c r="B1360" s="241"/>
      <c r="C1360" s="242"/>
      <c r="D1360" s="243" t="s">
        <v>230</v>
      </c>
      <c r="E1360" s="244" t="s">
        <v>1</v>
      </c>
      <c r="F1360" s="245" t="s">
        <v>1074</v>
      </c>
      <c r="G1360" s="242"/>
      <c r="H1360" s="246">
        <v>19.988</v>
      </c>
      <c r="I1360" s="247"/>
      <c r="J1360" s="242"/>
      <c r="K1360" s="242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2" t="s">
        <v>230</v>
      </c>
      <c r="AU1360" s="252" t="s">
        <v>88</v>
      </c>
      <c r="AV1360" s="13" t="s">
        <v>88</v>
      </c>
      <c r="AW1360" s="13" t="s">
        <v>34</v>
      </c>
      <c r="AX1360" s="13" t="s">
        <v>79</v>
      </c>
      <c r="AY1360" s="252" t="s">
        <v>216</v>
      </c>
    </row>
    <row r="1361" s="13" customFormat="1">
      <c r="A1361" s="13"/>
      <c r="B1361" s="241"/>
      <c r="C1361" s="242"/>
      <c r="D1361" s="243" t="s">
        <v>230</v>
      </c>
      <c r="E1361" s="244" t="s">
        <v>1</v>
      </c>
      <c r="F1361" s="245" t="s">
        <v>2192</v>
      </c>
      <c r="G1361" s="242"/>
      <c r="H1361" s="246">
        <v>0.90000000000000002</v>
      </c>
      <c r="I1361" s="247"/>
      <c r="J1361" s="242"/>
      <c r="K1361" s="242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230</v>
      </c>
      <c r="AU1361" s="252" t="s">
        <v>88</v>
      </c>
      <c r="AV1361" s="13" t="s">
        <v>88</v>
      </c>
      <c r="AW1361" s="13" t="s">
        <v>34</v>
      </c>
      <c r="AX1361" s="13" t="s">
        <v>79</v>
      </c>
      <c r="AY1361" s="252" t="s">
        <v>216</v>
      </c>
    </row>
    <row r="1362" s="13" customFormat="1">
      <c r="A1362" s="13"/>
      <c r="B1362" s="241"/>
      <c r="C1362" s="242"/>
      <c r="D1362" s="243" t="s">
        <v>230</v>
      </c>
      <c r="E1362" s="244" t="s">
        <v>1</v>
      </c>
      <c r="F1362" s="245" t="s">
        <v>2193</v>
      </c>
      <c r="G1362" s="242"/>
      <c r="H1362" s="246">
        <v>1.0409999999999999</v>
      </c>
      <c r="I1362" s="247"/>
      <c r="J1362" s="242"/>
      <c r="K1362" s="242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2" t="s">
        <v>230</v>
      </c>
      <c r="AU1362" s="252" t="s">
        <v>88</v>
      </c>
      <c r="AV1362" s="13" t="s">
        <v>88</v>
      </c>
      <c r="AW1362" s="13" t="s">
        <v>34</v>
      </c>
      <c r="AX1362" s="13" t="s">
        <v>79</v>
      </c>
      <c r="AY1362" s="252" t="s">
        <v>216</v>
      </c>
    </row>
    <row r="1363" s="13" customFormat="1">
      <c r="A1363" s="13"/>
      <c r="B1363" s="241"/>
      <c r="C1363" s="242"/>
      <c r="D1363" s="243" t="s">
        <v>230</v>
      </c>
      <c r="E1363" s="244" t="s">
        <v>1</v>
      </c>
      <c r="F1363" s="245" t="s">
        <v>2194</v>
      </c>
      <c r="G1363" s="242"/>
      <c r="H1363" s="246">
        <v>0.99399999999999999</v>
      </c>
      <c r="I1363" s="247"/>
      <c r="J1363" s="242"/>
      <c r="K1363" s="242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230</v>
      </c>
      <c r="AU1363" s="252" t="s">
        <v>88</v>
      </c>
      <c r="AV1363" s="13" t="s">
        <v>88</v>
      </c>
      <c r="AW1363" s="13" t="s">
        <v>34</v>
      </c>
      <c r="AX1363" s="13" t="s">
        <v>79</v>
      </c>
      <c r="AY1363" s="252" t="s">
        <v>216</v>
      </c>
    </row>
    <row r="1364" s="15" customFormat="1">
      <c r="A1364" s="15"/>
      <c r="B1364" s="280"/>
      <c r="C1364" s="281"/>
      <c r="D1364" s="243" t="s">
        <v>230</v>
      </c>
      <c r="E1364" s="282" t="s">
        <v>1</v>
      </c>
      <c r="F1364" s="283" t="s">
        <v>1058</v>
      </c>
      <c r="G1364" s="281"/>
      <c r="H1364" s="284">
        <v>44.694000000000003</v>
      </c>
      <c r="I1364" s="285"/>
      <c r="J1364" s="281"/>
      <c r="K1364" s="281"/>
      <c r="L1364" s="286"/>
      <c r="M1364" s="287"/>
      <c r="N1364" s="288"/>
      <c r="O1364" s="288"/>
      <c r="P1364" s="288"/>
      <c r="Q1364" s="288"/>
      <c r="R1364" s="288"/>
      <c r="S1364" s="288"/>
      <c r="T1364" s="289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90" t="s">
        <v>230</v>
      </c>
      <c r="AU1364" s="290" t="s">
        <v>88</v>
      </c>
      <c r="AV1364" s="15" t="s">
        <v>99</v>
      </c>
      <c r="AW1364" s="15" t="s">
        <v>34</v>
      </c>
      <c r="AX1364" s="15" t="s">
        <v>79</v>
      </c>
      <c r="AY1364" s="290" t="s">
        <v>216</v>
      </c>
    </row>
    <row r="1365" s="13" customFormat="1">
      <c r="A1365" s="13"/>
      <c r="B1365" s="241"/>
      <c r="C1365" s="242"/>
      <c r="D1365" s="243" t="s">
        <v>230</v>
      </c>
      <c r="E1365" s="244" t="s">
        <v>1</v>
      </c>
      <c r="F1365" s="245" t="s">
        <v>2201</v>
      </c>
      <c r="G1365" s="242"/>
      <c r="H1365" s="246">
        <v>-4</v>
      </c>
      <c r="I1365" s="247"/>
      <c r="J1365" s="242"/>
      <c r="K1365" s="242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230</v>
      </c>
      <c r="AU1365" s="252" t="s">
        <v>88</v>
      </c>
      <c r="AV1365" s="13" t="s">
        <v>88</v>
      </c>
      <c r="AW1365" s="13" t="s">
        <v>34</v>
      </c>
      <c r="AX1365" s="13" t="s">
        <v>79</v>
      </c>
      <c r="AY1365" s="252" t="s">
        <v>216</v>
      </c>
    </row>
    <row r="1366" s="14" customFormat="1">
      <c r="A1366" s="14"/>
      <c r="B1366" s="253"/>
      <c r="C1366" s="254"/>
      <c r="D1366" s="243" t="s">
        <v>230</v>
      </c>
      <c r="E1366" s="255" t="s">
        <v>1</v>
      </c>
      <c r="F1366" s="256" t="s">
        <v>285</v>
      </c>
      <c r="G1366" s="254"/>
      <c r="H1366" s="257">
        <v>163.58199999999999</v>
      </c>
      <c r="I1366" s="258"/>
      <c r="J1366" s="254"/>
      <c r="K1366" s="254"/>
      <c r="L1366" s="259"/>
      <c r="M1366" s="260"/>
      <c r="N1366" s="261"/>
      <c r="O1366" s="261"/>
      <c r="P1366" s="261"/>
      <c r="Q1366" s="261"/>
      <c r="R1366" s="261"/>
      <c r="S1366" s="261"/>
      <c r="T1366" s="26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3" t="s">
        <v>230</v>
      </c>
      <c r="AU1366" s="263" t="s">
        <v>88</v>
      </c>
      <c r="AV1366" s="14" t="s">
        <v>121</v>
      </c>
      <c r="AW1366" s="14" t="s">
        <v>34</v>
      </c>
      <c r="AX1366" s="14" t="s">
        <v>86</v>
      </c>
      <c r="AY1366" s="263" t="s">
        <v>216</v>
      </c>
    </row>
    <row r="1367" s="13" customFormat="1">
      <c r="A1367" s="13"/>
      <c r="B1367" s="241"/>
      <c r="C1367" s="242"/>
      <c r="D1367" s="243" t="s">
        <v>230</v>
      </c>
      <c r="E1367" s="242"/>
      <c r="F1367" s="245" t="s">
        <v>2202</v>
      </c>
      <c r="G1367" s="242"/>
      <c r="H1367" s="246">
        <v>171.761</v>
      </c>
      <c r="I1367" s="247"/>
      <c r="J1367" s="242"/>
      <c r="K1367" s="242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2" t="s">
        <v>230</v>
      </c>
      <c r="AU1367" s="252" t="s">
        <v>88</v>
      </c>
      <c r="AV1367" s="13" t="s">
        <v>88</v>
      </c>
      <c r="AW1367" s="13" t="s">
        <v>4</v>
      </c>
      <c r="AX1367" s="13" t="s">
        <v>86</v>
      </c>
      <c r="AY1367" s="252" t="s">
        <v>216</v>
      </c>
    </row>
    <row r="1368" s="2" customFormat="1" ht="24.15" customHeight="1">
      <c r="A1368" s="39"/>
      <c r="B1368" s="40"/>
      <c r="C1368" s="264" t="s">
        <v>2203</v>
      </c>
      <c r="D1368" s="264" t="s">
        <v>372</v>
      </c>
      <c r="E1368" s="265" t="s">
        <v>2204</v>
      </c>
      <c r="F1368" s="266" t="s">
        <v>2205</v>
      </c>
      <c r="G1368" s="267" t="s">
        <v>277</v>
      </c>
      <c r="H1368" s="268">
        <v>4.2000000000000002</v>
      </c>
      <c r="I1368" s="269"/>
      <c r="J1368" s="270">
        <f>ROUND(I1368*H1368,2)</f>
        <v>0</v>
      </c>
      <c r="K1368" s="266" t="s">
        <v>222</v>
      </c>
      <c r="L1368" s="271"/>
      <c r="M1368" s="272" t="s">
        <v>1</v>
      </c>
      <c r="N1368" s="273" t="s">
        <v>44</v>
      </c>
      <c r="O1368" s="92"/>
      <c r="P1368" s="237">
        <f>O1368*H1368</f>
        <v>0</v>
      </c>
      <c r="Q1368" s="237">
        <v>0.001</v>
      </c>
      <c r="R1368" s="237">
        <f>Q1368*H1368</f>
        <v>0.0042000000000000006</v>
      </c>
      <c r="S1368" s="237">
        <v>0</v>
      </c>
      <c r="T1368" s="238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9" t="s">
        <v>371</v>
      </c>
      <c r="AT1368" s="239" t="s">
        <v>372</v>
      </c>
      <c r="AU1368" s="239" t="s">
        <v>88</v>
      </c>
      <c r="AY1368" s="18" t="s">
        <v>216</v>
      </c>
      <c r="BE1368" s="240">
        <f>IF(N1368="základní",J1368,0)</f>
        <v>0</v>
      </c>
      <c r="BF1368" s="240">
        <f>IF(N1368="snížená",J1368,0)</f>
        <v>0</v>
      </c>
      <c r="BG1368" s="240">
        <f>IF(N1368="zákl. přenesená",J1368,0)</f>
        <v>0</v>
      </c>
      <c r="BH1368" s="240">
        <f>IF(N1368="sníž. přenesená",J1368,0)</f>
        <v>0</v>
      </c>
      <c r="BI1368" s="240">
        <f>IF(N1368="nulová",J1368,0)</f>
        <v>0</v>
      </c>
      <c r="BJ1368" s="18" t="s">
        <v>86</v>
      </c>
      <c r="BK1368" s="240">
        <f>ROUND(I1368*H1368,2)</f>
        <v>0</v>
      </c>
      <c r="BL1368" s="18" t="s">
        <v>290</v>
      </c>
      <c r="BM1368" s="239" t="s">
        <v>2206</v>
      </c>
    </row>
    <row r="1369" s="13" customFormat="1">
      <c r="A1369" s="13"/>
      <c r="B1369" s="241"/>
      <c r="C1369" s="242"/>
      <c r="D1369" s="243" t="s">
        <v>230</v>
      </c>
      <c r="E1369" s="244" t="s">
        <v>1</v>
      </c>
      <c r="F1369" s="245" t="s">
        <v>2207</v>
      </c>
      <c r="G1369" s="242"/>
      <c r="H1369" s="246">
        <v>4</v>
      </c>
      <c r="I1369" s="247"/>
      <c r="J1369" s="242"/>
      <c r="K1369" s="242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230</v>
      </c>
      <c r="AU1369" s="252" t="s">
        <v>88</v>
      </c>
      <c r="AV1369" s="13" t="s">
        <v>88</v>
      </c>
      <c r="AW1369" s="13" t="s">
        <v>34</v>
      </c>
      <c r="AX1369" s="13" t="s">
        <v>86</v>
      </c>
      <c r="AY1369" s="252" t="s">
        <v>216</v>
      </c>
    </row>
    <row r="1370" s="13" customFormat="1">
      <c r="A1370" s="13"/>
      <c r="B1370" s="241"/>
      <c r="C1370" s="242"/>
      <c r="D1370" s="243" t="s">
        <v>230</v>
      </c>
      <c r="E1370" s="242"/>
      <c r="F1370" s="245" t="s">
        <v>2208</v>
      </c>
      <c r="G1370" s="242"/>
      <c r="H1370" s="246">
        <v>4.2000000000000002</v>
      </c>
      <c r="I1370" s="247"/>
      <c r="J1370" s="242"/>
      <c r="K1370" s="242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2" t="s">
        <v>230</v>
      </c>
      <c r="AU1370" s="252" t="s">
        <v>88</v>
      </c>
      <c r="AV1370" s="13" t="s">
        <v>88</v>
      </c>
      <c r="AW1370" s="13" t="s">
        <v>4</v>
      </c>
      <c r="AX1370" s="13" t="s">
        <v>86</v>
      </c>
      <c r="AY1370" s="252" t="s">
        <v>216</v>
      </c>
    </row>
    <row r="1371" s="2" customFormat="1" ht="24.15" customHeight="1">
      <c r="A1371" s="39"/>
      <c r="B1371" s="40"/>
      <c r="C1371" s="264" t="s">
        <v>2209</v>
      </c>
      <c r="D1371" s="264" t="s">
        <v>372</v>
      </c>
      <c r="E1371" s="265" t="s">
        <v>2210</v>
      </c>
      <c r="F1371" s="266" t="s">
        <v>2211</v>
      </c>
      <c r="G1371" s="267" t="s">
        <v>277</v>
      </c>
      <c r="H1371" s="268">
        <v>1.401</v>
      </c>
      <c r="I1371" s="269"/>
      <c r="J1371" s="270">
        <f>ROUND(I1371*H1371,2)</f>
        <v>0</v>
      </c>
      <c r="K1371" s="266" t="s">
        <v>1</v>
      </c>
      <c r="L1371" s="271"/>
      <c r="M1371" s="272" t="s">
        <v>1</v>
      </c>
      <c r="N1371" s="273" t="s">
        <v>44</v>
      </c>
      <c r="O1371" s="92"/>
      <c r="P1371" s="237">
        <f>O1371*H1371</f>
        <v>0</v>
      </c>
      <c r="Q1371" s="237">
        <v>0.0018</v>
      </c>
      <c r="R1371" s="237">
        <f>Q1371*H1371</f>
        <v>0.0025217999999999998</v>
      </c>
      <c r="S1371" s="237">
        <v>0</v>
      </c>
      <c r="T1371" s="238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9" t="s">
        <v>371</v>
      </c>
      <c r="AT1371" s="239" t="s">
        <v>372</v>
      </c>
      <c r="AU1371" s="239" t="s">
        <v>88</v>
      </c>
      <c r="AY1371" s="18" t="s">
        <v>216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86</v>
      </c>
      <c r="BK1371" s="240">
        <f>ROUND(I1371*H1371,2)</f>
        <v>0</v>
      </c>
      <c r="BL1371" s="18" t="s">
        <v>290</v>
      </c>
      <c r="BM1371" s="239" t="s">
        <v>2212</v>
      </c>
    </row>
    <row r="1372" s="13" customFormat="1">
      <c r="A1372" s="13"/>
      <c r="B1372" s="241"/>
      <c r="C1372" s="242"/>
      <c r="D1372" s="243" t="s">
        <v>230</v>
      </c>
      <c r="E1372" s="244" t="s">
        <v>1</v>
      </c>
      <c r="F1372" s="245" t="s">
        <v>2195</v>
      </c>
      <c r="G1372" s="242"/>
      <c r="H1372" s="246">
        <v>1.274</v>
      </c>
      <c r="I1372" s="247"/>
      <c r="J1372" s="242"/>
      <c r="K1372" s="242"/>
      <c r="L1372" s="248"/>
      <c r="M1372" s="249"/>
      <c r="N1372" s="250"/>
      <c r="O1372" s="250"/>
      <c r="P1372" s="250"/>
      <c r="Q1372" s="250"/>
      <c r="R1372" s="250"/>
      <c r="S1372" s="250"/>
      <c r="T1372" s="25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2" t="s">
        <v>230</v>
      </c>
      <c r="AU1372" s="252" t="s">
        <v>88</v>
      </c>
      <c r="AV1372" s="13" t="s">
        <v>88</v>
      </c>
      <c r="AW1372" s="13" t="s">
        <v>34</v>
      </c>
      <c r="AX1372" s="13" t="s">
        <v>86</v>
      </c>
      <c r="AY1372" s="252" t="s">
        <v>216</v>
      </c>
    </row>
    <row r="1373" s="13" customFormat="1">
      <c r="A1373" s="13"/>
      <c r="B1373" s="241"/>
      <c r="C1373" s="242"/>
      <c r="D1373" s="243" t="s">
        <v>230</v>
      </c>
      <c r="E1373" s="242"/>
      <c r="F1373" s="245" t="s">
        <v>2213</v>
      </c>
      <c r="G1373" s="242"/>
      <c r="H1373" s="246">
        <v>1.401</v>
      </c>
      <c r="I1373" s="247"/>
      <c r="J1373" s="242"/>
      <c r="K1373" s="242"/>
      <c r="L1373" s="248"/>
      <c r="M1373" s="249"/>
      <c r="N1373" s="250"/>
      <c r="O1373" s="250"/>
      <c r="P1373" s="250"/>
      <c r="Q1373" s="250"/>
      <c r="R1373" s="250"/>
      <c r="S1373" s="250"/>
      <c r="T1373" s="25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2" t="s">
        <v>230</v>
      </c>
      <c r="AU1373" s="252" t="s">
        <v>88</v>
      </c>
      <c r="AV1373" s="13" t="s">
        <v>88</v>
      </c>
      <c r="AW1373" s="13" t="s">
        <v>4</v>
      </c>
      <c r="AX1373" s="13" t="s">
        <v>86</v>
      </c>
      <c r="AY1373" s="252" t="s">
        <v>216</v>
      </c>
    </row>
    <row r="1374" s="2" customFormat="1" ht="21.75" customHeight="1">
      <c r="A1374" s="39"/>
      <c r="B1374" s="40"/>
      <c r="C1374" s="228" t="s">
        <v>2214</v>
      </c>
      <c r="D1374" s="228" t="s">
        <v>218</v>
      </c>
      <c r="E1374" s="229" t="s">
        <v>2215</v>
      </c>
      <c r="F1374" s="230" t="s">
        <v>2216</v>
      </c>
      <c r="G1374" s="231" t="s">
        <v>277</v>
      </c>
      <c r="H1374" s="232">
        <v>324.38999999999999</v>
      </c>
      <c r="I1374" s="233"/>
      <c r="J1374" s="234">
        <f>ROUND(I1374*H1374,2)</f>
        <v>0</v>
      </c>
      <c r="K1374" s="230" t="s">
        <v>222</v>
      </c>
      <c r="L1374" s="45"/>
      <c r="M1374" s="235" t="s">
        <v>1</v>
      </c>
      <c r="N1374" s="236" t="s">
        <v>44</v>
      </c>
      <c r="O1374" s="92"/>
      <c r="P1374" s="237">
        <f>O1374*H1374</f>
        <v>0</v>
      </c>
      <c r="Q1374" s="237">
        <v>0.00012</v>
      </c>
      <c r="R1374" s="237">
        <f>Q1374*H1374</f>
        <v>0.038926799999999998</v>
      </c>
      <c r="S1374" s="237">
        <v>0</v>
      </c>
      <c r="T1374" s="238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39" t="s">
        <v>290</v>
      </c>
      <c r="AT1374" s="239" t="s">
        <v>218</v>
      </c>
      <c r="AU1374" s="239" t="s">
        <v>88</v>
      </c>
      <c r="AY1374" s="18" t="s">
        <v>216</v>
      </c>
      <c r="BE1374" s="240">
        <f>IF(N1374="základní",J1374,0)</f>
        <v>0</v>
      </c>
      <c r="BF1374" s="240">
        <f>IF(N1374="snížená",J1374,0)</f>
        <v>0</v>
      </c>
      <c r="BG1374" s="240">
        <f>IF(N1374="zákl. přenesená",J1374,0)</f>
        <v>0</v>
      </c>
      <c r="BH1374" s="240">
        <f>IF(N1374="sníž. přenesená",J1374,0)</f>
        <v>0</v>
      </c>
      <c r="BI1374" s="240">
        <f>IF(N1374="nulová",J1374,0)</f>
        <v>0</v>
      </c>
      <c r="BJ1374" s="18" t="s">
        <v>86</v>
      </c>
      <c r="BK1374" s="240">
        <f>ROUND(I1374*H1374,2)</f>
        <v>0</v>
      </c>
      <c r="BL1374" s="18" t="s">
        <v>290</v>
      </c>
      <c r="BM1374" s="239" t="s">
        <v>2217</v>
      </c>
    </row>
    <row r="1375" s="13" customFormat="1">
      <c r="A1375" s="13"/>
      <c r="B1375" s="241"/>
      <c r="C1375" s="242"/>
      <c r="D1375" s="243" t="s">
        <v>230</v>
      </c>
      <c r="E1375" s="244" t="s">
        <v>1</v>
      </c>
      <c r="F1375" s="245" t="s">
        <v>1924</v>
      </c>
      <c r="G1375" s="242"/>
      <c r="H1375" s="246">
        <v>21.600000000000001</v>
      </c>
      <c r="I1375" s="247"/>
      <c r="J1375" s="242"/>
      <c r="K1375" s="242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2" t="s">
        <v>230</v>
      </c>
      <c r="AU1375" s="252" t="s">
        <v>88</v>
      </c>
      <c r="AV1375" s="13" t="s">
        <v>88</v>
      </c>
      <c r="AW1375" s="13" t="s">
        <v>34</v>
      </c>
      <c r="AX1375" s="13" t="s">
        <v>79</v>
      </c>
      <c r="AY1375" s="252" t="s">
        <v>216</v>
      </c>
    </row>
    <row r="1376" s="13" customFormat="1">
      <c r="A1376" s="13"/>
      <c r="B1376" s="241"/>
      <c r="C1376" s="242"/>
      <c r="D1376" s="243" t="s">
        <v>230</v>
      </c>
      <c r="E1376" s="244" t="s">
        <v>1</v>
      </c>
      <c r="F1376" s="245" t="s">
        <v>1926</v>
      </c>
      <c r="G1376" s="242"/>
      <c r="H1376" s="246">
        <v>6.3700000000000001</v>
      </c>
      <c r="I1376" s="247"/>
      <c r="J1376" s="242"/>
      <c r="K1376" s="242"/>
      <c r="L1376" s="248"/>
      <c r="M1376" s="249"/>
      <c r="N1376" s="250"/>
      <c r="O1376" s="250"/>
      <c r="P1376" s="250"/>
      <c r="Q1376" s="250"/>
      <c r="R1376" s="250"/>
      <c r="S1376" s="250"/>
      <c r="T1376" s="25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2" t="s">
        <v>230</v>
      </c>
      <c r="AU1376" s="252" t="s">
        <v>88</v>
      </c>
      <c r="AV1376" s="13" t="s">
        <v>88</v>
      </c>
      <c r="AW1376" s="13" t="s">
        <v>34</v>
      </c>
      <c r="AX1376" s="13" t="s">
        <v>79</v>
      </c>
      <c r="AY1376" s="252" t="s">
        <v>216</v>
      </c>
    </row>
    <row r="1377" s="13" customFormat="1">
      <c r="A1377" s="13"/>
      <c r="B1377" s="241"/>
      <c r="C1377" s="242"/>
      <c r="D1377" s="243" t="s">
        <v>230</v>
      </c>
      <c r="E1377" s="244" t="s">
        <v>1</v>
      </c>
      <c r="F1377" s="245" t="s">
        <v>1927</v>
      </c>
      <c r="G1377" s="242"/>
      <c r="H1377" s="246">
        <v>296.42000000000002</v>
      </c>
      <c r="I1377" s="247"/>
      <c r="J1377" s="242"/>
      <c r="K1377" s="242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2" t="s">
        <v>230</v>
      </c>
      <c r="AU1377" s="252" t="s">
        <v>88</v>
      </c>
      <c r="AV1377" s="13" t="s">
        <v>88</v>
      </c>
      <c r="AW1377" s="13" t="s">
        <v>34</v>
      </c>
      <c r="AX1377" s="13" t="s">
        <v>79</v>
      </c>
      <c r="AY1377" s="252" t="s">
        <v>216</v>
      </c>
    </row>
    <row r="1378" s="15" customFormat="1">
      <c r="A1378" s="15"/>
      <c r="B1378" s="280"/>
      <c r="C1378" s="281"/>
      <c r="D1378" s="243" t="s">
        <v>230</v>
      </c>
      <c r="E1378" s="282" t="s">
        <v>1</v>
      </c>
      <c r="F1378" s="283" t="s">
        <v>2218</v>
      </c>
      <c r="G1378" s="281"/>
      <c r="H1378" s="284">
        <v>324.38999999999999</v>
      </c>
      <c r="I1378" s="285"/>
      <c r="J1378" s="281"/>
      <c r="K1378" s="281"/>
      <c r="L1378" s="286"/>
      <c r="M1378" s="287"/>
      <c r="N1378" s="288"/>
      <c r="O1378" s="288"/>
      <c r="P1378" s="288"/>
      <c r="Q1378" s="288"/>
      <c r="R1378" s="288"/>
      <c r="S1378" s="288"/>
      <c r="T1378" s="289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90" t="s">
        <v>230</v>
      </c>
      <c r="AU1378" s="290" t="s">
        <v>88</v>
      </c>
      <c r="AV1378" s="15" t="s">
        <v>99</v>
      </c>
      <c r="AW1378" s="15" t="s">
        <v>34</v>
      </c>
      <c r="AX1378" s="15" t="s">
        <v>86</v>
      </c>
      <c r="AY1378" s="290" t="s">
        <v>216</v>
      </c>
    </row>
    <row r="1379" s="2" customFormat="1" ht="16.5" customHeight="1">
      <c r="A1379" s="39"/>
      <c r="B1379" s="40"/>
      <c r="C1379" s="264" t="s">
        <v>2219</v>
      </c>
      <c r="D1379" s="264" t="s">
        <v>372</v>
      </c>
      <c r="E1379" s="265" t="s">
        <v>2220</v>
      </c>
      <c r="F1379" s="266" t="s">
        <v>2221</v>
      </c>
      <c r="G1379" s="267" t="s">
        <v>277</v>
      </c>
      <c r="H1379" s="268">
        <v>330.87799999999999</v>
      </c>
      <c r="I1379" s="269"/>
      <c r="J1379" s="270">
        <f>ROUND(I1379*H1379,2)</f>
        <v>0</v>
      </c>
      <c r="K1379" s="266" t="s">
        <v>222</v>
      </c>
      <c r="L1379" s="271"/>
      <c r="M1379" s="272" t="s">
        <v>1</v>
      </c>
      <c r="N1379" s="273" t="s">
        <v>44</v>
      </c>
      <c r="O1379" s="92"/>
      <c r="P1379" s="237">
        <f>O1379*H1379</f>
        <v>0</v>
      </c>
      <c r="Q1379" s="237">
        <v>0.0032000000000000002</v>
      </c>
      <c r="R1379" s="237">
        <f>Q1379*H1379</f>
        <v>1.0588096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371</v>
      </c>
      <c r="AT1379" s="239" t="s">
        <v>372</v>
      </c>
      <c r="AU1379" s="239" t="s">
        <v>88</v>
      </c>
      <c r="AY1379" s="18" t="s">
        <v>216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86</v>
      </c>
      <c r="BK1379" s="240">
        <f>ROUND(I1379*H1379,2)</f>
        <v>0</v>
      </c>
      <c r="BL1379" s="18" t="s">
        <v>290</v>
      </c>
      <c r="BM1379" s="239" t="s">
        <v>2222</v>
      </c>
    </row>
    <row r="1380" s="13" customFormat="1">
      <c r="A1380" s="13"/>
      <c r="B1380" s="241"/>
      <c r="C1380" s="242"/>
      <c r="D1380" s="243" t="s">
        <v>230</v>
      </c>
      <c r="E1380" s="242"/>
      <c r="F1380" s="245" t="s">
        <v>2223</v>
      </c>
      <c r="G1380" s="242"/>
      <c r="H1380" s="246">
        <v>330.87799999999999</v>
      </c>
      <c r="I1380" s="247"/>
      <c r="J1380" s="242"/>
      <c r="K1380" s="242"/>
      <c r="L1380" s="248"/>
      <c r="M1380" s="249"/>
      <c r="N1380" s="250"/>
      <c r="O1380" s="250"/>
      <c r="P1380" s="250"/>
      <c r="Q1380" s="250"/>
      <c r="R1380" s="250"/>
      <c r="S1380" s="250"/>
      <c r="T1380" s="251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2" t="s">
        <v>230</v>
      </c>
      <c r="AU1380" s="252" t="s">
        <v>88</v>
      </c>
      <c r="AV1380" s="13" t="s">
        <v>88</v>
      </c>
      <c r="AW1380" s="13" t="s">
        <v>4</v>
      </c>
      <c r="AX1380" s="13" t="s">
        <v>86</v>
      </c>
      <c r="AY1380" s="252" t="s">
        <v>216</v>
      </c>
    </row>
    <row r="1381" s="2" customFormat="1" ht="16.5" customHeight="1">
      <c r="A1381" s="39"/>
      <c r="B1381" s="40"/>
      <c r="C1381" s="228" t="s">
        <v>2224</v>
      </c>
      <c r="D1381" s="228" t="s">
        <v>218</v>
      </c>
      <c r="E1381" s="229" t="s">
        <v>2225</v>
      </c>
      <c r="F1381" s="230" t="s">
        <v>2226</v>
      </c>
      <c r="G1381" s="231" t="s">
        <v>277</v>
      </c>
      <c r="H1381" s="232">
        <v>27.969999999999999</v>
      </c>
      <c r="I1381" s="233"/>
      <c r="J1381" s="234">
        <f>ROUND(I1381*H1381,2)</f>
        <v>0</v>
      </c>
      <c r="K1381" s="230" t="s">
        <v>222</v>
      </c>
      <c r="L1381" s="45"/>
      <c r="M1381" s="235" t="s">
        <v>1</v>
      </c>
      <c r="N1381" s="236" t="s">
        <v>44</v>
      </c>
      <c r="O1381" s="92"/>
      <c r="P1381" s="237">
        <f>O1381*H1381</f>
        <v>0</v>
      </c>
      <c r="Q1381" s="237">
        <v>0</v>
      </c>
      <c r="R1381" s="237">
        <f>Q1381*H1381</f>
        <v>0</v>
      </c>
      <c r="S1381" s="237">
        <v>0</v>
      </c>
      <c r="T1381" s="238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9" t="s">
        <v>290</v>
      </c>
      <c r="AT1381" s="239" t="s">
        <v>218</v>
      </c>
      <c r="AU1381" s="239" t="s">
        <v>88</v>
      </c>
      <c r="AY1381" s="18" t="s">
        <v>216</v>
      </c>
      <c r="BE1381" s="240">
        <f>IF(N1381="základní",J1381,0)</f>
        <v>0</v>
      </c>
      <c r="BF1381" s="240">
        <f>IF(N1381="snížená",J1381,0)</f>
        <v>0</v>
      </c>
      <c r="BG1381" s="240">
        <f>IF(N1381="zákl. přenesená",J1381,0)</f>
        <v>0</v>
      </c>
      <c r="BH1381" s="240">
        <f>IF(N1381="sníž. přenesená",J1381,0)</f>
        <v>0</v>
      </c>
      <c r="BI1381" s="240">
        <f>IF(N1381="nulová",J1381,0)</f>
        <v>0</v>
      </c>
      <c r="BJ1381" s="18" t="s">
        <v>86</v>
      </c>
      <c r="BK1381" s="240">
        <f>ROUND(I1381*H1381,2)</f>
        <v>0</v>
      </c>
      <c r="BL1381" s="18" t="s">
        <v>290</v>
      </c>
      <c r="BM1381" s="239" t="s">
        <v>2227</v>
      </c>
    </row>
    <row r="1382" s="13" customFormat="1">
      <c r="A1382" s="13"/>
      <c r="B1382" s="241"/>
      <c r="C1382" s="242"/>
      <c r="D1382" s="243" t="s">
        <v>230</v>
      </c>
      <c r="E1382" s="244" t="s">
        <v>1</v>
      </c>
      <c r="F1382" s="245" t="s">
        <v>1924</v>
      </c>
      <c r="G1382" s="242"/>
      <c r="H1382" s="246">
        <v>21.600000000000001</v>
      </c>
      <c r="I1382" s="247"/>
      <c r="J1382" s="242"/>
      <c r="K1382" s="242"/>
      <c r="L1382" s="248"/>
      <c r="M1382" s="249"/>
      <c r="N1382" s="250"/>
      <c r="O1382" s="250"/>
      <c r="P1382" s="250"/>
      <c r="Q1382" s="250"/>
      <c r="R1382" s="250"/>
      <c r="S1382" s="250"/>
      <c r="T1382" s="251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2" t="s">
        <v>230</v>
      </c>
      <c r="AU1382" s="252" t="s">
        <v>88</v>
      </c>
      <c r="AV1382" s="13" t="s">
        <v>88</v>
      </c>
      <c r="AW1382" s="13" t="s">
        <v>34</v>
      </c>
      <c r="AX1382" s="13" t="s">
        <v>79</v>
      </c>
      <c r="AY1382" s="252" t="s">
        <v>216</v>
      </c>
    </row>
    <row r="1383" s="13" customFormat="1">
      <c r="A1383" s="13"/>
      <c r="B1383" s="241"/>
      <c r="C1383" s="242"/>
      <c r="D1383" s="243" t="s">
        <v>230</v>
      </c>
      <c r="E1383" s="244" t="s">
        <v>1</v>
      </c>
      <c r="F1383" s="245" t="s">
        <v>1926</v>
      </c>
      <c r="G1383" s="242"/>
      <c r="H1383" s="246">
        <v>6.3700000000000001</v>
      </c>
      <c r="I1383" s="247"/>
      <c r="J1383" s="242"/>
      <c r="K1383" s="242"/>
      <c r="L1383" s="248"/>
      <c r="M1383" s="249"/>
      <c r="N1383" s="250"/>
      <c r="O1383" s="250"/>
      <c r="P1383" s="250"/>
      <c r="Q1383" s="250"/>
      <c r="R1383" s="250"/>
      <c r="S1383" s="250"/>
      <c r="T1383" s="25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2" t="s">
        <v>230</v>
      </c>
      <c r="AU1383" s="252" t="s">
        <v>88</v>
      </c>
      <c r="AV1383" s="13" t="s">
        <v>88</v>
      </c>
      <c r="AW1383" s="13" t="s">
        <v>34</v>
      </c>
      <c r="AX1383" s="13" t="s">
        <v>79</v>
      </c>
      <c r="AY1383" s="252" t="s">
        <v>216</v>
      </c>
    </row>
    <row r="1384" s="14" customFormat="1">
      <c r="A1384" s="14"/>
      <c r="B1384" s="253"/>
      <c r="C1384" s="254"/>
      <c r="D1384" s="243" t="s">
        <v>230</v>
      </c>
      <c r="E1384" s="255" t="s">
        <v>1</v>
      </c>
      <c r="F1384" s="256" t="s">
        <v>285</v>
      </c>
      <c r="G1384" s="254"/>
      <c r="H1384" s="257">
        <v>27.969999999999999</v>
      </c>
      <c r="I1384" s="258"/>
      <c r="J1384" s="254"/>
      <c r="K1384" s="254"/>
      <c r="L1384" s="259"/>
      <c r="M1384" s="260"/>
      <c r="N1384" s="261"/>
      <c r="O1384" s="261"/>
      <c r="P1384" s="261"/>
      <c r="Q1384" s="261"/>
      <c r="R1384" s="261"/>
      <c r="S1384" s="261"/>
      <c r="T1384" s="26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3" t="s">
        <v>230</v>
      </c>
      <c r="AU1384" s="263" t="s">
        <v>88</v>
      </c>
      <c r="AV1384" s="14" t="s">
        <v>121</v>
      </c>
      <c r="AW1384" s="14" t="s">
        <v>34</v>
      </c>
      <c r="AX1384" s="14" t="s">
        <v>86</v>
      </c>
      <c r="AY1384" s="263" t="s">
        <v>216</v>
      </c>
    </row>
    <row r="1385" s="2" customFormat="1" ht="16.5" customHeight="1">
      <c r="A1385" s="39"/>
      <c r="B1385" s="40"/>
      <c r="C1385" s="264" t="s">
        <v>2228</v>
      </c>
      <c r="D1385" s="264" t="s">
        <v>372</v>
      </c>
      <c r="E1385" s="265" t="s">
        <v>2220</v>
      </c>
      <c r="F1385" s="266" t="s">
        <v>2221</v>
      </c>
      <c r="G1385" s="267" t="s">
        <v>277</v>
      </c>
      <c r="H1385" s="268">
        <v>28.529</v>
      </c>
      <c r="I1385" s="269"/>
      <c r="J1385" s="270">
        <f>ROUND(I1385*H1385,2)</f>
        <v>0</v>
      </c>
      <c r="K1385" s="266" t="s">
        <v>222</v>
      </c>
      <c r="L1385" s="271"/>
      <c r="M1385" s="272" t="s">
        <v>1</v>
      </c>
      <c r="N1385" s="273" t="s">
        <v>44</v>
      </c>
      <c r="O1385" s="92"/>
      <c r="P1385" s="237">
        <f>O1385*H1385</f>
        <v>0</v>
      </c>
      <c r="Q1385" s="237">
        <v>0.0032000000000000002</v>
      </c>
      <c r="R1385" s="237">
        <f>Q1385*H1385</f>
        <v>0.091292800000000007</v>
      </c>
      <c r="S1385" s="237">
        <v>0</v>
      </c>
      <c r="T1385" s="238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39" t="s">
        <v>371</v>
      </c>
      <c r="AT1385" s="239" t="s">
        <v>372</v>
      </c>
      <c r="AU1385" s="239" t="s">
        <v>88</v>
      </c>
      <c r="AY1385" s="18" t="s">
        <v>216</v>
      </c>
      <c r="BE1385" s="240">
        <f>IF(N1385="základní",J1385,0)</f>
        <v>0</v>
      </c>
      <c r="BF1385" s="240">
        <f>IF(N1385="snížená",J1385,0)</f>
        <v>0</v>
      </c>
      <c r="BG1385" s="240">
        <f>IF(N1385="zákl. přenesená",J1385,0)</f>
        <v>0</v>
      </c>
      <c r="BH1385" s="240">
        <f>IF(N1385="sníž. přenesená",J1385,0)</f>
        <v>0</v>
      </c>
      <c r="BI1385" s="240">
        <f>IF(N1385="nulová",J1385,0)</f>
        <v>0</v>
      </c>
      <c r="BJ1385" s="18" t="s">
        <v>86</v>
      </c>
      <c r="BK1385" s="240">
        <f>ROUND(I1385*H1385,2)</f>
        <v>0</v>
      </c>
      <c r="BL1385" s="18" t="s">
        <v>290</v>
      </c>
      <c r="BM1385" s="239" t="s">
        <v>2229</v>
      </c>
    </row>
    <row r="1386" s="13" customFormat="1">
      <c r="A1386" s="13"/>
      <c r="B1386" s="241"/>
      <c r="C1386" s="242"/>
      <c r="D1386" s="243" t="s">
        <v>230</v>
      </c>
      <c r="E1386" s="242"/>
      <c r="F1386" s="245" t="s">
        <v>2230</v>
      </c>
      <c r="G1386" s="242"/>
      <c r="H1386" s="246">
        <v>28.529</v>
      </c>
      <c r="I1386" s="247"/>
      <c r="J1386" s="242"/>
      <c r="K1386" s="242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2" t="s">
        <v>230</v>
      </c>
      <c r="AU1386" s="252" t="s">
        <v>88</v>
      </c>
      <c r="AV1386" s="13" t="s">
        <v>88</v>
      </c>
      <c r="AW1386" s="13" t="s">
        <v>4</v>
      </c>
      <c r="AX1386" s="13" t="s">
        <v>86</v>
      </c>
      <c r="AY1386" s="252" t="s">
        <v>216</v>
      </c>
    </row>
    <row r="1387" s="2" customFormat="1" ht="16.5" customHeight="1">
      <c r="A1387" s="39"/>
      <c r="B1387" s="40"/>
      <c r="C1387" s="228" t="s">
        <v>2231</v>
      </c>
      <c r="D1387" s="228" t="s">
        <v>218</v>
      </c>
      <c r="E1387" s="229" t="s">
        <v>2232</v>
      </c>
      <c r="F1387" s="230" t="s">
        <v>2233</v>
      </c>
      <c r="G1387" s="231" t="s">
        <v>277</v>
      </c>
      <c r="H1387" s="232">
        <v>296.42000000000002</v>
      </c>
      <c r="I1387" s="233"/>
      <c r="J1387" s="234">
        <f>ROUND(I1387*H1387,2)</f>
        <v>0</v>
      </c>
      <c r="K1387" s="230" t="s">
        <v>222</v>
      </c>
      <c r="L1387" s="45"/>
      <c r="M1387" s="235" t="s">
        <v>1</v>
      </c>
      <c r="N1387" s="236" t="s">
        <v>44</v>
      </c>
      <c r="O1387" s="92"/>
      <c r="P1387" s="237">
        <f>O1387*H1387</f>
        <v>0</v>
      </c>
      <c r="Q1387" s="237">
        <v>0</v>
      </c>
      <c r="R1387" s="237">
        <f>Q1387*H1387</f>
        <v>0</v>
      </c>
      <c r="S1387" s="237">
        <v>0</v>
      </c>
      <c r="T1387" s="238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290</v>
      </c>
      <c r="AT1387" s="239" t="s">
        <v>218</v>
      </c>
      <c r="AU1387" s="239" t="s">
        <v>88</v>
      </c>
      <c r="AY1387" s="18" t="s">
        <v>216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86</v>
      </c>
      <c r="BK1387" s="240">
        <f>ROUND(I1387*H1387,2)</f>
        <v>0</v>
      </c>
      <c r="BL1387" s="18" t="s">
        <v>290</v>
      </c>
      <c r="BM1387" s="239" t="s">
        <v>2234</v>
      </c>
    </row>
    <row r="1388" s="13" customFormat="1">
      <c r="A1388" s="13"/>
      <c r="B1388" s="241"/>
      <c r="C1388" s="242"/>
      <c r="D1388" s="243" t="s">
        <v>230</v>
      </c>
      <c r="E1388" s="244" t="s">
        <v>1</v>
      </c>
      <c r="F1388" s="245" t="s">
        <v>1927</v>
      </c>
      <c r="G1388" s="242"/>
      <c r="H1388" s="246">
        <v>296.42000000000002</v>
      </c>
      <c r="I1388" s="247"/>
      <c r="J1388" s="242"/>
      <c r="K1388" s="242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2" t="s">
        <v>230</v>
      </c>
      <c r="AU1388" s="252" t="s">
        <v>88</v>
      </c>
      <c r="AV1388" s="13" t="s">
        <v>88</v>
      </c>
      <c r="AW1388" s="13" t="s">
        <v>34</v>
      </c>
      <c r="AX1388" s="13" t="s">
        <v>79</v>
      </c>
      <c r="AY1388" s="252" t="s">
        <v>216</v>
      </c>
    </row>
    <row r="1389" s="15" customFormat="1">
      <c r="A1389" s="15"/>
      <c r="B1389" s="280"/>
      <c r="C1389" s="281"/>
      <c r="D1389" s="243" t="s">
        <v>230</v>
      </c>
      <c r="E1389" s="282" t="s">
        <v>1</v>
      </c>
      <c r="F1389" s="283" t="s">
        <v>2235</v>
      </c>
      <c r="G1389" s="281"/>
      <c r="H1389" s="284">
        <v>296.42000000000002</v>
      </c>
      <c r="I1389" s="285"/>
      <c r="J1389" s="281"/>
      <c r="K1389" s="281"/>
      <c r="L1389" s="286"/>
      <c r="M1389" s="287"/>
      <c r="N1389" s="288"/>
      <c r="O1389" s="288"/>
      <c r="P1389" s="288"/>
      <c r="Q1389" s="288"/>
      <c r="R1389" s="288"/>
      <c r="S1389" s="288"/>
      <c r="T1389" s="289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90" t="s">
        <v>230</v>
      </c>
      <c r="AU1389" s="290" t="s">
        <v>88</v>
      </c>
      <c r="AV1389" s="15" t="s">
        <v>99</v>
      </c>
      <c r="AW1389" s="15" t="s">
        <v>34</v>
      </c>
      <c r="AX1389" s="15" t="s">
        <v>86</v>
      </c>
      <c r="AY1389" s="290" t="s">
        <v>216</v>
      </c>
    </row>
    <row r="1390" s="2" customFormat="1" ht="16.5" customHeight="1">
      <c r="A1390" s="39"/>
      <c r="B1390" s="40"/>
      <c r="C1390" s="264" t="s">
        <v>2236</v>
      </c>
      <c r="D1390" s="264" t="s">
        <v>372</v>
      </c>
      <c r="E1390" s="265" t="s">
        <v>2150</v>
      </c>
      <c r="F1390" s="266" t="s">
        <v>2151</v>
      </c>
      <c r="G1390" s="267" t="s">
        <v>277</v>
      </c>
      <c r="H1390" s="268">
        <v>170.66999999999999</v>
      </c>
      <c r="I1390" s="269"/>
      <c r="J1390" s="270">
        <f>ROUND(I1390*H1390,2)</f>
        <v>0</v>
      </c>
      <c r="K1390" s="266" t="s">
        <v>222</v>
      </c>
      <c r="L1390" s="271"/>
      <c r="M1390" s="272" t="s">
        <v>1</v>
      </c>
      <c r="N1390" s="273" t="s">
        <v>44</v>
      </c>
      <c r="O1390" s="92"/>
      <c r="P1390" s="237">
        <f>O1390*H1390</f>
        <v>0</v>
      </c>
      <c r="Q1390" s="237">
        <v>0.0028999999999999998</v>
      </c>
      <c r="R1390" s="237">
        <f>Q1390*H1390</f>
        <v>0.49494299999999991</v>
      </c>
      <c r="S1390" s="237">
        <v>0</v>
      </c>
      <c r="T1390" s="238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39" t="s">
        <v>371</v>
      </c>
      <c r="AT1390" s="239" t="s">
        <v>372</v>
      </c>
      <c r="AU1390" s="239" t="s">
        <v>88</v>
      </c>
      <c r="AY1390" s="18" t="s">
        <v>216</v>
      </c>
      <c r="BE1390" s="240">
        <f>IF(N1390="základní",J1390,0)</f>
        <v>0</v>
      </c>
      <c r="BF1390" s="240">
        <f>IF(N1390="snížená",J1390,0)</f>
        <v>0</v>
      </c>
      <c r="BG1390" s="240">
        <f>IF(N1390="zákl. přenesená",J1390,0)</f>
        <v>0</v>
      </c>
      <c r="BH1390" s="240">
        <f>IF(N1390="sníž. přenesená",J1390,0)</f>
        <v>0</v>
      </c>
      <c r="BI1390" s="240">
        <f>IF(N1390="nulová",J1390,0)</f>
        <v>0</v>
      </c>
      <c r="BJ1390" s="18" t="s">
        <v>86</v>
      </c>
      <c r="BK1390" s="240">
        <f>ROUND(I1390*H1390,2)</f>
        <v>0</v>
      </c>
      <c r="BL1390" s="18" t="s">
        <v>290</v>
      </c>
      <c r="BM1390" s="239" t="s">
        <v>2237</v>
      </c>
    </row>
    <row r="1391" s="13" customFormat="1">
      <c r="A1391" s="13"/>
      <c r="B1391" s="241"/>
      <c r="C1391" s="242"/>
      <c r="D1391" s="243" t="s">
        <v>230</v>
      </c>
      <c r="E1391" s="244" t="s">
        <v>1</v>
      </c>
      <c r="F1391" s="245" t="s">
        <v>2238</v>
      </c>
      <c r="G1391" s="242"/>
      <c r="H1391" s="246">
        <v>302.34800000000001</v>
      </c>
      <c r="I1391" s="247"/>
      <c r="J1391" s="242"/>
      <c r="K1391" s="242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230</v>
      </c>
      <c r="AU1391" s="252" t="s">
        <v>88</v>
      </c>
      <c r="AV1391" s="13" t="s">
        <v>88</v>
      </c>
      <c r="AW1391" s="13" t="s">
        <v>34</v>
      </c>
      <c r="AX1391" s="13" t="s">
        <v>79</v>
      </c>
      <c r="AY1391" s="252" t="s">
        <v>216</v>
      </c>
    </row>
    <row r="1392" s="13" customFormat="1">
      <c r="A1392" s="13"/>
      <c r="B1392" s="241"/>
      <c r="C1392" s="242"/>
      <c r="D1392" s="243" t="s">
        <v>230</v>
      </c>
      <c r="E1392" s="244" t="s">
        <v>1</v>
      </c>
      <c r="F1392" s="245" t="s">
        <v>2239</v>
      </c>
      <c r="G1392" s="242"/>
      <c r="H1392" s="246">
        <v>-131.678</v>
      </c>
      <c r="I1392" s="247"/>
      <c r="J1392" s="242"/>
      <c r="K1392" s="242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2" t="s">
        <v>230</v>
      </c>
      <c r="AU1392" s="252" t="s">
        <v>88</v>
      </c>
      <c r="AV1392" s="13" t="s">
        <v>88</v>
      </c>
      <c r="AW1392" s="13" t="s">
        <v>34</v>
      </c>
      <c r="AX1392" s="13" t="s">
        <v>79</v>
      </c>
      <c r="AY1392" s="252" t="s">
        <v>216</v>
      </c>
    </row>
    <row r="1393" s="15" customFormat="1">
      <c r="A1393" s="15"/>
      <c r="B1393" s="280"/>
      <c r="C1393" s="281"/>
      <c r="D1393" s="243" t="s">
        <v>230</v>
      </c>
      <c r="E1393" s="282" t="s">
        <v>1</v>
      </c>
      <c r="F1393" s="283" t="s">
        <v>2235</v>
      </c>
      <c r="G1393" s="281"/>
      <c r="H1393" s="284">
        <v>170.66999999999999</v>
      </c>
      <c r="I1393" s="285"/>
      <c r="J1393" s="281"/>
      <c r="K1393" s="281"/>
      <c r="L1393" s="286"/>
      <c r="M1393" s="287"/>
      <c r="N1393" s="288"/>
      <c r="O1393" s="288"/>
      <c r="P1393" s="288"/>
      <c r="Q1393" s="288"/>
      <c r="R1393" s="288"/>
      <c r="S1393" s="288"/>
      <c r="T1393" s="289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90" t="s">
        <v>230</v>
      </c>
      <c r="AU1393" s="290" t="s">
        <v>88</v>
      </c>
      <c r="AV1393" s="15" t="s">
        <v>99</v>
      </c>
      <c r="AW1393" s="15" t="s">
        <v>34</v>
      </c>
      <c r="AX1393" s="15" t="s">
        <v>86</v>
      </c>
      <c r="AY1393" s="290" t="s">
        <v>216</v>
      </c>
    </row>
    <row r="1394" s="2" customFormat="1" ht="16.5" customHeight="1">
      <c r="A1394" s="39"/>
      <c r="B1394" s="40"/>
      <c r="C1394" s="264" t="s">
        <v>2240</v>
      </c>
      <c r="D1394" s="264" t="s">
        <v>372</v>
      </c>
      <c r="E1394" s="265" t="s">
        <v>2220</v>
      </c>
      <c r="F1394" s="266" t="s">
        <v>2221</v>
      </c>
      <c r="G1394" s="267" t="s">
        <v>277</v>
      </c>
      <c r="H1394" s="268">
        <v>302.34800000000001</v>
      </c>
      <c r="I1394" s="269"/>
      <c r="J1394" s="270">
        <f>ROUND(I1394*H1394,2)</f>
        <v>0</v>
      </c>
      <c r="K1394" s="266" t="s">
        <v>222</v>
      </c>
      <c r="L1394" s="271"/>
      <c r="M1394" s="272" t="s">
        <v>1</v>
      </c>
      <c r="N1394" s="273" t="s">
        <v>44</v>
      </c>
      <c r="O1394" s="92"/>
      <c r="P1394" s="237">
        <f>O1394*H1394</f>
        <v>0</v>
      </c>
      <c r="Q1394" s="237">
        <v>0.0032000000000000002</v>
      </c>
      <c r="R1394" s="237">
        <f>Q1394*H1394</f>
        <v>0.96751360000000008</v>
      </c>
      <c r="S1394" s="237">
        <v>0</v>
      </c>
      <c r="T1394" s="238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9" t="s">
        <v>371</v>
      </c>
      <c r="AT1394" s="239" t="s">
        <v>372</v>
      </c>
      <c r="AU1394" s="239" t="s">
        <v>88</v>
      </c>
      <c r="AY1394" s="18" t="s">
        <v>216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8" t="s">
        <v>86</v>
      </c>
      <c r="BK1394" s="240">
        <f>ROUND(I1394*H1394,2)</f>
        <v>0</v>
      </c>
      <c r="BL1394" s="18" t="s">
        <v>290</v>
      </c>
      <c r="BM1394" s="239" t="s">
        <v>2241</v>
      </c>
    </row>
    <row r="1395" s="13" customFormat="1">
      <c r="A1395" s="13"/>
      <c r="B1395" s="241"/>
      <c r="C1395" s="242"/>
      <c r="D1395" s="243" t="s">
        <v>230</v>
      </c>
      <c r="E1395" s="242"/>
      <c r="F1395" s="245" t="s">
        <v>2242</v>
      </c>
      <c r="G1395" s="242"/>
      <c r="H1395" s="246">
        <v>302.34800000000001</v>
      </c>
      <c r="I1395" s="247"/>
      <c r="J1395" s="242"/>
      <c r="K1395" s="242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2" t="s">
        <v>230</v>
      </c>
      <c r="AU1395" s="252" t="s">
        <v>88</v>
      </c>
      <c r="AV1395" s="13" t="s">
        <v>88</v>
      </c>
      <c r="AW1395" s="13" t="s">
        <v>4</v>
      </c>
      <c r="AX1395" s="13" t="s">
        <v>86</v>
      </c>
      <c r="AY1395" s="252" t="s">
        <v>216</v>
      </c>
    </row>
    <row r="1396" s="2" customFormat="1" ht="16.5" customHeight="1">
      <c r="A1396" s="39"/>
      <c r="B1396" s="40"/>
      <c r="C1396" s="264" t="s">
        <v>2243</v>
      </c>
      <c r="D1396" s="264" t="s">
        <v>372</v>
      </c>
      <c r="E1396" s="265" t="s">
        <v>2244</v>
      </c>
      <c r="F1396" s="266" t="s">
        <v>2245</v>
      </c>
      <c r="G1396" s="267" t="s">
        <v>277</v>
      </c>
      <c r="H1396" s="268">
        <v>47.335000000000001</v>
      </c>
      <c r="I1396" s="269"/>
      <c r="J1396" s="270">
        <f>ROUND(I1396*H1396,2)</f>
        <v>0</v>
      </c>
      <c r="K1396" s="266" t="s">
        <v>222</v>
      </c>
      <c r="L1396" s="271"/>
      <c r="M1396" s="272" t="s">
        <v>1</v>
      </c>
      <c r="N1396" s="273" t="s">
        <v>44</v>
      </c>
      <c r="O1396" s="92"/>
      <c r="P1396" s="237">
        <f>O1396*H1396</f>
        <v>0</v>
      </c>
      <c r="Q1396" s="237">
        <v>0.0015</v>
      </c>
      <c r="R1396" s="237">
        <f>Q1396*H1396</f>
        <v>0.071002499999999996</v>
      </c>
      <c r="S1396" s="237">
        <v>0</v>
      </c>
      <c r="T1396" s="238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9" t="s">
        <v>371</v>
      </c>
      <c r="AT1396" s="239" t="s">
        <v>372</v>
      </c>
      <c r="AU1396" s="239" t="s">
        <v>88</v>
      </c>
      <c r="AY1396" s="18" t="s">
        <v>216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86</v>
      </c>
      <c r="BK1396" s="240">
        <f>ROUND(I1396*H1396,2)</f>
        <v>0</v>
      </c>
      <c r="BL1396" s="18" t="s">
        <v>290</v>
      </c>
      <c r="BM1396" s="239" t="s">
        <v>2246</v>
      </c>
    </row>
    <row r="1397" s="13" customFormat="1">
      <c r="A1397" s="13"/>
      <c r="B1397" s="241"/>
      <c r="C1397" s="242"/>
      <c r="D1397" s="243" t="s">
        <v>230</v>
      </c>
      <c r="E1397" s="244" t="s">
        <v>1</v>
      </c>
      <c r="F1397" s="245" t="s">
        <v>2247</v>
      </c>
      <c r="G1397" s="242"/>
      <c r="H1397" s="246">
        <v>47.335000000000001</v>
      </c>
      <c r="I1397" s="247"/>
      <c r="J1397" s="242"/>
      <c r="K1397" s="242"/>
      <c r="L1397" s="248"/>
      <c r="M1397" s="249"/>
      <c r="N1397" s="250"/>
      <c r="O1397" s="250"/>
      <c r="P1397" s="250"/>
      <c r="Q1397" s="250"/>
      <c r="R1397" s="250"/>
      <c r="S1397" s="250"/>
      <c r="T1397" s="25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2" t="s">
        <v>230</v>
      </c>
      <c r="AU1397" s="252" t="s">
        <v>88</v>
      </c>
      <c r="AV1397" s="13" t="s">
        <v>88</v>
      </c>
      <c r="AW1397" s="13" t="s">
        <v>34</v>
      </c>
      <c r="AX1397" s="13" t="s">
        <v>86</v>
      </c>
      <c r="AY1397" s="252" t="s">
        <v>216</v>
      </c>
    </row>
    <row r="1398" s="2" customFormat="1" ht="16.5" customHeight="1">
      <c r="A1398" s="39"/>
      <c r="B1398" s="40"/>
      <c r="C1398" s="264" t="s">
        <v>2248</v>
      </c>
      <c r="D1398" s="264" t="s">
        <v>372</v>
      </c>
      <c r="E1398" s="265" t="s">
        <v>2249</v>
      </c>
      <c r="F1398" s="266" t="s">
        <v>2250</v>
      </c>
      <c r="G1398" s="267" t="s">
        <v>277</v>
      </c>
      <c r="H1398" s="268">
        <v>94.670000000000002</v>
      </c>
      <c r="I1398" s="269"/>
      <c r="J1398" s="270">
        <f>ROUND(I1398*H1398,2)</f>
        <v>0</v>
      </c>
      <c r="K1398" s="266" t="s">
        <v>222</v>
      </c>
      <c r="L1398" s="271"/>
      <c r="M1398" s="272" t="s">
        <v>1</v>
      </c>
      <c r="N1398" s="273" t="s">
        <v>44</v>
      </c>
      <c r="O1398" s="92"/>
      <c r="P1398" s="237">
        <f>O1398*H1398</f>
        <v>0</v>
      </c>
      <c r="Q1398" s="237">
        <v>0.0023999999999999998</v>
      </c>
      <c r="R1398" s="237">
        <f>Q1398*H1398</f>
        <v>0.22720799999999999</v>
      </c>
      <c r="S1398" s="237">
        <v>0</v>
      </c>
      <c r="T1398" s="238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9" t="s">
        <v>371</v>
      </c>
      <c r="AT1398" s="239" t="s">
        <v>372</v>
      </c>
      <c r="AU1398" s="239" t="s">
        <v>88</v>
      </c>
      <c r="AY1398" s="18" t="s">
        <v>216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8" t="s">
        <v>86</v>
      </c>
      <c r="BK1398" s="240">
        <f>ROUND(I1398*H1398,2)</f>
        <v>0</v>
      </c>
      <c r="BL1398" s="18" t="s">
        <v>290</v>
      </c>
      <c r="BM1398" s="239" t="s">
        <v>2251</v>
      </c>
    </row>
    <row r="1399" s="13" customFormat="1">
      <c r="A1399" s="13"/>
      <c r="B1399" s="241"/>
      <c r="C1399" s="242"/>
      <c r="D1399" s="243" t="s">
        <v>230</v>
      </c>
      <c r="E1399" s="244" t="s">
        <v>1</v>
      </c>
      <c r="F1399" s="245" t="s">
        <v>2252</v>
      </c>
      <c r="G1399" s="242"/>
      <c r="H1399" s="246">
        <v>94.670000000000002</v>
      </c>
      <c r="I1399" s="247"/>
      <c r="J1399" s="242"/>
      <c r="K1399" s="242"/>
      <c r="L1399" s="248"/>
      <c r="M1399" s="249"/>
      <c r="N1399" s="250"/>
      <c r="O1399" s="250"/>
      <c r="P1399" s="250"/>
      <c r="Q1399" s="250"/>
      <c r="R1399" s="250"/>
      <c r="S1399" s="250"/>
      <c r="T1399" s="25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2" t="s">
        <v>230</v>
      </c>
      <c r="AU1399" s="252" t="s">
        <v>88</v>
      </c>
      <c r="AV1399" s="13" t="s">
        <v>88</v>
      </c>
      <c r="AW1399" s="13" t="s">
        <v>34</v>
      </c>
      <c r="AX1399" s="13" t="s">
        <v>86</v>
      </c>
      <c r="AY1399" s="252" t="s">
        <v>216</v>
      </c>
    </row>
    <row r="1400" s="2" customFormat="1" ht="16.5" customHeight="1">
      <c r="A1400" s="39"/>
      <c r="B1400" s="40"/>
      <c r="C1400" s="228" t="s">
        <v>2253</v>
      </c>
      <c r="D1400" s="228" t="s">
        <v>218</v>
      </c>
      <c r="E1400" s="229" t="s">
        <v>2254</v>
      </c>
      <c r="F1400" s="230" t="s">
        <v>2255</v>
      </c>
      <c r="G1400" s="231" t="s">
        <v>293</v>
      </c>
      <c r="H1400" s="232">
        <v>113.25</v>
      </c>
      <c r="I1400" s="233"/>
      <c r="J1400" s="234">
        <f>ROUND(I1400*H1400,2)</f>
        <v>0</v>
      </c>
      <c r="K1400" s="230" t="s">
        <v>222</v>
      </c>
      <c r="L1400" s="45"/>
      <c r="M1400" s="235" t="s">
        <v>1</v>
      </c>
      <c r="N1400" s="236" t="s">
        <v>44</v>
      </c>
      <c r="O1400" s="92"/>
      <c r="P1400" s="237">
        <f>O1400*H1400</f>
        <v>0</v>
      </c>
      <c r="Q1400" s="237">
        <v>0.00016000000000000001</v>
      </c>
      <c r="R1400" s="237">
        <f>Q1400*H1400</f>
        <v>0.018120000000000001</v>
      </c>
      <c r="S1400" s="237">
        <v>0</v>
      </c>
      <c r="T1400" s="238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9" t="s">
        <v>290</v>
      </c>
      <c r="AT1400" s="239" t="s">
        <v>218</v>
      </c>
      <c r="AU1400" s="239" t="s">
        <v>88</v>
      </c>
      <c r="AY1400" s="18" t="s">
        <v>216</v>
      </c>
      <c r="BE1400" s="240">
        <f>IF(N1400="základní",J1400,0)</f>
        <v>0</v>
      </c>
      <c r="BF1400" s="240">
        <f>IF(N1400="snížená",J1400,0)</f>
        <v>0</v>
      </c>
      <c r="BG1400" s="240">
        <f>IF(N1400="zákl. přenesená",J1400,0)</f>
        <v>0</v>
      </c>
      <c r="BH1400" s="240">
        <f>IF(N1400="sníž. přenesená",J1400,0)</f>
        <v>0</v>
      </c>
      <c r="BI1400" s="240">
        <f>IF(N1400="nulová",J1400,0)</f>
        <v>0</v>
      </c>
      <c r="BJ1400" s="18" t="s">
        <v>86</v>
      </c>
      <c r="BK1400" s="240">
        <f>ROUND(I1400*H1400,2)</f>
        <v>0</v>
      </c>
      <c r="BL1400" s="18" t="s">
        <v>290</v>
      </c>
      <c r="BM1400" s="239" t="s">
        <v>2256</v>
      </c>
    </row>
    <row r="1401" s="13" customFormat="1">
      <c r="A1401" s="13"/>
      <c r="B1401" s="241"/>
      <c r="C1401" s="242"/>
      <c r="D1401" s="243" t="s">
        <v>230</v>
      </c>
      <c r="E1401" s="244" t="s">
        <v>1</v>
      </c>
      <c r="F1401" s="245" t="s">
        <v>2257</v>
      </c>
      <c r="G1401" s="242"/>
      <c r="H1401" s="246">
        <v>97.25</v>
      </c>
      <c r="I1401" s="247"/>
      <c r="J1401" s="242"/>
      <c r="K1401" s="242"/>
      <c r="L1401" s="248"/>
      <c r="M1401" s="249"/>
      <c r="N1401" s="250"/>
      <c r="O1401" s="250"/>
      <c r="P1401" s="250"/>
      <c r="Q1401" s="250"/>
      <c r="R1401" s="250"/>
      <c r="S1401" s="250"/>
      <c r="T1401" s="25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2" t="s">
        <v>230</v>
      </c>
      <c r="AU1401" s="252" t="s">
        <v>88</v>
      </c>
      <c r="AV1401" s="13" t="s">
        <v>88</v>
      </c>
      <c r="AW1401" s="13" t="s">
        <v>34</v>
      </c>
      <c r="AX1401" s="13" t="s">
        <v>79</v>
      </c>
      <c r="AY1401" s="252" t="s">
        <v>216</v>
      </c>
    </row>
    <row r="1402" s="13" customFormat="1">
      <c r="A1402" s="13"/>
      <c r="B1402" s="241"/>
      <c r="C1402" s="242"/>
      <c r="D1402" s="243" t="s">
        <v>230</v>
      </c>
      <c r="E1402" s="244" t="s">
        <v>1</v>
      </c>
      <c r="F1402" s="245" t="s">
        <v>2258</v>
      </c>
      <c r="G1402" s="242"/>
      <c r="H1402" s="246">
        <v>16</v>
      </c>
      <c r="I1402" s="247"/>
      <c r="J1402" s="242"/>
      <c r="K1402" s="242"/>
      <c r="L1402" s="248"/>
      <c r="M1402" s="249"/>
      <c r="N1402" s="250"/>
      <c r="O1402" s="250"/>
      <c r="P1402" s="250"/>
      <c r="Q1402" s="250"/>
      <c r="R1402" s="250"/>
      <c r="S1402" s="250"/>
      <c r="T1402" s="25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2" t="s">
        <v>230</v>
      </c>
      <c r="AU1402" s="252" t="s">
        <v>88</v>
      </c>
      <c r="AV1402" s="13" t="s">
        <v>88</v>
      </c>
      <c r="AW1402" s="13" t="s">
        <v>34</v>
      </c>
      <c r="AX1402" s="13" t="s">
        <v>79</v>
      </c>
      <c r="AY1402" s="252" t="s">
        <v>216</v>
      </c>
    </row>
    <row r="1403" s="14" customFormat="1">
      <c r="A1403" s="14"/>
      <c r="B1403" s="253"/>
      <c r="C1403" s="254"/>
      <c r="D1403" s="243" t="s">
        <v>230</v>
      </c>
      <c r="E1403" s="255" t="s">
        <v>1</v>
      </c>
      <c r="F1403" s="256" t="s">
        <v>285</v>
      </c>
      <c r="G1403" s="254"/>
      <c r="H1403" s="257">
        <v>113.25</v>
      </c>
      <c r="I1403" s="258"/>
      <c r="J1403" s="254"/>
      <c r="K1403" s="254"/>
      <c r="L1403" s="259"/>
      <c r="M1403" s="260"/>
      <c r="N1403" s="261"/>
      <c r="O1403" s="261"/>
      <c r="P1403" s="261"/>
      <c r="Q1403" s="261"/>
      <c r="R1403" s="261"/>
      <c r="S1403" s="261"/>
      <c r="T1403" s="26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3" t="s">
        <v>230</v>
      </c>
      <c r="AU1403" s="263" t="s">
        <v>88</v>
      </c>
      <c r="AV1403" s="14" t="s">
        <v>121</v>
      </c>
      <c r="AW1403" s="14" t="s">
        <v>34</v>
      </c>
      <c r="AX1403" s="14" t="s">
        <v>86</v>
      </c>
      <c r="AY1403" s="263" t="s">
        <v>216</v>
      </c>
    </row>
    <row r="1404" s="2" customFormat="1" ht="16.5" customHeight="1">
      <c r="A1404" s="39"/>
      <c r="B1404" s="40"/>
      <c r="C1404" s="264" t="s">
        <v>2259</v>
      </c>
      <c r="D1404" s="264" t="s">
        <v>372</v>
      </c>
      <c r="E1404" s="265" t="s">
        <v>2220</v>
      </c>
      <c r="F1404" s="266" t="s">
        <v>2221</v>
      </c>
      <c r="G1404" s="267" t="s">
        <v>277</v>
      </c>
      <c r="H1404" s="268">
        <v>52.862000000000002</v>
      </c>
      <c r="I1404" s="269"/>
      <c r="J1404" s="270">
        <f>ROUND(I1404*H1404,2)</f>
        <v>0</v>
      </c>
      <c r="K1404" s="266" t="s">
        <v>222</v>
      </c>
      <c r="L1404" s="271"/>
      <c r="M1404" s="272" t="s">
        <v>1</v>
      </c>
      <c r="N1404" s="273" t="s">
        <v>44</v>
      </c>
      <c r="O1404" s="92"/>
      <c r="P1404" s="237">
        <f>O1404*H1404</f>
        <v>0</v>
      </c>
      <c r="Q1404" s="237">
        <v>0.0032000000000000002</v>
      </c>
      <c r="R1404" s="237">
        <f>Q1404*H1404</f>
        <v>0.16915840000000001</v>
      </c>
      <c r="S1404" s="237">
        <v>0</v>
      </c>
      <c r="T1404" s="238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39" t="s">
        <v>371</v>
      </c>
      <c r="AT1404" s="239" t="s">
        <v>372</v>
      </c>
      <c r="AU1404" s="239" t="s">
        <v>88</v>
      </c>
      <c r="AY1404" s="18" t="s">
        <v>216</v>
      </c>
      <c r="BE1404" s="240">
        <f>IF(N1404="základní",J1404,0)</f>
        <v>0</v>
      </c>
      <c r="BF1404" s="240">
        <f>IF(N1404="snížená",J1404,0)</f>
        <v>0</v>
      </c>
      <c r="BG1404" s="240">
        <f>IF(N1404="zákl. přenesená",J1404,0)</f>
        <v>0</v>
      </c>
      <c r="BH1404" s="240">
        <f>IF(N1404="sníž. přenesená",J1404,0)</f>
        <v>0</v>
      </c>
      <c r="BI1404" s="240">
        <f>IF(N1404="nulová",J1404,0)</f>
        <v>0</v>
      </c>
      <c r="BJ1404" s="18" t="s">
        <v>86</v>
      </c>
      <c r="BK1404" s="240">
        <f>ROUND(I1404*H1404,2)</f>
        <v>0</v>
      </c>
      <c r="BL1404" s="18" t="s">
        <v>290</v>
      </c>
      <c r="BM1404" s="239" t="s">
        <v>2260</v>
      </c>
    </row>
    <row r="1405" s="13" customFormat="1">
      <c r="A1405" s="13"/>
      <c r="B1405" s="241"/>
      <c r="C1405" s="242"/>
      <c r="D1405" s="243" t="s">
        <v>230</v>
      </c>
      <c r="E1405" s="244" t="s">
        <v>1</v>
      </c>
      <c r="F1405" s="245" t="s">
        <v>2261</v>
      </c>
      <c r="G1405" s="242"/>
      <c r="H1405" s="246">
        <v>48.625</v>
      </c>
      <c r="I1405" s="247"/>
      <c r="J1405" s="242"/>
      <c r="K1405" s="242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2" t="s">
        <v>230</v>
      </c>
      <c r="AU1405" s="252" t="s">
        <v>88</v>
      </c>
      <c r="AV1405" s="13" t="s">
        <v>88</v>
      </c>
      <c r="AW1405" s="13" t="s">
        <v>34</v>
      </c>
      <c r="AX1405" s="13" t="s">
        <v>79</v>
      </c>
      <c r="AY1405" s="252" t="s">
        <v>216</v>
      </c>
    </row>
    <row r="1406" s="13" customFormat="1">
      <c r="A1406" s="13"/>
      <c r="B1406" s="241"/>
      <c r="C1406" s="242"/>
      <c r="D1406" s="243" t="s">
        <v>230</v>
      </c>
      <c r="E1406" s="244" t="s">
        <v>1</v>
      </c>
      <c r="F1406" s="245" t="s">
        <v>2262</v>
      </c>
      <c r="G1406" s="242"/>
      <c r="H1406" s="246">
        <v>3.2000000000000002</v>
      </c>
      <c r="I1406" s="247"/>
      <c r="J1406" s="242"/>
      <c r="K1406" s="242"/>
      <c r="L1406" s="248"/>
      <c r="M1406" s="249"/>
      <c r="N1406" s="250"/>
      <c r="O1406" s="250"/>
      <c r="P1406" s="250"/>
      <c r="Q1406" s="250"/>
      <c r="R1406" s="250"/>
      <c r="S1406" s="250"/>
      <c r="T1406" s="25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2" t="s">
        <v>230</v>
      </c>
      <c r="AU1406" s="252" t="s">
        <v>88</v>
      </c>
      <c r="AV1406" s="13" t="s">
        <v>88</v>
      </c>
      <c r="AW1406" s="13" t="s">
        <v>34</v>
      </c>
      <c r="AX1406" s="13" t="s">
        <v>79</v>
      </c>
      <c r="AY1406" s="252" t="s">
        <v>216</v>
      </c>
    </row>
    <row r="1407" s="14" customFormat="1">
      <c r="A1407" s="14"/>
      <c r="B1407" s="253"/>
      <c r="C1407" s="254"/>
      <c r="D1407" s="243" t="s">
        <v>230</v>
      </c>
      <c r="E1407" s="255" t="s">
        <v>1</v>
      </c>
      <c r="F1407" s="256" t="s">
        <v>285</v>
      </c>
      <c r="G1407" s="254"/>
      <c r="H1407" s="257">
        <v>51.825000000000003</v>
      </c>
      <c r="I1407" s="258"/>
      <c r="J1407" s="254"/>
      <c r="K1407" s="254"/>
      <c r="L1407" s="259"/>
      <c r="M1407" s="260"/>
      <c r="N1407" s="261"/>
      <c r="O1407" s="261"/>
      <c r="P1407" s="261"/>
      <c r="Q1407" s="261"/>
      <c r="R1407" s="261"/>
      <c r="S1407" s="261"/>
      <c r="T1407" s="26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3" t="s">
        <v>230</v>
      </c>
      <c r="AU1407" s="263" t="s">
        <v>88</v>
      </c>
      <c r="AV1407" s="14" t="s">
        <v>121</v>
      </c>
      <c r="AW1407" s="14" t="s">
        <v>34</v>
      </c>
      <c r="AX1407" s="14" t="s">
        <v>86</v>
      </c>
      <c r="AY1407" s="263" t="s">
        <v>216</v>
      </c>
    </row>
    <row r="1408" s="13" customFormat="1">
      <c r="A1408" s="13"/>
      <c r="B1408" s="241"/>
      <c r="C1408" s="242"/>
      <c r="D1408" s="243" t="s">
        <v>230</v>
      </c>
      <c r="E1408" s="242"/>
      <c r="F1408" s="245" t="s">
        <v>2263</v>
      </c>
      <c r="G1408" s="242"/>
      <c r="H1408" s="246">
        <v>52.862000000000002</v>
      </c>
      <c r="I1408" s="247"/>
      <c r="J1408" s="242"/>
      <c r="K1408" s="242"/>
      <c r="L1408" s="248"/>
      <c r="M1408" s="249"/>
      <c r="N1408" s="250"/>
      <c r="O1408" s="250"/>
      <c r="P1408" s="250"/>
      <c r="Q1408" s="250"/>
      <c r="R1408" s="250"/>
      <c r="S1408" s="250"/>
      <c r="T1408" s="25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2" t="s">
        <v>230</v>
      </c>
      <c r="AU1408" s="252" t="s">
        <v>88</v>
      </c>
      <c r="AV1408" s="13" t="s">
        <v>88</v>
      </c>
      <c r="AW1408" s="13" t="s">
        <v>4</v>
      </c>
      <c r="AX1408" s="13" t="s">
        <v>86</v>
      </c>
      <c r="AY1408" s="252" t="s">
        <v>216</v>
      </c>
    </row>
    <row r="1409" s="2" customFormat="1" ht="24.15" customHeight="1">
      <c r="A1409" s="39"/>
      <c r="B1409" s="40"/>
      <c r="C1409" s="228" t="s">
        <v>2264</v>
      </c>
      <c r="D1409" s="228" t="s">
        <v>218</v>
      </c>
      <c r="E1409" s="229" t="s">
        <v>2265</v>
      </c>
      <c r="F1409" s="230" t="s">
        <v>2266</v>
      </c>
      <c r="G1409" s="231" t="s">
        <v>277</v>
      </c>
      <c r="H1409" s="232">
        <v>66.293999999999997</v>
      </c>
      <c r="I1409" s="233"/>
      <c r="J1409" s="234">
        <f>ROUND(I1409*H1409,2)</f>
        <v>0</v>
      </c>
      <c r="K1409" s="230" t="s">
        <v>222</v>
      </c>
      <c r="L1409" s="45"/>
      <c r="M1409" s="235" t="s">
        <v>1</v>
      </c>
      <c r="N1409" s="236" t="s">
        <v>44</v>
      </c>
      <c r="O1409" s="92"/>
      <c r="P1409" s="237">
        <f>O1409*H1409</f>
        <v>0</v>
      </c>
      <c r="Q1409" s="237">
        <v>0.00019000000000000001</v>
      </c>
      <c r="R1409" s="237">
        <f>Q1409*H1409</f>
        <v>0.01259586</v>
      </c>
      <c r="S1409" s="237">
        <v>0</v>
      </c>
      <c r="T1409" s="238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9" t="s">
        <v>290</v>
      </c>
      <c r="AT1409" s="239" t="s">
        <v>218</v>
      </c>
      <c r="AU1409" s="239" t="s">
        <v>88</v>
      </c>
      <c r="AY1409" s="18" t="s">
        <v>216</v>
      </c>
      <c r="BE1409" s="240">
        <f>IF(N1409="základní",J1409,0)</f>
        <v>0</v>
      </c>
      <c r="BF1409" s="240">
        <f>IF(N1409="snížená",J1409,0)</f>
        <v>0</v>
      </c>
      <c r="BG1409" s="240">
        <f>IF(N1409="zákl. přenesená",J1409,0)</f>
        <v>0</v>
      </c>
      <c r="BH1409" s="240">
        <f>IF(N1409="sníž. přenesená",J1409,0)</f>
        <v>0</v>
      </c>
      <c r="BI1409" s="240">
        <f>IF(N1409="nulová",J1409,0)</f>
        <v>0</v>
      </c>
      <c r="BJ1409" s="18" t="s">
        <v>86</v>
      </c>
      <c r="BK1409" s="240">
        <f>ROUND(I1409*H1409,2)</f>
        <v>0</v>
      </c>
      <c r="BL1409" s="18" t="s">
        <v>290</v>
      </c>
      <c r="BM1409" s="239" t="s">
        <v>2267</v>
      </c>
    </row>
    <row r="1410" s="13" customFormat="1">
      <c r="A1410" s="13"/>
      <c r="B1410" s="241"/>
      <c r="C1410" s="242"/>
      <c r="D1410" s="243" t="s">
        <v>230</v>
      </c>
      <c r="E1410" s="244" t="s">
        <v>1</v>
      </c>
      <c r="F1410" s="245" t="s">
        <v>2268</v>
      </c>
      <c r="G1410" s="242"/>
      <c r="H1410" s="246">
        <v>48.113999999999997</v>
      </c>
      <c r="I1410" s="247"/>
      <c r="J1410" s="242"/>
      <c r="K1410" s="242"/>
      <c r="L1410" s="248"/>
      <c r="M1410" s="249"/>
      <c r="N1410" s="250"/>
      <c r="O1410" s="250"/>
      <c r="P1410" s="250"/>
      <c r="Q1410" s="250"/>
      <c r="R1410" s="250"/>
      <c r="S1410" s="250"/>
      <c r="T1410" s="25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2" t="s">
        <v>230</v>
      </c>
      <c r="AU1410" s="252" t="s">
        <v>88</v>
      </c>
      <c r="AV1410" s="13" t="s">
        <v>88</v>
      </c>
      <c r="AW1410" s="13" t="s">
        <v>34</v>
      </c>
      <c r="AX1410" s="13" t="s">
        <v>79</v>
      </c>
      <c r="AY1410" s="252" t="s">
        <v>216</v>
      </c>
    </row>
    <row r="1411" s="13" customFormat="1">
      <c r="A1411" s="13"/>
      <c r="B1411" s="241"/>
      <c r="C1411" s="242"/>
      <c r="D1411" s="243" t="s">
        <v>230</v>
      </c>
      <c r="E1411" s="244" t="s">
        <v>1</v>
      </c>
      <c r="F1411" s="245" t="s">
        <v>2269</v>
      </c>
      <c r="G1411" s="242"/>
      <c r="H1411" s="246">
        <v>6.9000000000000004</v>
      </c>
      <c r="I1411" s="247"/>
      <c r="J1411" s="242"/>
      <c r="K1411" s="242"/>
      <c r="L1411" s="248"/>
      <c r="M1411" s="249"/>
      <c r="N1411" s="250"/>
      <c r="O1411" s="250"/>
      <c r="P1411" s="250"/>
      <c r="Q1411" s="250"/>
      <c r="R1411" s="250"/>
      <c r="S1411" s="250"/>
      <c r="T1411" s="251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2" t="s">
        <v>230</v>
      </c>
      <c r="AU1411" s="252" t="s">
        <v>88</v>
      </c>
      <c r="AV1411" s="13" t="s">
        <v>88</v>
      </c>
      <c r="AW1411" s="13" t="s">
        <v>34</v>
      </c>
      <c r="AX1411" s="13" t="s">
        <v>79</v>
      </c>
      <c r="AY1411" s="252" t="s">
        <v>216</v>
      </c>
    </row>
    <row r="1412" s="13" customFormat="1">
      <c r="A1412" s="13"/>
      <c r="B1412" s="241"/>
      <c r="C1412" s="242"/>
      <c r="D1412" s="243" t="s">
        <v>230</v>
      </c>
      <c r="E1412" s="244" t="s">
        <v>1</v>
      </c>
      <c r="F1412" s="245" t="s">
        <v>2270</v>
      </c>
      <c r="G1412" s="242"/>
      <c r="H1412" s="246">
        <v>11.279999999999999</v>
      </c>
      <c r="I1412" s="247"/>
      <c r="J1412" s="242"/>
      <c r="K1412" s="242"/>
      <c r="L1412" s="248"/>
      <c r="M1412" s="249"/>
      <c r="N1412" s="250"/>
      <c r="O1412" s="250"/>
      <c r="P1412" s="250"/>
      <c r="Q1412" s="250"/>
      <c r="R1412" s="250"/>
      <c r="S1412" s="250"/>
      <c r="T1412" s="25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2" t="s">
        <v>230</v>
      </c>
      <c r="AU1412" s="252" t="s">
        <v>88</v>
      </c>
      <c r="AV1412" s="13" t="s">
        <v>88</v>
      </c>
      <c r="AW1412" s="13" t="s">
        <v>34</v>
      </c>
      <c r="AX1412" s="13" t="s">
        <v>79</v>
      </c>
      <c r="AY1412" s="252" t="s">
        <v>216</v>
      </c>
    </row>
    <row r="1413" s="14" customFormat="1">
      <c r="A1413" s="14"/>
      <c r="B1413" s="253"/>
      <c r="C1413" s="254"/>
      <c r="D1413" s="243" t="s">
        <v>230</v>
      </c>
      <c r="E1413" s="255" t="s">
        <v>1</v>
      </c>
      <c r="F1413" s="256" t="s">
        <v>285</v>
      </c>
      <c r="G1413" s="254"/>
      <c r="H1413" s="257">
        <v>66.293999999999997</v>
      </c>
      <c r="I1413" s="258"/>
      <c r="J1413" s="254"/>
      <c r="K1413" s="254"/>
      <c r="L1413" s="259"/>
      <c r="M1413" s="260"/>
      <c r="N1413" s="261"/>
      <c r="O1413" s="261"/>
      <c r="P1413" s="261"/>
      <c r="Q1413" s="261"/>
      <c r="R1413" s="261"/>
      <c r="S1413" s="261"/>
      <c r="T1413" s="26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3" t="s">
        <v>230</v>
      </c>
      <c r="AU1413" s="263" t="s">
        <v>88</v>
      </c>
      <c r="AV1413" s="14" t="s">
        <v>121</v>
      </c>
      <c r="AW1413" s="14" t="s">
        <v>34</v>
      </c>
      <c r="AX1413" s="14" t="s">
        <v>86</v>
      </c>
      <c r="AY1413" s="263" t="s">
        <v>216</v>
      </c>
    </row>
    <row r="1414" s="2" customFormat="1" ht="16.5" customHeight="1">
      <c r="A1414" s="39"/>
      <c r="B1414" s="40"/>
      <c r="C1414" s="264" t="s">
        <v>2271</v>
      </c>
      <c r="D1414" s="264" t="s">
        <v>372</v>
      </c>
      <c r="E1414" s="265" t="s">
        <v>2220</v>
      </c>
      <c r="F1414" s="266" t="s">
        <v>2221</v>
      </c>
      <c r="G1414" s="267" t="s">
        <v>277</v>
      </c>
      <c r="H1414" s="268">
        <v>67.620000000000005</v>
      </c>
      <c r="I1414" s="269"/>
      <c r="J1414" s="270">
        <f>ROUND(I1414*H1414,2)</f>
        <v>0</v>
      </c>
      <c r="K1414" s="266" t="s">
        <v>222</v>
      </c>
      <c r="L1414" s="271"/>
      <c r="M1414" s="272" t="s">
        <v>1</v>
      </c>
      <c r="N1414" s="273" t="s">
        <v>44</v>
      </c>
      <c r="O1414" s="92"/>
      <c r="P1414" s="237">
        <f>O1414*H1414</f>
        <v>0</v>
      </c>
      <c r="Q1414" s="237">
        <v>0.0032000000000000002</v>
      </c>
      <c r="R1414" s="237">
        <f>Q1414*H1414</f>
        <v>0.21638400000000002</v>
      </c>
      <c r="S1414" s="237">
        <v>0</v>
      </c>
      <c r="T1414" s="238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39" t="s">
        <v>371</v>
      </c>
      <c r="AT1414" s="239" t="s">
        <v>372</v>
      </c>
      <c r="AU1414" s="239" t="s">
        <v>88</v>
      </c>
      <c r="AY1414" s="18" t="s">
        <v>216</v>
      </c>
      <c r="BE1414" s="240">
        <f>IF(N1414="základní",J1414,0)</f>
        <v>0</v>
      </c>
      <c r="BF1414" s="240">
        <f>IF(N1414="snížená",J1414,0)</f>
        <v>0</v>
      </c>
      <c r="BG1414" s="240">
        <f>IF(N1414="zákl. přenesená",J1414,0)</f>
        <v>0</v>
      </c>
      <c r="BH1414" s="240">
        <f>IF(N1414="sníž. přenesená",J1414,0)</f>
        <v>0</v>
      </c>
      <c r="BI1414" s="240">
        <f>IF(N1414="nulová",J1414,0)</f>
        <v>0</v>
      </c>
      <c r="BJ1414" s="18" t="s">
        <v>86</v>
      </c>
      <c r="BK1414" s="240">
        <f>ROUND(I1414*H1414,2)</f>
        <v>0</v>
      </c>
      <c r="BL1414" s="18" t="s">
        <v>290</v>
      </c>
      <c r="BM1414" s="239" t="s">
        <v>2272</v>
      </c>
    </row>
    <row r="1415" s="13" customFormat="1">
      <c r="A1415" s="13"/>
      <c r="B1415" s="241"/>
      <c r="C1415" s="242"/>
      <c r="D1415" s="243" t="s">
        <v>230</v>
      </c>
      <c r="E1415" s="242"/>
      <c r="F1415" s="245" t="s">
        <v>2273</v>
      </c>
      <c r="G1415" s="242"/>
      <c r="H1415" s="246">
        <v>67.620000000000005</v>
      </c>
      <c r="I1415" s="247"/>
      <c r="J1415" s="242"/>
      <c r="K1415" s="242"/>
      <c r="L1415" s="248"/>
      <c r="M1415" s="249"/>
      <c r="N1415" s="250"/>
      <c r="O1415" s="250"/>
      <c r="P1415" s="250"/>
      <c r="Q1415" s="250"/>
      <c r="R1415" s="250"/>
      <c r="S1415" s="250"/>
      <c r="T1415" s="25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2" t="s">
        <v>230</v>
      </c>
      <c r="AU1415" s="252" t="s">
        <v>88</v>
      </c>
      <c r="AV1415" s="13" t="s">
        <v>88</v>
      </c>
      <c r="AW1415" s="13" t="s">
        <v>4</v>
      </c>
      <c r="AX1415" s="13" t="s">
        <v>86</v>
      </c>
      <c r="AY1415" s="252" t="s">
        <v>216</v>
      </c>
    </row>
    <row r="1416" s="2" customFormat="1" ht="16.5" customHeight="1">
      <c r="A1416" s="39"/>
      <c r="B1416" s="40"/>
      <c r="C1416" s="228" t="s">
        <v>2274</v>
      </c>
      <c r="D1416" s="228" t="s">
        <v>218</v>
      </c>
      <c r="E1416" s="229" t="s">
        <v>2275</v>
      </c>
      <c r="F1416" s="230" t="s">
        <v>2276</v>
      </c>
      <c r="G1416" s="231" t="s">
        <v>277</v>
      </c>
      <c r="H1416" s="232">
        <v>0.92000000000000004</v>
      </c>
      <c r="I1416" s="233"/>
      <c r="J1416" s="234">
        <f>ROUND(I1416*H1416,2)</f>
        <v>0</v>
      </c>
      <c r="K1416" s="230" t="s">
        <v>222</v>
      </c>
      <c r="L1416" s="45"/>
      <c r="M1416" s="235" t="s">
        <v>1</v>
      </c>
      <c r="N1416" s="236" t="s">
        <v>44</v>
      </c>
      <c r="O1416" s="92"/>
      <c r="P1416" s="237">
        <f>O1416*H1416</f>
        <v>0</v>
      </c>
      <c r="Q1416" s="237">
        <v>0</v>
      </c>
      <c r="R1416" s="237">
        <f>Q1416*H1416</f>
        <v>0</v>
      </c>
      <c r="S1416" s="237">
        <v>0</v>
      </c>
      <c r="T1416" s="238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9" t="s">
        <v>290</v>
      </c>
      <c r="AT1416" s="239" t="s">
        <v>218</v>
      </c>
      <c r="AU1416" s="239" t="s">
        <v>88</v>
      </c>
      <c r="AY1416" s="18" t="s">
        <v>216</v>
      </c>
      <c r="BE1416" s="240">
        <f>IF(N1416="základní",J1416,0)</f>
        <v>0</v>
      </c>
      <c r="BF1416" s="240">
        <f>IF(N1416="snížená",J1416,0)</f>
        <v>0</v>
      </c>
      <c r="BG1416" s="240">
        <f>IF(N1416="zákl. přenesená",J1416,0)</f>
        <v>0</v>
      </c>
      <c r="BH1416" s="240">
        <f>IF(N1416="sníž. přenesená",J1416,0)</f>
        <v>0</v>
      </c>
      <c r="BI1416" s="240">
        <f>IF(N1416="nulová",J1416,0)</f>
        <v>0</v>
      </c>
      <c r="BJ1416" s="18" t="s">
        <v>86</v>
      </c>
      <c r="BK1416" s="240">
        <f>ROUND(I1416*H1416,2)</f>
        <v>0</v>
      </c>
      <c r="BL1416" s="18" t="s">
        <v>290</v>
      </c>
      <c r="BM1416" s="239" t="s">
        <v>2277</v>
      </c>
    </row>
    <row r="1417" s="13" customFormat="1">
      <c r="A1417" s="13"/>
      <c r="B1417" s="241"/>
      <c r="C1417" s="242"/>
      <c r="D1417" s="243" t="s">
        <v>230</v>
      </c>
      <c r="E1417" s="244" t="s">
        <v>1</v>
      </c>
      <c r="F1417" s="245" t="s">
        <v>2278</v>
      </c>
      <c r="G1417" s="242"/>
      <c r="H1417" s="246">
        <v>0.92000000000000004</v>
      </c>
      <c r="I1417" s="247"/>
      <c r="J1417" s="242"/>
      <c r="K1417" s="242"/>
      <c r="L1417" s="248"/>
      <c r="M1417" s="249"/>
      <c r="N1417" s="250"/>
      <c r="O1417" s="250"/>
      <c r="P1417" s="250"/>
      <c r="Q1417" s="250"/>
      <c r="R1417" s="250"/>
      <c r="S1417" s="250"/>
      <c r="T1417" s="25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2" t="s">
        <v>230</v>
      </c>
      <c r="AU1417" s="252" t="s">
        <v>88</v>
      </c>
      <c r="AV1417" s="13" t="s">
        <v>88</v>
      </c>
      <c r="AW1417" s="13" t="s">
        <v>34</v>
      </c>
      <c r="AX1417" s="13" t="s">
        <v>86</v>
      </c>
      <c r="AY1417" s="252" t="s">
        <v>216</v>
      </c>
    </row>
    <row r="1418" s="2" customFormat="1" ht="24.15" customHeight="1">
      <c r="A1418" s="39"/>
      <c r="B1418" s="40"/>
      <c r="C1418" s="264" t="s">
        <v>2279</v>
      </c>
      <c r="D1418" s="264" t="s">
        <v>372</v>
      </c>
      <c r="E1418" s="265" t="s">
        <v>2136</v>
      </c>
      <c r="F1418" s="266" t="s">
        <v>2137</v>
      </c>
      <c r="G1418" s="267" t="s">
        <v>277</v>
      </c>
      <c r="H1418" s="268">
        <v>1.012</v>
      </c>
      <c r="I1418" s="269"/>
      <c r="J1418" s="270">
        <f>ROUND(I1418*H1418,2)</f>
        <v>0</v>
      </c>
      <c r="K1418" s="266" t="s">
        <v>222</v>
      </c>
      <c r="L1418" s="271"/>
      <c r="M1418" s="272" t="s">
        <v>1</v>
      </c>
      <c r="N1418" s="273" t="s">
        <v>44</v>
      </c>
      <c r="O1418" s="92"/>
      <c r="P1418" s="237">
        <f>O1418*H1418</f>
        <v>0</v>
      </c>
      <c r="Q1418" s="237">
        <v>0.002</v>
      </c>
      <c r="R1418" s="237">
        <f>Q1418*H1418</f>
        <v>0.0020240000000000002</v>
      </c>
      <c r="S1418" s="237">
        <v>0</v>
      </c>
      <c r="T1418" s="238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39" t="s">
        <v>371</v>
      </c>
      <c r="AT1418" s="239" t="s">
        <v>372</v>
      </c>
      <c r="AU1418" s="239" t="s">
        <v>88</v>
      </c>
      <c r="AY1418" s="18" t="s">
        <v>216</v>
      </c>
      <c r="BE1418" s="240">
        <f>IF(N1418="základní",J1418,0)</f>
        <v>0</v>
      </c>
      <c r="BF1418" s="240">
        <f>IF(N1418="snížená",J1418,0)</f>
        <v>0</v>
      </c>
      <c r="BG1418" s="240">
        <f>IF(N1418="zákl. přenesená",J1418,0)</f>
        <v>0</v>
      </c>
      <c r="BH1418" s="240">
        <f>IF(N1418="sníž. přenesená",J1418,0)</f>
        <v>0</v>
      </c>
      <c r="BI1418" s="240">
        <f>IF(N1418="nulová",J1418,0)</f>
        <v>0</v>
      </c>
      <c r="BJ1418" s="18" t="s">
        <v>86</v>
      </c>
      <c r="BK1418" s="240">
        <f>ROUND(I1418*H1418,2)</f>
        <v>0</v>
      </c>
      <c r="BL1418" s="18" t="s">
        <v>290</v>
      </c>
      <c r="BM1418" s="239" t="s">
        <v>2280</v>
      </c>
    </row>
    <row r="1419" s="13" customFormat="1">
      <c r="A1419" s="13"/>
      <c r="B1419" s="241"/>
      <c r="C1419" s="242"/>
      <c r="D1419" s="243" t="s">
        <v>230</v>
      </c>
      <c r="E1419" s="242"/>
      <c r="F1419" s="245" t="s">
        <v>2281</v>
      </c>
      <c r="G1419" s="242"/>
      <c r="H1419" s="246">
        <v>1.012</v>
      </c>
      <c r="I1419" s="247"/>
      <c r="J1419" s="242"/>
      <c r="K1419" s="242"/>
      <c r="L1419" s="248"/>
      <c r="M1419" s="249"/>
      <c r="N1419" s="250"/>
      <c r="O1419" s="250"/>
      <c r="P1419" s="250"/>
      <c r="Q1419" s="250"/>
      <c r="R1419" s="250"/>
      <c r="S1419" s="250"/>
      <c r="T1419" s="25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2" t="s">
        <v>230</v>
      </c>
      <c r="AU1419" s="252" t="s">
        <v>88</v>
      </c>
      <c r="AV1419" s="13" t="s">
        <v>88</v>
      </c>
      <c r="AW1419" s="13" t="s">
        <v>4</v>
      </c>
      <c r="AX1419" s="13" t="s">
        <v>86</v>
      </c>
      <c r="AY1419" s="252" t="s">
        <v>216</v>
      </c>
    </row>
    <row r="1420" s="2" customFormat="1" ht="16.5" customHeight="1">
      <c r="A1420" s="39"/>
      <c r="B1420" s="40"/>
      <c r="C1420" s="228" t="s">
        <v>2282</v>
      </c>
      <c r="D1420" s="228" t="s">
        <v>218</v>
      </c>
      <c r="E1420" s="229" t="s">
        <v>2283</v>
      </c>
      <c r="F1420" s="230" t="s">
        <v>2284</v>
      </c>
      <c r="G1420" s="231" t="s">
        <v>359</v>
      </c>
      <c r="H1420" s="232">
        <v>8.2129999999999992</v>
      </c>
      <c r="I1420" s="233"/>
      <c r="J1420" s="234">
        <f>ROUND(I1420*H1420,2)</f>
        <v>0</v>
      </c>
      <c r="K1420" s="230" t="s">
        <v>222</v>
      </c>
      <c r="L1420" s="45"/>
      <c r="M1420" s="235" t="s">
        <v>1</v>
      </c>
      <c r="N1420" s="236" t="s">
        <v>44</v>
      </c>
      <c r="O1420" s="92"/>
      <c r="P1420" s="237">
        <f>O1420*H1420</f>
        <v>0</v>
      </c>
      <c r="Q1420" s="237">
        <v>0</v>
      </c>
      <c r="R1420" s="237">
        <f>Q1420*H1420</f>
        <v>0</v>
      </c>
      <c r="S1420" s="237">
        <v>0</v>
      </c>
      <c r="T1420" s="238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39" t="s">
        <v>290</v>
      </c>
      <c r="AT1420" s="239" t="s">
        <v>218</v>
      </c>
      <c r="AU1420" s="239" t="s">
        <v>88</v>
      </c>
      <c r="AY1420" s="18" t="s">
        <v>216</v>
      </c>
      <c r="BE1420" s="240">
        <f>IF(N1420="základní",J1420,0)</f>
        <v>0</v>
      </c>
      <c r="BF1420" s="240">
        <f>IF(N1420="snížená",J1420,0)</f>
        <v>0</v>
      </c>
      <c r="BG1420" s="240">
        <f>IF(N1420="zákl. přenesená",J1420,0)</f>
        <v>0</v>
      </c>
      <c r="BH1420" s="240">
        <f>IF(N1420="sníž. přenesená",J1420,0)</f>
        <v>0</v>
      </c>
      <c r="BI1420" s="240">
        <f>IF(N1420="nulová",J1420,0)</f>
        <v>0</v>
      </c>
      <c r="BJ1420" s="18" t="s">
        <v>86</v>
      </c>
      <c r="BK1420" s="240">
        <f>ROUND(I1420*H1420,2)</f>
        <v>0</v>
      </c>
      <c r="BL1420" s="18" t="s">
        <v>290</v>
      </c>
      <c r="BM1420" s="239" t="s">
        <v>2285</v>
      </c>
    </row>
    <row r="1421" s="2" customFormat="1" ht="16.5" customHeight="1">
      <c r="A1421" s="39"/>
      <c r="B1421" s="40"/>
      <c r="C1421" s="228" t="s">
        <v>2286</v>
      </c>
      <c r="D1421" s="228" t="s">
        <v>218</v>
      </c>
      <c r="E1421" s="229" t="s">
        <v>2287</v>
      </c>
      <c r="F1421" s="230" t="s">
        <v>2288</v>
      </c>
      <c r="G1421" s="231" t="s">
        <v>359</v>
      </c>
      <c r="H1421" s="232">
        <v>8.2129999999999992</v>
      </c>
      <c r="I1421" s="233"/>
      <c r="J1421" s="234">
        <f>ROUND(I1421*H1421,2)</f>
        <v>0</v>
      </c>
      <c r="K1421" s="230" t="s">
        <v>222</v>
      </c>
      <c r="L1421" s="45"/>
      <c r="M1421" s="235" t="s">
        <v>1</v>
      </c>
      <c r="N1421" s="236" t="s">
        <v>44</v>
      </c>
      <c r="O1421" s="92"/>
      <c r="P1421" s="237">
        <f>O1421*H1421</f>
        <v>0</v>
      </c>
      <c r="Q1421" s="237">
        <v>0</v>
      </c>
      <c r="R1421" s="237">
        <f>Q1421*H1421</f>
        <v>0</v>
      </c>
      <c r="S1421" s="237">
        <v>0</v>
      </c>
      <c r="T1421" s="238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9" t="s">
        <v>290</v>
      </c>
      <c r="AT1421" s="239" t="s">
        <v>218</v>
      </c>
      <c r="AU1421" s="239" t="s">
        <v>88</v>
      </c>
      <c r="AY1421" s="18" t="s">
        <v>216</v>
      </c>
      <c r="BE1421" s="240">
        <f>IF(N1421="základní",J1421,0)</f>
        <v>0</v>
      </c>
      <c r="BF1421" s="240">
        <f>IF(N1421="snížená",J1421,0)</f>
        <v>0</v>
      </c>
      <c r="BG1421" s="240">
        <f>IF(N1421="zákl. přenesená",J1421,0)</f>
        <v>0</v>
      </c>
      <c r="BH1421" s="240">
        <f>IF(N1421="sníž. přenesená",J1421,0)</f>
        <v>0</v>
      </c>
      <c r="BI1421" s="240">
        <f>IF(N1421="nulová",J1421,0)</f>
        <v>0</v>
      </c>
      <c r="BJ1421" s="18" t="s">
        <v>86</v>
      </c>
      <c r="BK1421" s="240">
        <f>ROUND(I1421*H1421,2)</f>
        <v>0</v>
      </c>
      <c r="BL1421" s="18" t="s">
        <v>290</v>
      </c>
      <c r="BM1421" s="239" t="s">
        <v>2289</v>
      </c>
    </row>
    <row r="1422" s="12" customFormat="1" ht="22.8" customHeight="1">
      <c r="A1422" s="12"/>
      <c r="B1422" s="212"/>
      <c r="C1422" s="213"/>
      <c r="D1422" s="214" t="s">
        <v>78</v>
      </c>
      <c r="E1422" s="226" t="s">
        <v>2290</v>
      </c>
      <c r="F1422" s="226" t="s">
        <v>2291</v>
      </c>
      <c r="G1422" s="213"/>
      <c r="H1422" s="213"/>
      <c r="I1422" s="216"/>
      <c r="J1422" s="227">
        <f>BK1422</f>
        <v>0</v>
      </c>
      <c r="K1422" s="213"/>
      <c r="L1422" s="218"/>
      <c r="M1422" s="219"/>
      <c r="N1422" s="220"/>
      <c r="O1422" s="220"/>
      <c r="P1422" s="221">
        <f>SUM(P1423:P1431)</f>
        <v>0</v>
      </c>
      <c r="Q1422" s="220"/>
      <c r="R1422" s="221">
        <f>SUM(R1423:R1431)</f>
        <v>0.56576000000000004</v>
      </c>
      <c r="S1422" s="220"/>
      <c r="T1422" s="222">
        <f>SUM(T1423:T1431)</f>
        <v>0</v>
      </c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R1422" s="223" t="s">
        <v>88</v>
      </c>
      <c r="AT1422" s="224" t="s">
        <v>78</v>
      </c>
      <c r="AU1422" s="224" t="s">
        <v>86</v>
      </c>
      <c r="AY1422" s="223" t="s">
        <v>216</v>
      </c>
      <c r="BK1422" s="225">
        <f>SUM(BK1423:BK1431)</f>
        <v>0</v>
      </c>
    </row>
    <row r="1423" s="2" customFormat="1" ht="16.5" customHeight="1">
      <c r="A1423" s="39"/>
      <c r="B1423" s="40"/>
      <c r="C1423" s="228" t="s">
        <v>2292</v>
      </c>
      <c r="D1423" s="228" t="s">
        <v>218</v>
      </c>
      <c r="E1423" s="229" t="s">
        <v>2293</v>
      </c>
      <c r="F1423" s="230" t="s">
        <v>2294</v>
      </c>
      <c r="G1423" s="231" t="s">
        <v>293</v>
      </c>
      <c r="H1423" s="232">
        <v>44</v>
      </c>
      <c r="I1423" s="233"/>
      <c r="J1423" s="234">
        <f>ROUND(I1423*H1423,2)</f>
        <v>0</v>
      </c>
      <c r="K1423" s="230" t="s">
        <v>222</v>
      </c>
      <c r="L1423" s="45"/>
      <c r="M1423" s="235" t="s">
        <v>1</v>
      </c>
      <c r="N1423" s="236" t="s">
        <v>44</v>
      </c>
      <c r="O1423" s="92"/>
      <c r="P1423" s="237">
        <f>O1423*H1423</f>
        <v>0</v>
      </c>
      <c r="Q1423" s="237">
        <v>0.0016800000000000001</v>
      </c>
      <c r="R1423" s="237">
        <f>Q1423*H1423</f>
        <v>0.07392</v>
      </c>
      <c r="S1423" s="237">
        <v>0</v>
      </c>
      <c r="T1423" s="238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9" t="s">
        <v>290</v>
      </c>
      <c r="AT1423" s="239" t="s">
        <v>218</v>
      </c>
      <c r="AU1423" s="239" t="s">
        <v>88</v>
      </c>
      <c r="AY1423" s="18" t="s">
        <v>216</v>
      </c>
      <c r="BE1423" s="240">
        <f>IF(N1423="základní",J1423,0)</f>
        <v>0</v>
      </c>
      <c r="BF1423" s="240">
        <f>IF(N1423="snížená",J1423,0)</f>
        <v>0</v>
      </c>
      <c r="BG1423" s="240">
        <f>IF(N1423="zákl. přenesená",J1423,0)</f>
        <v>0</v>
      </c>
      <c r="BH1423" s="240">
        <f>IF(N1423="sníž. přenesená",J1423,0)</f>
        <v>0</v>
      </c>
      <c r="BI1423" s="240">
        <f>IF(N1423="nulová",J1423,0)</f>
        <v>0</v>
      </c>
      <c r="BJ1423" s="18" t="s">
        <v>86</v>
      </c>
      <c r="BK1423" s="240">
        <f>ROUND(I1423*H1423,2)</f>
        <v>0</v>
      </c>
      <c r="BL1423" s="18" t="s">
        <v>290</v>
      </c>
      <c r="BM1423" s="239" t="s">
        <v>2295</v>
      </c>
    </row>
    <row r="1424" s="13" customFormat="1">
      <c r="A1424" s="13"/>
      <c r="B1424" s="241"/>
      <c r="C1424" s="242"/>
      <c r="D1424" s="243" t="s">
        <v>230</v>
      </c>
      <c r="E1424" s="244" t="s">
        <v>1</v>
      </c>
      <c r="F1424" s="245" t="s">
        <v>2296</v>
      </c>
      <c r="G1424" s="242"/>
      <c r="H1424" s="246">
        <v>44</v>
      </c>
      <c r="I1424" s="247"/>
      <c r="J1424" s="242"/>
      <c r="K1424" s="242"/>
      <c r="L1424" s="248"/>
      <c r="M1424" s="249"/>
      <c r="N1424" s="250"/>
      <c r="O1424" s="250"/>
      <c r="P1424" s="250"/>
      <c r="Q1424" s="250"/>
      <c r="R1424" s="250"/>
      <c r="S1424" s="250"/>
      <c r="T1424" s="25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2" t="s">
        <v>230</v>
      </c>
      <c r="AU1424" s="252" t="s">
        <v>88</v>
      </c>
      <c r="AV1424" s="13" t="s">
        <v>88</v>
      </c>
      <c r="AW1424" s="13" t="s">
        <v>34</v>
      </c>
      <c r="AX1424" s="13" t="s">
        <v>86</v>
      </c>
      <c r="AY1424" s="252" t="s">
        <v>216</v>
      </c>
    </row>
    <row r="1425" s="2" customFormat="1" ht="16.5" customHeight="1">
      <c r="A1425" s="39"/>
      <c r="B1425" s="40"/>
      <c r="C1425" s="228" t="s">
        <v>2297</v>
      </c>
      <c r="D1425" s="228" t="s">
        <v>218</v>
      </c>
      <c r="E1425" s="229" t="s">
        <v>2298</v>
      </c>
      <c r="F1425" s="230" t="s">
        <v>2299</v>
      </c>
      <c r="G1425" s="231" t="s">
        <v>293</v>
      </c>
      <c r="H1425" s="232">
        <v>7.5</v>
      </c>
      <c r="I1425" s="233"/>
      <c r="J1425" s="234">
        <f>ROUND(I1425*H1425,2)</f>
        <v>0</v>
      </c>
      <c r="K1425" s="230" t="s">
        <v>222</v>
      </c>
      <c r="L1425" s="45"/>
      <c r="M1425" s="235" t="s">
        <v>1</v>
      </c>
      <c r="N1425" s="236" t="s">
        <v>44</v>
      </c>
      <c r="O1425" s="92"/>
      <c r="P1425" s="237">
        <f>O1425*H1425</f>
        <v>0</v>
      </c>
      <c r="Q1425" s="237">
        <v>0.0030799999999999998</v>
      </c>
      <c r="R1425" s="237">
        <f>Q1425*H1425</f>
        <v>0.023099999999999999</v>
      </c>
      <c r="S1425" s="237">
        <v>0</v>
      </c>
      <c r="T1425" s="238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9" t="s">
        <v>290</v>
      </c>
      <c r="AT1425" s="239" t="s">
        <v>218</v>
      </c>
      <c r="AU1425" s="239" t="s">
        <v>88</v>
      </c>
      <c r="AY1425" s="18" t="s">
        <v>216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8" t="s">
        <v>86</v>
      </c>
      <c r="BK1425" s="240">
        <f>ROUND(I1425*H1425,2)</f>
        <v>0</v>
      </c>
      <c r="BL1425" s="18" t="s">
        <v>290</v>
      </c>
      <c r="BM1425" s="239" t="s">
        <v>2300</v>
      </c>
    </row>
    <row r="1426" s="13" customFormat="1">
      <c r="A1426" s="13"/>
      <c r="B1426" s="241"/>
      <c r="C1426" s="242"/>
      <c r="D1426" s="243" t="s">
        <v>230</v>
      </c>
      <c r="E1426" s="244" t="s">
        <v>1</v>
      </c>
      <c r="F1426" s="245" t="s">
        <v>2301</v>
      </c>
      <c r="G1426" s="242"/>
      <c r="H1426" s="246">
        <v>7.5</v>
      </c>
      <c r="I1426" s="247"/>
      <c r="J1426" s="242"/>
      <c r="K1426" s="242"/>
      <c r="L1426" s="248"/>
      <c r="M1426" s="249"/>
      <c r="N1426" s="250"/>
      <c r="O1426" s="250"/>
      <c r="P1426" s="250"/>
      <c r="Q1426" s="250"/>
      <c r="R1426" s="250"/>
      <c r="S1426" s="250"/>
      <c r="T1426" s="251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2" t="s">
        <v>230</v>
      </c>
      <c r="AU1426" s="252" t="s">
        <v>88</v>
      </c>
      <c r="AV1426" s="13" t="s">
        <v>88</v>
      </c>
      <c r="AW1426" s="13" t="s">
        <v>34</v>
      </c>
      <c r="AX1426" s="13" t="s">
        <v>86</v>
      </c>
      <c r="AY1426" s="252" t="s">
        <v>216</v>
      </c>
    </row>
    <row r="1427" s="2" customFormat="1" ht="16.5" customHeight="1">
      <c r="A1427" s="39"/>
      <c r="B1427" s="40"/>
      <c r="C1427" s="228" t="s">
        <v>2302</v>
      </c>
      <c r="D1427" s="228" t="s">
        <v>218</v>
      </c>
      <c r="E1427" s="229" t="s">
        <v>2303</v>
      </c>
      <c r="F1427" s="230" t="s">
        <v>2304</v>
      </c>
      <c r="G1427" s="231" t="s">
        <v>293</v>
      </c>
      <c r="H1427" s="232">
        <v>38</v>
      </c>
      <c r="I1427" s="233"/>
      <c r="J1427" s="234">
        <f>ROUND(I1427*H1427,2)</f>
        <v>0</v>
      </c>
      <c r="K1427" s="230" t="s">
        <v>222</v>
      </c>
      <c r="L1427" s="45"/>
      <c r="M1427" s="235" t="s">
        <v>1</v>
      </c>
      <c r="N1427" s="236" t="s">
        <v>44</v>
      </c>
      <c r="O1427" s="92"/>
      <c r="P1427" s="237">
        <f>O1427*H1427</f>
        <v>0</v>
      </c>
      <c r="Q1427" s="237">
        <v>0.012319999999999999</v>
      </c>
      <c r="R1427" s="237">
        <f>Q1427*H1427</f>
        <v>0.46815999999999997</v>
      </c>
      <c r="S1427" s="237">
        <v>0</v>
      </c>
      <c r="T1427" s="238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9" t="s">
        <v>290</v>
      </c>
      <c r="AT1427" s="239" t="s">
        <v>218</v>
      </c>
      <c r="AU1427" s="239" t="s">
        <v>88</v>
      </c>
      <c r="AY1427" s="18" t="s">
        <v>216</v>
      </c>
      <c r="BE1427" s="240">
        <f>IF(N1427="základní",J1427,0)</f>
        <v>0</v>
      </c>
      <c r="BF1427" s="240">
        <f>IF(N1427="snížená",J1427,0)</f>
        <v>0</v>
      </c>
      <c r="BG1427" s="240">
        <f>IF(N1427="zákl. přenesená",J1427,0)</f>
        <v>0</v>
      </c>
      <c r="BH1427" s="240">
        <f>IF(N1427="sníž. přenesená",J1427,0)</f>
        <v>0</v>
      </c>
      <c r="BI1427" s="240">
        <f>IF(N1427="nulová",J1427,0)</f>
        <v>0</v>
      </c>
      <c r="BJ1427" s="18" t="s">
        <v>86</v>
      </c>
      <c r="BK1427" s="240">
        <f>ROUND(I1427*H1427,2)</f>
        <v>0</v>
      </c>
      <c r="BL1427" s="18" t="s">
        <v>290</v>
      </c>
      <c r="BM1427" s="239" t="s">
        <v>2305</v>
      </c>
    </row>
    <row r="1428" s="13" customFormat="1">
      <c r="A1428" s="13"/>
      <c r="B1428" s="241"/>
      <c r="C1428" s="242"/>
      <c r="D1428" s="243" t="s">
        <v>230</v>
      </c>
      <c r="E1428" s="244" t="s">
        <v>1</v>
      </c>
      <c r="F1428" s="245" t="s">
        <v>2306</v>
      </c>
      <c r="G1428" s="242"/>
      <c r="H1428" s="246">
        <v>38</v>
      </c>
      <c r="I1428" s="247"/>
      <c r="J1428" s="242"/>
      <c r="K1428" s="242"/>
      <c r="L1428" s="248"/>
      <c r="M1428" s="249"/>
      <c r="N1428" s="250"/>
      <c r="O1428" s="250"/>
      <c r="P1428" s="250"/>
      <c r="Q1428" s="250"/>
      <c r="R1428" s="250"/>
      <c r="S1428" s="250"/>
      <c r="T1428" s="25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2" t="s">
        <v>230</v>
      </c>
      <c r="AU1428" s="252" t="s">
        <v>88</v>
      </c>
      <c r="AV1428" s="13" t="s">
        <v>88</v>
      </c>
      <c r="AW1428" s="13" t="s">
        <v>34</v>
      </c>
      <c r="AX1428" s="13" t="s">
        <v>86</v>
      </c>
      <c r="AY1428" s="252" t="s">
        <v>216</v>
      </c>
    </row>
    <row r="1429" s="2" customFormat="1" ht="21.75" customHeight="1">
      <c r="A1429" s="39"/>
      <c r="B1429" s="40"/>
      <c r="C1429" s="228" t="s">
        <v>2307</v>
      </c>
      <c r="D1429" s="228" t="s">
        <v>218</v>
      </c>
      <c r="E1429" s="229" t="s">
        <v>2308</v>
      </c>
      <c r="F1429" s="230" t="s">
        <v>2309</v>
      </c>
      <c r="G1429" s="231" t="s">
        <v>221</v>
      </c>
      <c r="H1429" s="232">
        <v>2</v>
      </c>
      <c r="I1429" s="233"/>
      <c r="J1429" s="234">
        <f>ROUND(I1429*H1429,2)</f>
        <v>0</v>
      </c>
      <c r="K1429" s="230" t="s">
        <v>1</v>
      </c>
      <c r="L1429" s="45"/>
      <c r="M1429" s="235" t="s">
        <v>1</v>
      </c>
      <c r="N1429" s="236" t="s">
        <v>44</v>
      </c>
      <c r="O1429" s="92"/>
      <c r="P1429" s="237">
        <f>O1429*H1429</f>
        <v>0</v>
      </c>
      <c r="Q1429" s="237">
        <v>0.00029</v>
      </c>
      <c r="R1429" s="237">
        <f>Q1429*H1429</f>
        <v>0.00058</v>
      </c>
      <c r="S1429" s="237">
        <v>0</v>
      </c>
      <c r="T1429" s="238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9" t="s">
        <v>290</v>
      </c>
      <c r="AT1429" s="239" t="s">
        <v>218</v>
      </c>
      <c r="AU1429" s="239" t="s">
        <v>88</v>
      </c>
      <c r="AY1429" s="18" t="s">
        <v>216</v>
      </c>
      <c r="BE1429" s="240">
        <f>IF(N1429="základní",J1429,0)</f>
        <v>0</v>
      </c>
      <c r="BF1429" s="240">
        <f>IF(N1429="snížená",J1429,0)</f>
        <v>0</v>
      </c>
      <c r="BG1429" s="240">
        <f>IF(N1429="zákl. přenesená",J1429,0)</f>
        <v>0</v>
      </c>
      <c r="BH1429" s="240">
        <f>IF(N1429="sníž. přenesená",J1429,0)</f>
        <v>0</v>
      </c>
      <c r="BI1429" s="240">
        <f>IF(N1429="nulová",J1429,0)</f>
        <v>0</v>
      </c>
      <c r="BJ1429" s="18" t="s">
        <v>86</v>
      </c>
      <c r="BK1429" s="240">
        <f>ROUND(I1429*H1429,2)</f>
        <v>0</v>
      </c>
      <c r="BL1429" s="18" t="s">
        <v>290</v>
      </c>
      <c r="BM1429" s="239" t="s">
        <v>2310</v>
      </c>
    </row>
    <row r="1430" s="2" customFormat="1" ht="16.5" customHeight="1">
      <c r="A1430" s="39"/>
      <c r="B1430" s="40"/>
      <c r="C1430" s="228" t="s">
        <v>2311</v>
      </c>
      <c r="D1430" s="228" t="s">
        <v>218</v>
      </c>
      <c r="E1430" s="229" t="s">
        <v>2312</v>
      </c>
      <c r="F1430" s="230" t="s">
        <v>2313</v>
      </c>
      <c r="G1430" s="231" t="s">
        <v>359</v>
      </c>
      <c r="H1430" s="232">
        <v>0.56599999999999995</v>
      </c>
      <c r="I1430" s="233"/>
      <c r="J1430" s="234">
        <f>ROUND(I1430*H1430,2)</f>
        <v>0</v>
      </c>
      <c r="K1430" s="230" t="s">
        <v>222</v>
      </c>
      <c r="L1430" s="45"/>
      <c r="M1430" s="235" t="s">
        <v>1</v>
      </c>
      <c r="N1430" s="236" t="s">
        <v>44</v>
      </c>
      <c r="O1430" s="92"/>
      <c r="P1430" s="237">
        <f>O1430*H1430</f>
        <v>0</v>
      </c>
      <c r="Q1430" s="237">
        <v>0</v>
      </c>
      <c r="R1430" s="237">
        <f>Q1430*H1430</f>
        <v>0</v>
      </c>
      <c r="S1430" s="237">
        <v>0</v>
      </c>
      <c r="T1430" s="238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39" t="s">
        <v>290</v>
      </c>
      <c r="AT1430" s="239" t="s">
        <v>218</v>
      </c>
      <c r="AU1430" s="239" t="s">
        <v>88</v>
      </c>
      <c r="AY1430" s="18" t="s">
        <v>216</v>
      </c>
      <c r="BE1430" s="240">
        <f>IF(N1430="základní",J1430,0)</f>
        <v>0</v>
      </c>
      <c r="BF1430" s="240">
        <f>IF(N1430="snížená",J1430,0)</f>
        <v>0</v>
      </c>
      <c r="BG1430" s="240">
        <f>IF(N1430="zákl. přenesená",J1430,0)</f>
        <v>0</v>
      </c>
      <c r="BH1430" s="240">
        <f>IF(N1430="sníž. přenesená",J1430,0)</f>
        <v>0</v>
      </c>
      <c r="BI1430" s="240">
        <f>IF(N1430="nulová",J1430,0)</f>
        <v>0</v>
      </c>
      <c r="BJ1430" s="18" t="s">
        <v>86</v>
      </c>
      <c r="BK1430" s="240">
        <f>ROUND(I1430*H1430,2)</f>
        <v>0</v>
      </c>
      <c r="BL1430" s="18" t="s">
        <v>290</v>
      </c>
      <c r="BM1430" s="239" t="s">
        <v>2314</v>
      </c>
    </row>
    <row r="1431" s="2" customFormat="1" ht="16.5" customHeight="1">
      <c r="A1431" s="39"/>
      <c r="B1431" s="40"/>
      <c r="C1431" s="228" t="s">
        <v>2315</v>
      </c>
      <c r="D1431" s="228" t="s">
        <v>218</v>
      </c>
      <c r="E1431" s="229" t="s">
        <v>2316</v>
      </c>
      <c r="F1431" s="230" t="s">
        <v>2317</v>
      </c>
      <c r="G1431" s="231" t="s">
        <v>359</v>
      </c>
      <c r="H1431" s="232">
        <v>0.56599999999999995</v>
      </c>
      <c r="I1431" s="233"/>
      <c r="J1431" s="234">
        <f>ROUND(I1431*H1431,2)</f>
        <v>0</v>
      </c>
      <c r="K1431" s="230" t="s">
        <v>222</v>
      </c>
      <c r="L1431" s="45"/>
      <c r="M1431" s="235" t="s">
        <v>1</v>
      </c>
      <c r="N1431" s="236" t="s">
        <v>44</v>
      </c>
      <c r="O1431" s="92"/>
      <c r="P1431" s="237">
        <f>O1431*H1431</f>
        <v>0</v>
      </c>
      <c r="Q1431" s="237">
        <v>0</v>
      </c>
      <c r="R1431" s="237">
        <f>Q1431*H1431</f>
        <v>0</v>
      </c>
      <c r="S1431" s="237">
        <v>0</v>
      </c>
      <c r="T1431" s="238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9" t="s">
        <v>290</v>
      </c>
      <c r="AT1431" s="239" t="s">
        <v>218</v>
      </c>
      <c r="AU1431" s="239" t="s">
        <v>88</v>
      </c>
      <c r="AY1431" s="18" t="s">
        <v>216</v>
      </c>
      <c r="BE1431" s="240">
        <f>IF(N1431="základní",J1431,0)</f>
        <v>0</v>
      </c>
      <c r="BF1431" s="240">
        <f>IF(N1431="snížená",J1431,0)</f>
        <v>0</v>
      </c>
      <c r="BG1431" s="240">
        <f>IF(N1431="zákl. přenesená",J1431,0)</f>
        <v>0</v>
      </c>
      <c r="BH1431" s="240">
        <f>IF(N1431="sníž. přenesená",J1431,0)</f>
        <v>0</v>
      </c>
      <c r="BI1431" s="240">
        <f>IF(N1431="nulová",J1431,0)</f>
        <v>0</v>
      </c>
      <c r="BJ1431" s="18" t="s">
        <v>86</v>
      </c>
      <c r="BK1431" s="240">
        <f>ROUND(I1431*H1431,2)</f>
        <v>0</v>
      </c>
      <c r="BL1431" s="18" t="s">
        <v>290</v>
      </c>
      <c r="BM1431" s="239" t="s">
        <v>2318</v>
      </c>
    </row>
    <row r="1432" s="12" customFormat="1" ht="22.8" customHeight="1">
      <c r="A1432" s="12"/>
      <c r="B1432" s="212"/>
      <c r="C1432" s="213"/>
      <c r="D1432" s="214" t="s">
        <v>78</v>
      </c>
      <c r="E1432" s="226" t="s">
        <v>2319</v>
      </c>
      <c r="F1432" s="226" t="s">
        <v>2320</v>
      </c>
      <c r="G1432" s="213"/>
      <c r="H1432" s="213"/>
      <c r="I1432" s="216"/>
      <c r="J1432" s="227">
        <f>BK1432</f>
        <v>0</v>
      </c>
      <c r="K1432" s="213"/>
      <c r="L1432" s="218"/>
      <c r="M1432" s="219"/>
      <c r="N1432" s="220"/>
      <c r="O1432" s="220"/>
      <c r="P1432" s="221">
        <f>SUM(P1433:P1435)</f>
        <v>0</v>
      </c>
      <c r="Q1432" s="220"/>
      <c r="R1432" s="221">
        <f>SUM(R1433:R1435)</f>
        <v>0.00046000000000000001</v>
      </c>
      <c r="S1432" s="220"/>
      <c r="T1432" s="222">
        <f>SUM(T1433:T1435)</f>
        <v>0</v>
      </c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R1432" s="223" t="s">
        <v>88</v>
      </c>
      <c r="AT1432" s="224" t="s">
        <v>78</v>
      </c>
      <c r="AU1432" s="224" t="s">
        <v>86</v>
      </c>
      <c r="AY1432" s="223" t="s">
        <v>216</v>
      </c>
      <c r="BK1432" s="225">
        <f>SUM(BK1433:BK1435)</f>
        <v>0</v>
      </c>
    </row>
    <row r="1433" s="2" customFormat="1" ht="16.5" customHeight="1">
      <c r="A1433" s="39"/>
      <c r="B1433" s="40"/>
      <c r="C1433" s="228" t="s">
        <v>2321</v>
      </c>
      <c r="D1433" s="228" t="s">
        <v>218</v>
      </c>
      <c r="E1433" s="229" t="s">
        <v>2322</v>
      </c>
      <c r="F1433" s="230" t="s">
        <v>2323</v>
      </c>
      <c r="G1433" s="231" t="s">
        <v>221</v>
      </c>
      <c r="H1433" s="232">
        <v>1</v>
      </c>
      <c r="I1433" s="233"/>
      <c r="J1433" s="234">
        <f>ROUND(I1433*H1433,2)</f>
        <v>0</v>
      </c>
      <c r="K1433" s="230" t="s">
        <v>222</v>
      </c>
      <c r="L1433" s="45"/>
      <c r="M1433" s="235" t="s">
        <v>1</v>
      </c>
      <c r="N1433" s="236" t="s">
        <v>44</v>
      </c>
      <c r="O1433" s="92"/>
      <c r="P1433" s="237">
        <f>O1433*H1433</f>
        <v>0</v>
      </c>
      <c r="Q1433" s="237">
        <v>0</v>
      </c>
      <c r="R1433" s="237">
        <f>Q1433*H1433</f>
        <v>0</v>
      </c>
      <c r="S1433" s="237">
        <v>0</v>
      </c>
      <c r="T1433" s="238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9" t="s">
        <v>290</v>
      </c>
      <c r="AT1433" s="239" t="s">
        <v>218</v>
      </c>
      <c r="AU1433" s="239" t="s">
        <v>88</v>
      </c>
      <c r="AY1433" s="18" t="s">
        <v>216</v>
      </c>
      <c r="BE1433" s="240">
        <f>IF(N1433="základní",J1433,0)</f>
        <v>0</v>
      </c>
      <c r="BF1433" s="240">
        <f>IF(N1433="snížená",J1433,0)</f>
        <v>0</v>
      </c>
      <c r="BG1433" s="240">
        <f>IF(N1433="zákl. přenesená",J1433,0)</f>
        <v>0</v>
      </c>
      <c r="BH1433" s="240">
        <f>IF(N1433="sníž. přenesená",J1433,0)</f>
        <v>0</v>
      </c>
      <c r="BI1433" s="240">
        <f>IF(N1433="nulová",J1433,0)</f>
        <v>0</v>
      </c>
      <c r="BJ1433" s="18" t="s">
        <v>86</v>
      </c>
      <c r="BK1433" s="240">
        <f>ROUND(I1433*H1433,2)</f>
        <v>0</v>
      </c>
      <c r="BL1433" s="18" t="s">
        <v>290</v>
      </c>
      <c r="BM1433" s="239" t="s">
        <v>2324</v>
      </c>
    </row>
    <row r="1434" s="13" customFormat="1">
      <c r="A1434" s="13"/>
      <c r="B1434" s="241"/>
      <c r="C1434" s="242"/>
      <c r="D1434" s="243" t="s">
        <v>230</v>
      </c>
      <c r="E1434" s="244" t="s">
        <v>1</v>
      </c>
      <c r="F1434" s="245" t="s">
        <v>86</v>
      </c>
      <c r="G1434" s="242"/>
      <c r="H1434" s="246">
        <v>1</v>
      </c>
      <c r="I1434" s="247"/>
      <c r="J1434" s="242"/>
      <c r="K1434" s="242"/>
      <c r="L1434" s="248"/>
      <c r="M1434" s="249"/>
      <c r="N1434" s="250"/>
      <c r="O1434" s="250"/>
      <c r="P1434" s="250"/>
      <c r="Q1434" s="250"/>
      <c r="R1434" s="250"/>
      <c r="S1434" s="250"/>
      <c r="T1434" s="25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2" t="s">
        <v>230</v>
      </c>
      <c r="AU1434" s="252" t="s">
        <v>88</v>
      </c>
      <c r="AV1434" s="13" t="s">
        <v>88</v>
      </c>
      <c r="AW1434" s="13" t="s">
        <v>34</v>
      </c>
      <c r="AX1434" s="13" t="s">
        <v>86</v>
      </c>
      <c r="AY1434" s="252" t="s">
        <v>216</v>
      </c>
    </row>
    <row r="1435" s="2" customFormat="1" ht="16.5" customHeight="1">
      <c r="A1435" s="39"/>
      <c r="B1435" s="40"/>
      <c r="C1435" s="264" t="s">
        <v>2325</v>
      </c>
      <c r="D1435" s="264" t="s">
        <v>372</v>
      </c>
      <c r="E1435" s="265" t="s">
        <v>2326</v>
      </c>
      <c r="F1435" s="266" t="s">
        <v>2327</v>
      </c>
      <c r="G1435" s="267" t="s">
        <v>221</v>
      </c>
      <c r="H1435" s="268">
        <v>1</v>
      </c>
      <c r="I1435" s="269"/>
      <c r="J1435" s="270">
        <f>ROUND(I1435*H1435,2)</f>
        <v>0</v>
      </c>
      <c r="K1435" s="266" t="s">
        <v>222</v>
      </c>
      <c r="L1435" s="271"/>
      <c r="M1435" s="272" t="s">
        <v>1</v>
      </c>
      <c r="N1435" s="273" t="s">
        <v>44</v>
      </c>
      <c r="O1435" s="92"/>
      <c r="P1435" s="237">
        <f>O1435*H1435</f>
        <v>0</v>
      </c>
      <c r="Q1435" s="237">
        <v>0.00046000000000000001</v>
      </c>
      <c r="R1435" s="237">
        <f>Q1435*H1435</f>
        <v>0.00046000000000000001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371</v>
      </c>
      <c r="AT1435" s="239" t="s">
        <v>372</v>
      </c>
      <c r="AU1435" s="239" t="s">
        <v>88</v>
      </c>
      <c r="AY1435" s="18" t="s">
        <v>216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86</v>
      </c>
      <c r="BK1435" s="240">
        <f>ROUND(I1435*H1435,2)</f>
        <v>0</v>
      </c>
      <c r="BL1435" s="18" t="s">
        <v>290</v>
      </c>
      <c r="BM1435" s="239" t="s">
        <v>2328</v>
      </c>
    </row>
    <row r="1436" s="12" customFormat="1" ht="22.8" customHeight="1">
      <c r="A1436" s="12"/>
      <c r="B1436" s="212"/>
      <c r="C1436" s="213"/>
      <c r="D1436" s="214" t="s">
        <v>78</v>
      </c>
      <c r="E1436" s="226" t="s">
        <v>2329</v>
      </c>
      <c r="F1436" s="226" t="s">
        <v>2330</v>
      </c>
      <c r="G1436" s="213"/>
      <c r="H1436" s="213"/>
      <c r="I1436" s="216"/>
      <c r="J1436" s="227">
        <f>BK1436</f>
        <v>0</v>
      </c>
      <c r="K1436" s="213"/>
      <c r="L1436" s="218"/>
      <c r="M1436" s="219"/>
      <c r="N1436" s="220"/>
      <c r="O1436" s="220"/>
      <c r="P1436" s="221">
        <f>SUM(P1437:P1486)</f>
        <v>0</v>
      </c>
      <c r="Q1436" s="220"/>
      <c r="R1436" s="221">
        <f>SUM(R1437:R1486)</f>
        <v>3.7344003099999998</v>
      </c>
      <c r="S1436" s="220"/>
      <c r="T1436" s="222">
        <f>SUM(T1437:T1486)</f>
        <v>0</v>
      </c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R1436" s="223" t="s">
        <v>88</v>
      </c>
      <c r="AT1436" s="224" t="s">
        <v>78</v>
      </c>
      <c r="AU1436" s="224" t="s">
        <v>86</v>
      </c>
      <c r="AY1436" s="223" t="s">
        <v>216</v>
      </c>
      <c r="BK1436" s="225">
        <f>SUM(BK1437:BK1486)</f>
        <v>0</v>
      </c>
    </row>
    <row r="1437" s="2" customFormat="1" ht="16.5" customHeight="1">
      <c r="A1437" s="39"/>
      <c r="B1437" s="40"/>
      <c r="C1437" s="228" t="s">
        <v>2331</v>
      </c>
      <c r="D1437" s="228" t="s">
        <v>218</v>
      </c>
      <c r="E1437" s="229" t="s">
        <v>2332</v>
      </c>
      <c r="F1437" s="230" t="s">
        <v>2333</v>
      </c>
      <c r="G1437" s="231" t="s">
        <v>328</v>
      </c>
      <c r="H1437" s="232">
        <v>1.3979999999999999</v>
      </c>
      <c r="I1437" s="233"/>
      <c r="J1437" s="234">
        <f>ROUND(I1437*H1437,2)</f>
        <v>0</v>
      </c>
      <c r="K1437" s="230" t="s">
        <v>222</v>
      </c>
      <c r="L1437" s="45"/>
      <c r="M1437" s="235" t="s">
        <v>1</v>
      </c>
      <c r="N1437" s="236" t="s">
        <v>44</v>
      </c>
      <c r="O1437" s="92"/>
      <c r="P1437" s="237">
        <f>O1437*H1437</f>
        <v>0</v>
      </c>
      <c r="Q1437" s="237">
        <v>0.00189</v>
      </c>
      <c r="R1437" s="237">
        <f>Q1437*H1437</f>
        <v>0.0026422199999999998</v>
      </c>
      <c r="S1437" s="237">
        <v>0</v>
      </c>
      <c r="T1437" s="238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39" t="s">
        <v>290</v>
      </c>
      <c r="AT1437" s="239" t="s">
        <v>218</v>
      </c>
      <c r="AU1437" s="239" t="s">
        <v>88</v>
      </c>
      <c r="AY1437" s="18" t="s">
        <v>216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8" t="s">
        <v>86</v>
      </c>
      <c r="BK1437" s="240">
        <f>ROUND(I1437*H1437,2)</f>
        <v>0</v>
      </c>
      <c r="BL1437" s="18" t="s">
        <v>290</v>
      </c>
      <c r="BM1437" s="239" t="s">
        <v>2334</v>
      </c>
    </row>
    <row r="1438" s="13" customFormat="1">
      <c r="A1438" s="13"/>
      <c r="B1438" s="241"/>
      <c r="C1438" s="242"/>
      <c r="D1438" s="243" t="s">
        <v>230</v>
      </c>
      <c r="E1438" s="244" t="s">
        <v>1</v>
      </c>
      <c r="F1438" s="245" t="s">
        <v>2335</v>
      </c>
      <c r="G1438" s="242"/>
      <c r="H1438" s="246">
        <v>1.3979999999999999</v>
      </c>
      <c r="I1438" s="247"/>
      <c r="J1438" s="242"/>
      <c r="K1438" s="242"/>
      <c r="L1438" s="248"/>
      <c r="M1438" s="249"/>
      <c r="N1438" s="250"/>
      <c r="O1438" s="250"/>
      <c r="P1438" s="250"/>
      <c r="Q1438" s="250"/>
      <c r="R1438" s="250"/>
      <c r="S1438" s="250"/>
      <c r="T1438" s="25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2" t="s">
        <v>230</v>
      </c>
      <c r="AU1438" s="252" t="s">
        <v>88</v>
      </c>
      <c r="AV1438" s="13" t="s">
        <v>88</v>
      </c>
      <c r="AW1438" s="13" t="s">
        <v>34</v>
      </c>
      <c r="AX1438" s="13" t="s">
        <v>86</v>
      </c>
      <c r="AY1438" s="252" t="s">
        <v>216</v>
      </c>
    </row>
    <row r="1439" s="2" customFormat="1" ht="16.5" customHeight="1">
      <c r="A1439" s="39"/>
      <c r="B1439" s="40"/>
      <c r="C1439" s="228" t="s">
        <v>2336</v>
      </c>
      <c r="D1439" s="228" t="s">
        <v>218</v>
      </c>
      <c r="E1439" s="229" t="s">
        <v>2337</v>
      </c>
      <c r="F1439" s="230" t="s">
        <v>2338</v>
      </c>
      <c r="G1439" s="231" t="s">
        <v>277</v>
      </c>
      <c r="H1439" s="232">
        <v>18.972000000000001</v>
      </c>
      <c r="I1439" s="233"/>
      <c r="J1439" s="234">
        <f>ROUND(I1439*H1439,2)</f>
        <v>0</v>
      </c>
      <c r="K1439" s="230" t="s">
        <v>222</v>
      </c>
      <c r="L1439" s="45"/>
      <c r="M1439" s="235" t="s">
        <v>1</v>
      </c>
      <c r="N1439" s="236" t="s">
        <v>44</v>
      </c>
      <c r="O1439" s="92"/>
      <c r="P1439" s="237">
        <f>O1439*H1439</f>
        <v>0</v>
      </c>
      <c r="Q1439" s="237">
        <v>0</v>
      </c>
      <c r="R1439" s="237">
        <f>Q1439*H1439</f>
        <v>0</v>
      </c>
      <c r="S1439" s="237">
        <v>0</v>
      </c>
      <c r="T1439" s="238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9" t="s">
        <v>290</v>
      </c>
      <c r="AT1439" s="239" t="s">
        <v>218</v>
      </c>
      <c r="AU1439" s="239" t="s">
        <v>88</v>
      </c>
      <c r="AY1439" s="18" t="s">
        <v>216</v>
      </c>
      <c r="BE1439" s="240">
        <f>IF(N1439="základní",J1439,0)</f>
        <v>0</v>
      </c>
      <c r="BF1439" s="240">
        <f>IF(N1439="snížená",J1439,0)</f>
        <v>0</v>
      </c>
      <c r="BG1439" s="240">
        <f>IF(N1439="zákl. přenesená",J1439,0)</f>
        <v>0</v>
      </c>
      <c r="BH1439" s="240">
        <f>IF(N1439="sníž. přenesená",J1439,0)</f>
        <v>0</v>
      </c>
      <c r="BI1439" s="240">
        <f>IF(N1439="nulová",J1439,0)</f>
        <v>0</v>
      </c>
      <c r="BJ1439" s="18" t="s">
        <v>86</v>
      </c>
      <c r="BK1439" s="240">
        <f>ROUND(I1439*H1439,2)</f>
        <v>0</v>
      </c>
      <c r="BL1439" s="18" t="s">
        <v>290</v>
      </c>
      <c r="BM1439" s="239" t="s">
        <v>2339</v>
      </c>
    </row>
    <row r="1440" s="13" customFormat="1">
      <c r="A1440" s="13"/>
      <c r="B1440" s="241"/>
      <c r="C1440" s="242"/>
      <c r="D1440" s="243" t="s">
        <v>230</v>
      </c>
      <c r="E1440" s="244" t="s">
        <v>1</v>
      </c>
      <c r="F1440" s="245" t="s">
        <v>2340</v>
      </c>
      <c r="G1440" s="242"/>
      <c r="H1440" s="246">
        <v>10.092000000000001</v>
      </c>
      <c r="I1440" s="247"/>
      <c r="J1440" s="242"/>
      <c r="K1440" s="242"/>
      <c r="L1440" s="248"/>
      <c r="M1440" s="249"/>
      <c r="N1440" s="250"/>
      <c r="O1440" s="250"/>
      <c r="P1440" s="250"/>
      <c r="Q1440" s="250"/>
      <c r="R1440" s="250"/>
      <c r="S1440" s="250"/>
      <c r="T1440" s="25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2" t="s">
        <v>230</v>
      </c>
      <c r="AU1440" s="252" t="s">
        <v>88</v>
      </c>
      <c r="AV1440" s="13" t="s">
        <v>88</v>
      </c>
      <c r="AW1440" s="13" t="s">
        <v>34</v>
      </c>
      <c r="AX1440" s="13" t="s">
        <v>79</v>
      </c>
      <c r="AY1440" s="252" t="s">
        <v>216</v>
      </c>
    </row>
    <row r="1441" s="13" customFormat="1">
      <c r="A1441" s="13"/>
      <c r="B1441" s="241"/>
      <c r="C1441" s="242"/>
      <c r="D1441" s="243" t="s">
        <v>230</v>
      </c>
      <c r="E1441" s="244" t="s">
        <v>1</v>
      </c>
      <c r="F1441" s="245" t="s">
        <v>2341</v>
      </c>
      <c r="G1441" s="242"/>
      <c r="H1441" s="246">
        <v>8.8800000000000008</v>
      </c>
      <c r="I1441" s="247"/>
      <c r="J1441" s="242"/>
      <c r="K1441" s="242"/>
      <c r="L1441" s="248"/>
      <c r="M1441" s="249"/>
      <c r="N1441" s="250"/>
      <c r="O1441" s="250"/>
      <c r="P1441" s="250"/>
      <c r="Q1441" s="250"/>
      <c r="R1441" s="250"/>
      <c r="S1441" s="250"/>
      <c r="T1441" s="25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2" t="s">
        <v>230</v>
      </c>
      <c r="AU1441" s="252" t="s">
        <v>88</v>
      </c>
      <c r="AV1441" s="13" t="s">
        <v>88</v>
      </c>
      <c r="AW1441" s="13" t="s">
        <v>34</v>
      </c>
      <c r="AX1441" s="13" t="s">
        <v>79</v>
      </c>
      <c r="AY1441" s="252" t="s">
        <v>216</v>
      </c>
    </row>
    <row r="1442" s="14" customFormat="1">
      <c r="A1442" s="14"/>
      <c r="B1442" s="253"/>
      <c r="C1442" s="254"/>
      <c r="D1442" s="243" t="s">
        <v>230</v>
      </c>
      <c r="E1442" s="255" t="s">
        <v>1</v>
      </c>
      <c r="F1442" s="256" t="s">
        <v>285</v>
      </c>
      <c r="G1442" s="254"/>
      <c r="H1442" s="257">
        <v>18.972000000000001</v>
      </c>
      <c r="I1442" s="258"/>
      <c r="J1442" s="254"/>
      <c r="K1442" s="254"/>
      <c r="L1442" s="259"/>
      <c r="M1442" s="260"/>
      <c r="N1442" s="261"/>
      <c r="O1442" s="261"/>
      <c r="P1442" s="261"/>
      <c r="Q1442" s="261"/>
      <c r="R1442" s="261"/>
      <c r="S1442" s="261"/>
      <c r="T1442" s="26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3" t="s">
        <v>230</v>
      </c>
      <c r="AU1442" s="263" t="s">
        <v>88</v>
      </c>
      <c r="AV1442" s="14" t="s">
        <v>121</v>
      </c>
      <c r="AW1442" s="14" t="s">
        <v>34</v>
      </c>
      <c r="AX1442" s="14" t="s">
        <v>86</v>
      </c>
      <c r="AY1442" s="263" t="s">
        <v>216</v>
      </c>
    </row>
    <row r="1443" s="2" customFormat="1" ht="16.5" customHeight="1">
      <c r="A1443" s="39"/>
      <c r="B1443" s="40"/>
      <c r="C1443" s="264" t="s">
        <v>2342</v>
      </c>
      <c r="D1443" s="264" t="s">
        <v>372</v>
      </c>
      <c r="E1443" s="265" t="s">
        <v>2343</v>
      </c>
      <c r="F1443" s="266" t="s">
        <v>2344</v>
      </c>
      <c r="G1443" s="267" t="s">
        <v>277</v>
      </c>
      <c r="H1443" s="268">
        <v>22.765999999999998</v>
      </c>
      <c r="I1443" s="269"/>
      <c r="J1443" s="270">
        <f>ROUND(I1443*H1443,2)</f>
        <v>0</v>
      </c>
      <c r="K1443" s="266" t="s">
        <v>222</v>
      </c>
      <c r="L1443" s="271"/>
      <c r="M1443" s="272" t="s">
        <v>1</v>
      </c>
      <c r="N1443" s="273" t="s">
        <v>44</v>
      </c>
      <c r="O1443" s="92"/>
      <c r="P1443" s="237">
        <f>O1443*H1443</f>
        <v>0</v>
      </c>
      <c r="Q1443" s="237">
        <v>0.012</v>
      </c>
      <c r="R1443" s="237">
        <f>Q1443*H1443</f>
        <v>0.27319199999999999</v>
      </c>
      <c r="S1443" s="237">
        <v>0</v>
      </c>
      <c r="T1443" s="238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9" t="s">
        <v>371</v>
      </c>
      <c r="AT1443" s="239" t="s">
        <v>372</v>
      </c>
      <c r="AU1443" s="239" t="s">
        <v>88</v>
      </c>
      <c r="AY1443" s="18" t="s">
        <v>216</v>
      </c>
      <c r="BE1443" s="240">
        <f>IF(N1443="základní",J1443,0)</f>
        <v>0</v>
      </c>
      <c r="BF1443" s="240">
        <f>IF(N1443="snížená",J1443,0)</f>
        <v>0</v>
      </c>
      <c r="BG1443" s="240">
        <f>IF(N1443="zákl. přenesená",J1443,0)</f>
        <v>0</v>
      </c>
      <c r="BH1443" s="240">
        <f>IF(N1443="sníž. přenesená",J1443,0)</f>
        <v>0</v>
      </c>
      <c r="BI1443" s="240">
        <f>IF(N1443="nulová",J1443,0)</f>
        <v>0</v>
      </c>
      <c r="BJ1443" s="18" t="s">
        <v>86</v>
      </c>
      <c r="BK1443" s="240">
        <f>ROUND(I1443*H1443,2)</f>
        <v>0</v>
      </c>
      <c r="BL1443" s="18" t="s">
        <v>290</v>
      </c>
      <c r="BM1443" s="239" t="s">
        <v>2345</v>
      </c>
    </row>
    <row r="1444" s="13" customFormat="1">
      <c r="A1444" s="13"/>
      <c r="B1444" s="241"/>
      <c r="C1444" s="242"/>
      <c r="D1444" s="243" t="s">
        <v>230</v>
      </c>
      <c r="E1444" s="244" t="s">
        <v>1</v>
      </c>
      <c r="F1444" s="245" t="s">
        <v>2346</v>
      </c>
      <c r="G1444" s="242"/>
      <c r="H1444" s="246">
        <v>22.765999999999998</v>
      </c>
      <c r="I1444" s="247"/>
      <c r="J1444" s="242"/>
      <c r="K1444" s="242"/>
      <c r="L1444" s="248"/>
      <c r="M1444" s="249"/>
      <c r="N1444" s="250"/>
      <c r="O1444" s="250"/>
      <c r="P1444" s="250"/>
      <c r="Q1444" s="250"/>
      <c r="R1444" s="250"/>
      <c r="S1444" s="250"/>
      <c r="T1444" s="25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2" t="s">
        <v>230</v>
      </c>
      <c r="AU1444" s="252" t="s">
        <v>88</v>
      </c>
      <c r="AV1444" s="13" t="s">
        <v>88</v>
      </c>
      <c r="AW1444" s="13" t="s">
        <v>34</v>
      </c>
      <c r="AX1444" s="13" t="s">
        <v>86</v>
      </c>
      <c r="AY1444" s="252" t="s">
        <v>216</v>
      </c>
    </row>
    <row r="1445" s="2" customFormat="1" ht="16.5" customHeight="1">
      <c r="A1445" s="39"/>
      <c r="B1445" s="40"/>
      <c r="C1445" s="228" t="s">
        <v>2347</v>
      </c>
      <c r="D1445" s="228" t="s">
        <v>218</v>
      </c>
      <c r="E1445" s="229" t="s">
        <v>2348</v>
      </c>
      <c r="F1445" s="230" t="s">
        <v>2349</v>
      </c>
      <c r="G1445" s="231" t="s">
        <v>328</v>
      </c>
      <c r="H1445" s="232">
        <v>0.47399999999999998</v>
      </c>
      <c r="I1445" s="233"/>
      <c r="J1445" s="234">
        <f>ROUND(I1445*H1445,2)</f>
        <v>0</v>
      </c>
      <c r="K1445" s="230" t="s">
        <v>222</v>
      </c>
      <c r="L1445" s="45"/>
      <c r="M1445" s="235" t="s">
        <v>1</v>
      </c>
      <c r="N1445" s="236" t="s">
        <v>44</v>
      </c>
      <c r="O1445" s="92"/>
      <c r="P1445" s="237">
        <f>O1445*H1445</f>
        <v>0</v>
      </c>
      <c r="Q1445" s="237">
        <v>0.023369999999999998</v>
      </c>
      <c r="R1445" s="237">
        <f>Q1445*H1445</f>
        <v>0.01107738</v>
      </c>
      <c r="S1445" s="237">
        <v>0</v>
      </c>
      <c r="T1445" s="238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9" t="s">
        <v>290</v>
      </c>
      <c r="AT1445" s="239" t="s">
        <v>218</v>
      </c>
      <c r="AU1445" s="239" t="s">
        <v>88</v>
      </c>
      <c r="AY1445" s="18" t="s">
        <v>216</v>
      </c>
      <c r="BE1445" s="240">
        <f>IF(N1445="základní",J1445,0)</f>
        <v>0</v>
      </c>
      <c r="BF1445" s="240">
        <f>IF(N1445="snížená",J1445,0)</f>
        <v>0</v>
      </c>
      <c r="BG1445" s="240">
        <f>IF(N1445="zákl. přenesená",J1445,0)</f>
        <v>0</v>
      </c>
      <c r="BH1445" s="240">
        <f>IF(N1445="sníž. přenesená",J1445,0)</f>
        <v>0</v>
      </c>
      <c r="BI1445" s="240">
        <f>IF(N1445="nulová",J1445,0)</f>
        <v>0</v>
      </c>
      <c r="BJ1445" s="18" t="s">
        <v>86</v>
      </c>
      <c r="BK1445" s="240">
        <f>ROUND(I1445*H1445,2)</f>
        <v>0</v>
      </c>
      <c r="BL1445" s="18" t="s">
        <v>290</v>
      </c>
      <c r="BM1445" s="239" t="s">
        <v>2350</v>
      </c>
    </row>
    <row r="1446" s="13" customFormat="1">
      <c r="A1446" s="13"/>
      <c r="B1446" s="241"/>
      <c r="C1446" s="242"/>
      <c r="D1446" s="243" t="s">
        <v>230</v>
      </c>
      <c r="E1446" s="244" t="s">
        <v>1</v>
      </c>
      <c r="F1446" s="245" t="s">
        <v>2351</v>
      </c>
      <c r="G1446" s="242"/>
      <c r="H1446" s="246">
        <v>0.47399999999999998</v>
      </c>
      <c r="I1446" s="247"/>
      <c r="J1446" s="242"/>
      <c r="K1446" s="242"/>
      <c r="L1446" s="248"/>
      <c r="M1446" s="249"/>
      <c r="N1446" s="250"/>
      <c r="O1446" s="250"/>
      <c r="P1446" s="250"/>
      <c r="Q1446" s="250"/>
      <c r="R1446" s="250"/>
      <c r="S1446" s="250"/>
      <c r="T1446" s="25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2" t="s">
        <v>230</v>
      </c>
      <c r="AU1446" s="252" t="s">
        <v>88</v>
      </c>
      <c r="AV1446" s="13" t="s">
        <v>88</v>
      </c>
      <c r="AW1446" s="13" t="s">
        <v>34</v>
      </c>
      <c r="AX1446" s="13" t="s">
        <v>86</v>
      </c>
      <c r="AY1446" s="252" t="s">
        <v>216</v>
      </c>
    </row>
    <row r="1447" s="2" customFormat="1" ht="21.75" customHeight="1">
      <c r="A1447" s="39"/>
      <c r="B1447" s="40"/>
      <c r="C1447" s="228" t="s">
        <v>2352</v>
      </c>
      <c r="D1447" s="228" t="s">
        <v>218</v>
      </c>
      <c r="E1447" s="229" t="s">
        <v>2353</v>
      </c>
      <c r="F1447" s="230" t="s">
        <v>2354</v>
      </c>
      <c r="G1447" s="231" t="s">
        <v>277</v>
      </c>
      <c r="H1447" s="232">
        <v>204.714</v>
      </c>
      <c r="I1447" s="233"/>
      <c r="J1447" s="234">
        <f>ROUND(I1447*H1447,2)</f>
        <v>0</v>
      </c>
      <c r="K1447" s="230" t="s">
        <v>222</v>
      </c>
      <c r="L1447" s="45"/>
      <c r="M1447" s="235" t="s">
        <v>1</v>
      </c>
      <c r="N1447" s="236" t="s">
        <v>44</v>
      </c>
      <c r="O1447" s="92"/>
      <c r="P1447" s="237">
        <f>O1447*H1447</f>
        <v>0</v>
      </c>
      <c r="Q1447" s="237">
        <v>0</v>
      </c>
      <c r="R1447" s="237">
        <f>Q1447*H1447</f>
        <v>0</v>
      </c>
      <c r="S1447" s="237">
        <v>0</v>
      </c>
      <c r="T1447" s="238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9" t="s">
        <v>290</v>
      </c>
      <c r="AT1447" s="239" t="s">
        <v>218</v>
      </c>
      <c r="AU1447" s="239" t="s">
        <v>88</v>
      </c>
      <c r="AY1447" s="18" t="s">
        <v>216</v>
      </c>
      <c r="BE1447" s="240">
        <f>IF(N1447="základní",J1447,0)</f>
        <v>0</v>
      </c>
      <c r="BF1447" s="240">
        <f>IF(N1447="snížená",J1447,0)</f>
        <v>0</v>
      </c>
      <c r="BG1447" s="240">
        <f>IF(N1447="zákl. přenesená",J1447,0)</f>
        <v>0</v>
      </c>
      <c r="BH1447" s="240">
        <f>IF(N1447="sníž. přenesená",J1447,0)</f>
        <v>0</v>
      </c>
      <c r="BI1447" s="240">
        <f>IF(N1447="nulová",J1447,0)</f>
        <v>0</v>
      </c>
      <c r="BJ1447" s="18" t="s">
        <v>86</v>
      </c>
      <c r="BK1447" s="240">
        <f>ROUND(I1447*H1447,2)</f>
        <v>0</v>
      </c>
      <c r="BL1447" s="18" t="s">
        <v>290</v>
      </c>
      <c r="BM1447" s="239" t="s">
        <v>2355</v>
      </c>
    </row>
    <row r="1448" s="13" customFormat="1">
      <c r="A1448" s="13"/>
      <c r="B1448" s="241"/>
      <c r="C1448" s="242"/>
      <c r="D1448" s="243" t="s">
        <v>230</v>
      </c>
      <c r="E1448" s="244" t="s">
        <v>1</v>
      </c>
      <c r="F1448" s="245" t="s">
        <v>2356</v>
      </c>
      <c r="G1448" s="242"/>
      <c r="H1448" s="246">
        <v>61.847999999999999</v>
      </c>
      <c r="I1448" s="247"/>
      <c r="J1448" s="242"/>
      <c r="K1448" s="242"/>
      <c r="L1448" s="248"/>
      <c r="M1448" s="249"/>
      <c r="N1448" s="250"/>
      <c r="O1448" s="250"/>
      <c r="P1448" s="250"/>
      <c r="Q1448" s="250"/>
      <c r="R1448" s="250"/>
      <c r="S1448" s="250"/>
      <c r="T1448" s="25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2" t="s">
        <v>230</v>
      </c>
      <c r="AU1448" s="252" t="s">
        <v>88</v>
      </c>
      <c r="AV1448" s="13" t="s">
        <v>88</v>
      </c>
      <c r="AW1448" s="13" t="s">
        <v>34</v>
      </c>
      <c r="AX1448" s="13" t="s">
        <v>79</v>
      </c>
      <c r="AY1448" s="252" t="s">
        <v>216</v>
      </c>
    </row>
    <row r="1449" s="13" customFormat="1">
      <c r="A1449" s="13"/>
      <c r="B1449" s="241"/>
      <c r="C1449" s="242"/>
      <c r="D1449" s="243" t="s">
        <v>230</v>
      </c>
      <c r="E1449" s="244" t="s">
        <v>1</v>
      </c>
      <c r="F1449" s="245" t="s">
        <v>2357</v>
      </c>
      <c r="G1449" s="242"/>
      <c r="H1449" s="246">
        <v>5.1200000000000001</v>
      </c>
      <c r="I1449" s="247"/>
      <c r="J1449" s="242"/>
      <c r="K1449" s="242"/>
      <c r="L1449" s="248"/>
      <c r="M1449" s="249"/>
      <c r="N1449" s="250"/>
      <c r="O1449" s="250"/>
      <c r="P1449" s="250"/>
      <c r="Q1449" s="250"/>
      <c r="R1449" s="250"/>
      <c r="S1449" s="250"/>
      <c r="T1449" s="251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2" t="s">
        <v>230</v>
      </c>
      <c r="AU1449" s="252" t="s">
        <v>88</v>
      </c>
      <c r="AV1449" s="13" t="s">
        <v>88</v>
      </c>
      <c r="AW1449" s="13" t="s">
        <v>34</v>
      </c>
      <c r="AX1449" s="13" t="s">
        <v>79</v>
      </c>
      <c r="AY1449" s="252" t="s">
        <v>216</v>
      </c>
    </row>
    <row r="1450" s="13" customFormat="1">
      <c r="A1450" s="13"/>
      <c r="B1450" s="241"/>
      <c r="C1450" s="242"/>
      <c r="D1450" s="243" t="s">
        <v>230</v>
      </c>
      <c r="E1450" s="244" t="s">
        <v>1</v>
      </c>
      <c r="F1450" s="245" t="s">
        <v>2358</v>
      </c>
      <c r="G1450" s="242"/>
      <c r="H1450" s="246">
        <v>5.0499999999999998</v>
      </c>
      <c r="I1450" s="247"/>
      <c r="J1450" s="242"/>
      <c r="K1450" s="242"/>
      <c r="L1450" s="248"/>
      <c r="M1450" s="249"/>
      <c r="N1450" s="250"/>
      <c r="O1450" s="250"/>
      <c r="P1450" s="250"/>
      <c r="Q1450" s="250"/>
      <c r="R1450" s="250"/>
      <c r="S1450" s="250"/>
      <c r="T1450" s="25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2" t="s">
        <v>230</v>
      </c>
      <c r="AU1450" s="252" t="s">
        <v>88</v>
      </c>
      <c r="AV1450" s="13" t="s">
        <v>88</v>
      </c>
      <c r="AW1450" s="13" t="s">
        <v>34</v>
      </c>
      <c r="AX1450" s="13" t="s">
        <v>79</v>
      </c>
      <c r="AY1450" s="252" t="s">
        <v>216</v>
      </c>
    </row>
    <row r="1451" s="15" customFormat="1">
      <c r="A1451" s="15"/>
      <c r="B1451" s="280"/>
      <c r="C1451" s="281"/>
      <c r="D1451" s="243" t="s">
        <v>230</v>
      </c>
      <c r="E1451" s="282" t="s">
        <v>1</v>
      </c>
      <c r="F1451" s="283" t="s">
        <v>2359</v>
      </c>
      <c r="G1451" s="281"/>
      <c r="H1451" s="284">
        <v>72.018000000000001</v>
      </c>
      <c r="I1451" s="285"/>
      <c r="J1451" s="281"/>
      <c r="K1451" s="281"/>
      <c r="L1451" s="286"/>
      <c r="M1451" s="287"/>
      <c r="N1451" s="288"/>
      <c r="O1451" s="288"/>
      <c r="P1451" s="288"/>
      <c r="Q1451" s="288"/>
      <c r="R1451" s="288"/>
      <c r="S1451" s="288"/>
      <c r="T1451" s="289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90" t="s">
        <v>230</v>
      </c>
      <c r="AU1451" s="290" t="s">
        <v>88</v>
      </c>
      <c r="AV1451" s="15" t="s">
        <v>99</v>
      </c>
      <c r="AW1451" s="15" t="s">
        <v>34</v>
      </c>
      <c r="AX1451" s="15" t="s">
        <v>79</v>
      </c>
      <c r="AY1451" s="290" t="s">
        <v>216</v>
      </c>
    </row>
    <row r="1452" s="13" customFormat="1">
      <c r="A1452" s="13"/>
      <c r="B1452" s="241"/>
      <c r="C1452" s="242"/>
      <c r="D1452" s="243" t="s">
        <v>230</v>
      </c>
      <c r="E1452" s="244" t="s">
        <v>1</v>
      </c>
      <c r="F1452" s="245" t="s">
        <v>2360</v>
      </c>
      <c r="G1452" s="242"/>
      <c r="H1452" s="246">
        <v>132.696</v>
      </c>
      <c r="I1452" s="247"/>
      <c r="J1452" s="242"/>
      <c r="K1452" s="242"/>
      <c r="L1452" s="248"/>
      <c r="M1452" s="249"/>
      <c r="N1452" s="250"/>
      <c r="O1452" s="250"/>
      <c r="P1452" s="250"/>
      <c r="Q1452" s="250"/>
      <c r="R1452" s="250"/>
      <c r="S1452" s="250"/>
      <c r="T1452" s="251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2" t="s">
        <v>230</v>
      </c>
      <c r="AU1452" s="252" t="s">
        <v>88</v>
      </c>
      <c r="AV1452" s="13" t="s">
        <v>88</v>
      </c>
      <c r="AW1452" s="13" t="s">
        <v>34</v>
      </c>
      <c r="AX1452" s="13" t="s">
        <v>79</v>
      </c>
      <c r="AY1452" s="252" t="s">
        <v>216</v>
      </c>
    </row>
    <row r="1453" s="14" customFormat="1">
      <c r="A1453" s="14"/>
      <c r="B1453" s="253"/>
      <c r="C1453" s="254"/>
      <c r="D1453" s="243" t="s">
        <v>230</v>
      </c>
      <c r="E1453" s="255" t="s">
        <v>1</v>
      </c>
      <c r="F1453" s="256" t="s">
        <v>1507</v>
      </c>
      <c r="G1453" s="254"/>
      <c r="H1453" s="257">
        <v>204.714</v>
      </c>
      <c r="I1453" s="258"/>
      <c r="J1453" s="254"/>
      <c r="K1453" s="254"/>
      <c r="L1453" s="259"/>
      <c r="M1453" s="260"/>
      <c r="N1453" s="261"/>
      <c r="O1453" s="261"/>
      <c r="P1453" s="261"/>
      <c r="Q1453" s="261"/>
      <c r="R1453" s="261"/>
      <c r="S1453" s="261"/>
      <c r="T1453" s="26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3" t="s">
        <v>230</v>
      </c>
      <c r="AU1453" s="263" t="s">
        <v>88</v>
      </c>
      <c r="AV1453" s="14" t="s">
        <v>121</v>
      </c>
      <c r="AW1453" s="14" t="s">
        <v>34</v>
      </c>
      <c r="AX1453" s="14" t="s">
        <v>86</v>
      </c>
      <c r="AY1453" s="263" t="s">
        <v>216</v>
      </c>
    </row>
    <row r="1454" s="2" customFormat="1" ht="16.5" customHeight="1">
      <c r="A1454" s="39"/>
      <c r="B1454" s="40"/>
      <c r="C1454" s="228" t="s">
        <v>2361</v>
      </c>
      <c r="D1454" s="228" t="s">
        <v>218</v>
      </c>
      <c r="E1454" s="229" t="s">
        <v>2362</v>
      </c>
      <c r="F1454" s="230" t="s">
        <v>2363</v>
      </c>
      <c r="G1454" s="231" t="s">
        <v>277</v>
      </c>
      <c r="H1454" s="232">
        <v>44.231999999999999</v>
      </c>
      <c r="I1454" s="233"/>
      <c r="J1454" s="234">
        <f>ROUND(I1454*H1454,2)</f>
        <v>0</v>
      </c>
      <c r="K1454" s="230" t="s">
        <v>222</v>
      </c>
      <c r="L1454" s="45"/>
      <c r="M1454" s="235" t="s">
        <v>1</v>
      </c>
      <c r="N1454" s="236" t="s">
        <v>44</v>
      </c>
      <c r="O1454" s="92"/>
      <c r="P1454" s="237">
        <f>O1454*H1454</f>
        <v>0</v>
      </c>
      <c r="Q1454" s="237">
        <v>3.0000000000000001E-05</v>
      </c>
      <c r="R1454" s="237">
        <f>Q1454*H1454</f>
        <v>0.0013269600000000001</v>
      </c>
      <c r="S1454" s="237">
        <v>0</v>
      </c>
      <c r="T1454" s="238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9" t="s">
        <v>290</v>
      </c>
      <c r="AT1454" s="239" t="s">
        <v>218</v>
      </c>
      <c r="AU1454" s="239" t="s">
        <v>88</v>
      </c>
      <c r="AY1454" s="18" t="s">
        <v>216</v>
      </c>
      <c r="BE1454" s="240">
        <f>IF(N1454="základní",J1454,0)</f>
        <v>0</v>
      </c>
      <c r="BF1454" s="240">
        <f>IF(N1454="snížená",J1454,0)</f>
        <v>0</v>
      </c>
      <c r="BG1454" s="240">
        <f>IF(N1454="zákl. přenesená",J1454,0)</f>
        <v>0</v>
      </c>
      <c r="BH1454" s="240">
        <f>IF(N1454="sníž. přenesená",J1454,0)</f>
        <v>0</v>
      </c>
      <c r="BI1454" s="240">
        <f>IF(N1454="nulová",J1454,0)</f>
        <v>0</v>
      </c>
      <c r="BJ1454" s="18" t="s">
        <v>86</v>
      </c>
      <c r="BK1454" s="240">
        <f>ROUND(I1454*H1454,2)</f>
        <v>0</v>
      </c>
      <c r="BL1454" s="18" t="s">
        <v>290</v>
      </c>
      <c r="BM1454" s="239" t="s">
        <v>2364</v>
      </c>
    </row>
    <row r="1455" s="13" customFormat="1">
      <c r="A1455" s="13"/>
      <c r="B1455" s="241"/>
      <c r="C1455" s="242"/>
      <c r="D1455" s="243" t="s">
        <v>230</v>
      </c>
      <c r="E1455" s="244" t="s">
        <v>1</v>
      </c>
      <c r="F1455" s="245" t="s">
        <v>2365</v>
      </c>
      <c r="G1455" s="242"/>
      <c r="H1455" s="246">
        <v>44.231999999999999</v>
      </c>
      <c r="I1455" s="247"/>
      <c r="J1455" s="242"/>
      <c r="K1455" s="242"/>
      <c r="L1455" s="248"/>
      <c r="M1455" s="249"/>
      <c r="N1455" s="250"/>
      <c r="O1455" s="250"/>
      <c r="P1455" s="250"/>
      <c r="Q1455" s="250"/>
      <c r="R1455" s="250"/>
      <c r="S1455" s="250"/>
      <c r="T1455" s="25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2" t="s">
        <v>230</v>
      </c>
      <c r="AU1455" s="252" t="s">
        <v>88</v>
      </c>
      <c r="AV1455" s="13" t="s">
        <v>88</v>
      </c>
      <c r="AW1455" s="13" t="s">
        <v>34</v>
      </c>
      <c r="AX1455" s="13" t="s">
        <v>86</v>
      </c>
      <c r="AY1455" s="252" t="s">
        <v>216</v>
      </c>
    </row>
    <row r="1456" s="2" customFormat="1" ht="16.5" customHeight="1">
      <c r="A1456" s="39"/>
      <c r="B1456" s="40"/>
      <c r="C1456" s="264" t="s">
        <v>2366</v>
      </c>
      <c r="D1456" s="264" t="s">
        <v>372</v>
      </c>
      <c r="E1456" s="265" t="s">
        <v>2343</v>
      </c>
      <c r="F1456" s="266" t="s">
        <v>2344</v>
      </c>
      <c r="G1456" s="267" t="s">
        <v>277</v>
      </c>
      <c r="H1456" s="268">
        <v>176.53</v>
      </c>
      <c r="I1456" s="269"/>
      <c r="J1456" s="270">
        <f>ROUND(I1456*H1456,2)</f>
        <v>0</v>
      </c>
      <c r="K1456" s="266" t="s">
        <v>222</v>
      </c>
      <c r="L1456" s="271"/>
      <c r="M1456" s="272" t="s">
        <v>1</v>
      </c>
      <c r="N1456" s="273" t="s">
        <v>44</v>
      </c>
      <c r="O1456" s="92"/>
      <c r="P1456" s="237">
        <f>O1456*H1456</f>
        <v>0</v>
      </c>
      <c r="Q1456" s="237">
        <v>0.012</v>
      </c>
      <c r="R1456" s="237">
        <f>Q1456*H1456</f>
        <v>2.11836</v>
      </c>
      <c r="S1456" s="237">
        <v>0</v>
      </c>
      <c r="T1456" s="238">
        <f>S1456*H1456</f>
        <v>0</v>
      </c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R1456" s="239" t="s">
        <v>371</v>
      </c>
      <c r="AT1456" s="239" t="s">
        <v>372</v>
      </c>
      <c r="AU1456" s="239" t="s">
        <v>88</v>
      </c>
      <c r="AY1456" s="18" t="s">
        <v>216</v>
      </c>
      <c r="BE1456" s="240">
        <f>IF(N1456="základní",J1456,0)</f>
        <v>0</v>
      </c>
      <c r="BF1456" s="240">
        <f>IF(N1456="snížená",J1456,0)</f>
        <v>0</v>
      </c>
      <c r="BG1456" s="240">
        <f>IF(N1456="zákl. přenesená",J1456,0)</f>
        <v>0</v>
      </c>
      <c r="BH1456" s="240">
        <f>IF(N1456="sníž. přenesená",J1456,0)</f>
        <v>0</v>
      </c>
      <c r="BI1456" s="240">
        <f>IF(N1456="nulová",J1456,0)</f>
        <v>0</v>
      </c>
      <c r="BJ1456" s="18" t="s">
        <v>86</v>
      </c>
      <c r="BK1456" s="240">
        <f>ROUND(I1456*H1456,2)</f>
        <v>0</v>
      </c>
      <c r="BL1456" s="18" t="s">
        <v>290</v>
      </c>
      <c r="BM1456" s="239" t="s">
        <v>2367</v>
      </c>
    </row>
    <row r="1457" s="13" customFormat="1">
      <c r="A1457" s="13"/>
      <c r="B1457" s="241"/>
      <c r="C1457" s="242"/>
      <c r="D1457" s="243" t="s">
        <v>230</v>
      </c>
      <c r="E1457" s="244" t="s">
        <v>1</v>
      </c>
      <c r="F1457" s="245" t="s">
        <v>2356</v>
      </c>
      <c r="G1457" s="242"/>
      <c r="H1457" s="246">
        <v>61.847999999999999</v>
      </c>
      <c r="I1457" s="247"/>
      <c r="J1457" s="242"/>
      <c r="K1457" s="242"/>
      <c r="L1457" s="248"/>
      <c r="M1457" s="249"/>
      <c r="N1457" s="250"/>
      <c r="O1457" s="250"/>
      <c r="P1457" s="250"/>
      <c r="Q1457" s="250"/>
      <c r="R1457" s="250"/>
      <c r="S1457" s="250"/>
      <c r="T1457" s="25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2" t="s">
        <v>230</v>
      </c>
      <c r="AU1457" s="252" t="s">
        <v>88</v>
      </c>
      <c r="AV1457" s="13" t="s">
        <v>88</v>
      </c>
      <c r="AW1457" s="13" t="s">
        <v>34</v>
      </c>
      <c r="AX1457" s="13" t="s">
        <v>79</v>
      </c>
      <c r="AY1457" s="252" t="s">
        <v>216</v>
      </c>
    </row>
    <row r="1458" s="13" customFormat="1">
      <c r="A1458" s="13"/>
      <c r="B1458" s="241"/>
      <c r="C1458" s="242"/>
      <c r="D1458" s="243" t="s">
        <v>230</v>
      </c>
      <c r="E1458" s="244" t="s">
        <v>1</v>
      </c>
      <c r="F1458" s="245" t="s">
        <v>2357</v>
      </c>
      <c r="G1458" s="242"/>
      <c r="H1458" s="246">
        <v>5.1200000000000001</v>
      </c>
      <c r="I1458" s="247"/>
      <c r="J1458" s="242"/>
      <c r="K1458" s="242"/>
      <c r="L1458" s="248"/>
      <c r="M1458" s="249"/>
      <c r="N1458" s="250"/>
      <c r="O1458" s="250"/>
      <c r="P1458" s="250"/>
      <c r="Q1458" s="250"/>
      <c r="R1458" s="250"/>
      <c r="S1458" s="250"/>
      <c r="T1458" s="25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2" t="s">
        <v>230</v>
      </c>
      <c r="AU1458" s="252" t="s">
        <v>88</v>
      </c>
      <c r="AV1458" s="13" t="s">
        <v>88</v>
      </c>
      <c r="AW1458" s="13" t="s">
        <v>34</v>
      </c>
      <c r="AX1458" s="13" t="s">
        <v>79</v>
      </c>
      <c r="AY1458" s="252" t="s">
        <v>216</v>
      </c>
    </row>
    <row r="1459" s="13" customFormat="1">
      <c r="A1459" s="13"/>
      <c r="B1459" s="241"/>
      <c r="C1459" s="242"/>
      <c r="D1459" s="243" t="s">
        <v>230</v>
      </c>
      <c r="E1459" s="244" t="s">
        <v>1</v>
      </c>
      <c r="F1459" s="245" t="s">
        <v>2358</v>
      </c>
      <c r="G1459" s="242"/>
      <c r="H1459" s="246">
        <v>5.0499999999999998</v>
      </c>
      <c r="I1459" s="247"/>
      <c r="J1459" s="242"/>
      <c r="K1459" s="242"/>
      <c r="L1459" s="248"/>
      <c r="M1459" s="249"/>
      <c r="N1459" s="250"/>
      <c r="O1459" s="250"/>
      <c r="P1459" s="250"/>
      <c r="Q1459" s="250"/>
      <c r="R1459" s="250"/>
      <c r="S1459" s="250"/>
      <c r="T1459" s="25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2" t="s">
        <v>230</v>
      </c>
      <c r="AU1459" s="252" t="s">
        <v>88</v>
      </c>
      <c r="AV1459" s="13" t="s">
        <v>88</v>
      </c>
      <c r="AW1459" s="13" t="s">
        <v>34</v>
      </c>
      <c r="AX1459" s="13" t="s">
        <v>79</v>
      </c>
      <c r="AY1459" s="252" t="s">
        <v>216</v>
      </c>
    </row>
    <row r="1460" s="15" customFormat="1">
      <c r="A1460" s="15"/>
      <c r="B1460" s="280"/>
      <c r="C1460" s="281"/>
      <c r="D1460" s="243" t="s">
        <v>230</v>
      </c>
      <c r="E1460" s="282" t="s">
        <v>1</v>
      </c>
      <c r="F1460" s="283" t="s">
        <v>2359</v>
      </c>
      <c r="G1460" s="281"/>
      <c r="H1460" s="284">
        <v>72.018000000000001</v>
      </c>
      <c r="I1460" s="285"/>
      <c r="J1460" s="281"/>
      <c r="K1460" s="281"/>
      <c r="L1460" s="286"/>
      <c r="M1460" s="287"/>
      <c r="N1460" s="288"/>
      <c r="O1460" s="288"/>
      <c r="P1460" s="288"/>
      <c r="Q1460" s="288"/>
      <c r="R1460" s="288"/>
      <c r="S1460" s="288"/>
      <c r="T1460" s="289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90" t="s">
        <v>230</v>
      </c>
      <c r="AU1460" s="290" t="s">
        <v>88</v>
      </c>
      <c r="AV1460" s="15" t="s">
        <v>99</v>
      </c>
      <c r="AW1460" s="15" t="s">
        <v>34</v>
      </c>
      <c r="AX1460" s="15" t="s">
        <v>79</v>
      </c>
      <c r="AY1460" s="290" t="s">
        <v>216</v>
      </c>
    </row>
    <row r="1461" s="13" customFormat="1">
      <c r="A1461" s="13"/>
      <c r="B1461" s="241"/>
      <c r="C1461" s="242"/>
      <c r="D1461" s="243" t="s">
        <v>230</v>
      </c>
      <c r="E1461" s="244" t="s">
        <v>1</v>
      </c>
      <c r="F1461" s="245" t="s">
        <v>2368</v>
      </c>
      <c r="G1461" s="242"/>
      <c r="H1461" s="246">
        <v>88.463999999999999</v>
      </c>
      <c r="I1461" s="247"/>
      <c r="J1461" s="242"/>
      <c r="K1461" s="242"/>
      <c r="L1461" s="248"/>
      <c r="M1461" s="249"/>
      <c r="N1461" s="250"/>
      <c r="O1461" s="250"/>
      <c r="P1461" s="250"/>
      <c r="Q1461" s="250"/>
      <c r="R1461" s="250"/>
      <c r="S1461" s="250"/>
      <c r="T1461" s="25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2" t="s">
        <v>230</v>
      </c>
      <c r="AU1461" s="252" t="s">
        <v>88</v>
      </c>
      <c r="AV1461" s="13" t="s">
        <v>88</v>
      </c>
      <c r="AW1461" s="13" t="s">
        <v>34</v>
      </c>
      <c r="AX1461" s="13" t="s">
        <v>79</v>
      </c>
      <c r="AY1461" s="252" t="s">
        <v>216</v>
      </c>
    </row>
    <row r="1462" s="14" customFormat="1">
      <c r="A1462" s="14"/>
      <c r="B1462" s="253"/>
      <c r="C1462" s="254"/>
      <c r="D1462" s="243" t="s">
        <v>230</v>
      </c>
      <c r="E1462" s="255" t="s">
        <v>1</v>
      </c>
      <c r="F1462" s="256" t="s">
        <v>1507</v>
      </c>
      <c r="G1462" s="254"/>
      <c r="H1462" s="257">
        <v>160.482</v>
      </c>
      <c r="I1462" s="258"/>
      <c r="J1462" s="254"/>
      <c r="K1462" s="254"/>
      <c r="L1462" s="259"/>
      <c r="M1462" s="260"/>
      <c r="N1462" s="261"/>
      <c r="O1462" s="261"/>
      <c r="P1462" s="261"/>
      <c r="Q1462" s="261"/>
      <c r="R1462" s="261"/>
      <c r="S1462" s="261"/>
      <c r="T1462" s="26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3" t="s">
        <v>230</v>
      </c>
      <c r="AU1462" s="263" t="s">
        <v>88</v>
      </c>
      <c r="AV1462" s="14" t="s">
        <v>121</v>
      </c>
      <c r="AW1462" s="14" t="s">
        <v>34</v>
      </c>
      <c r="AX1462" s="14" t="s">
        <v>86</v>
      </c>
      <c r="AY1462" s="263" t="s">
        <v>216</v>
      </c>
    </row>
    <row r="1463" s="13" customFormat="1">
      <c r="A1463" s="13"/>
      <c r="B1463" s="241"/>
      <c r="C1463" s="242"/>
      <c r="D1463" s="243" t="s">
        <v>230</v>
      </c>
      <c r="E1463" s="242"/>
      <c r="F1463" s="245" t="s">
        <v>2369</v>
      </c>
      <c r="G1463" s="242"/>
      <c r="H1463" s="246">
        <v>176.53</v>
      </c>
      <c r="I1463" s="247"/>
      <c r="J1463" s="242"/>
      <c r="K1463" s="242"/>
      <c r="L1463" s="248"/>
      <c r="M1463" s="249"/>
      <c r="N1463" s="250"/>
      <c r="O1463" s="250"/>
      <c r="P1463" s="250"/>
      <c r="Q1463" s="250"/>
      <c r="R1463" s="250"/>
      <c r="S1463" s="250"/>
      <c r="T1463" s="25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2" t="s">
        <v>230</v>
      </c>
      <c r="AU1463" s="252" t="s">
        <v>88</v>
      </c>
      <c r="AV1463" s="13" t="s">
        <v>88</v>
      </c>
      <c r="AW1463" s="13" t="s">
        <v>4</v>
      </c>
      <c r="AX1463" s="13" t="s">
        <v>86</v>
      </c>
      <c r="AY1463" s="252" t="s">
        <v>216</v>
      </c>
    </row>
    <row r="1464" s="2" customFormat="1" ht="16.5" customHeight="1">
      <c r="A1464" s="39"/>
      <c r="B1464" s="40"/>
      <c r="C1464" s="264" t="s">
        <v>2370</v>
      </c>
      <c r="D1464" s="264" t="s">
        <v>372</v>
      </c>
      <c r="E1464" s="265" t="s">
        <v>2371</v>
      </c>
      <c r="F1464" s="266" t="s">
        <v>2372</v>
      </c>
      <c r="G1464" s="267" t="s">
        <v>277</v>
      </c>
      <c r="H1464" s="268">
        <v>97.310000000000002</v>
      </c>
      <c r="I1464" s="269"/>
      <c r="J1464" s="270">
        <f>ROUND(I1464*H1464,2)</f>
        <v>0</v>
      </c>
      <c r="K1464" s="266" t="s">
        <v>1</v>
      </c>
      <c r="L1464" s="271"/>
      <c r="M1464" s="272" t="s">
        <v>1</v>
      </c>
      <c r="N1464" s="273" t="s">
        <v>44</v>
      </c>
      <c r="O1464" s="92"/>
      <c r="P1464" s="237">
        <f>O1464*H1464</f>
        <v>0</v>
      </c>
      <c r="Q1464" s="237">
        <v>0.0054000000000000003</v>
      </c>
      <c r="R1464" s="237">
        <f>Q1464*H1464</f>
        <v>0.525474</v>
      </c>
      <c r="S1464" s="237">
        <v>0</v>
      </c>
      <c r="T1464" s="238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39" t="s">
        <v>371</v>
      </c>
      <c r="AT1464" s="239" t="s">
        <v>372</v>
      </c>
      <c r="AU1464" s="239" t="s">
        <v>88</v>
      </c>
      <c r="AY1464" s="18" t="s">
        <v>216</v>
      </c>
      <c r="BE1464" s="240">
        <f>IF(N1464="základní",J1464,0)</f>
        <v>0</v>
      </c>
      <c r="BF1464" s="240">
        <f>IF(N1464="snížená",J1464,0)</f>
        <v>0</v>
      </c>
      <c r="BG1464" s="240">
        <f>IF(N1464="zákl. přenesená",J1464,0)</f>
        <v>0</v>
      </c>
      <c r="BH1464" s="240">
        <f>IF(N1464="sníž. přenesená",J1464,0)</f>
        <v>0</v>
      </c>
      <c r="BI1464" s="240">
        <f>IF(N1464="nulová",J1464,0)</f>
        <v>0</v>
      </c>
      <c r="BJ1464" s="18" t="s">
        <v>86</v>
      </c>
      <c r="BK1464" s="240">
        <f>ROUND(I1464*H1464,2)</f>
        <v>0</v>
      </c>
      <c r="BL1464" s="18" t="s">
        <v>290</v>
      </c>
      <c r="BM1464" s="239" t="s">
        <v>2373</v>
      </c>
    </row>
    <row r="1465" s="13" customFormat="1">
      <c r="A1465" s="13"/>
      <c r="B1465" s="241"/>
      <c r="C1465" s="242"/>
      <c r="D1465" s="243" t="s">
        <v>230</v>
      </c>
      <c r="E1465" s="244" t="s">
        <v>1</v>
      </c>
      <c r="F1465" s="245" t="s">
        <v>2368</v>
      </c>
      <c r="G1465" s="242"/>
      <c r="H1465" s="246">
        <v>88.463999999999999</v>
      </c>
      <c r="I1465" s="247"/>
      <c r="J1465" s="242"/>
      <c r="K1465" s="242"/>
      <c r="L1465" s="248"/>
      <c r="M1465" s="249"/>
      <c r="N1465" s="250"/>
      <c r="O1465" s="250"/>
      <c r="P1465" s="250"/>
      <c r="Q1465" s="250"/>
      <c r="R1465" s="250"/>
      <c r="S1465" s="250"/>
      <c r="T1465" s="25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2" t="s">
        <v>230</v>
      </c>
      <c r="AU1465" s="252" t="s">
        <v>88</v>
      </c>
      <c r="AV1465" s="13" t="s">
        <v>88</v>
      </c>
      <c r="AW1465" s="13" t="s">
        <v>34</v>
      </c>
      <c r="AX1465" s="13" t="s">
        <v>86</v>
      </c>
      <c r="AY1465" s="252" t="s">
        <v>216</v>
      </c>
    </row>
    <row r="1466" s="13" customFormat="1">
      <c r="A1466" s="13"/>
      <c r="B1466" s="241"/>
      <c r="C1466" s="242"/>
      <c r="D1466" s="243" t="s">
        <v>230</v>
      </c>
      <c r="E1466" s="242"/>
      <c r="F1466" s="245" t="s">
        <v>2374</v>
      </c>
      <c r="G1466" s="242"/>
      <c r="H1466" s="246">
        <v>97.310000000000002</v>
      </c>
      <c r="I1466" s="247"/>
      <c r="J1466" s="242"/>
      <c r="K1466" s="242"/>
      <c r="L1466" s="248"/>
      <c r="M1466" s="249"/>
      <c r="N1466" s="250"/>
      <c r="O1466" s="250"/>
      <c r="P1466" s="250"/>
      <c r="Q1466" s="250"/>
      <c r="R1466" s="250"/>
      <c r="S1466" s="250"/>
      <c r="T1466" s="25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2" t="s">
        <v>230</v>
      </c>
      <c r="AU1466" s="252" t="s">
        <v>88</v>
      </c>
      <c r="AV1466" s="13" t="s">
        <v>88</v>
      </c>
      <c r="AW1466" s="13" t="s">
        <v>4</v>
      </c>
      <c r="AX1466" s="13" t="s">
        <v>86</v>
      </c>
      <c r="AY1466" s="252" t="s">
        <v>216</v>
      </c>
    </row>
    <row r="1467" s="2" customFormat="1" ht="16.5" customHeight="1">
      <c r="A1467" s="39"/>
      <c r="B1467" s="40"/>
      <c r="C1467" s="228" t="s">
        <v>2375</v>
      </c>
      <c r="D1467" s="228" t="s">
        <v>218</v>
      </c>
      <c r="E1467" s="229" t="s">
        <v>2376</v>
      </c>
      <c r="F1467" s="230" t="s">
        <v>2377</v>
      </c>
      <c r="G1467" s="231" t="s">
        <v>293</v>
      </c>
      <c r="H1467" s="232">
        <v>142.357</v>
      </c>
      <c r="I1467" s="233"/>
      <c r="J1467" s="234">
        <f>ROUND(I1467*H1467,2)</f>
        <v>0</v>
      </c>
      <c r="K1467" s="230" t="s">
        <v>222</v>
      </c>
      <c r="L1467" s="45"/>
      <c r="M1467" s="235" t="s">
        <v>1</v>
      </c>
      <c r="N1467" s="236" t="s">
        <v>44</v>
      </c>
      <c r="O1467" s="92"/>
      <c r="P1467" s="237">
        <f>O1467*H1467</f>
        <v>0</v>
      </c>
      <c r="Q1467" s="237">
        <v>1.0000000000000001E-05</v>
      </c>
      <c r="R1467" s="237">
        <f>Q1467*H1467</f>
        <v>0.0014235700000000001</v>
      </c>
      <c r="S1467" s="237">
        <v>0</v>
      </c>
      <c r="T1467" s="238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9" t="s">
        <v>290</v>
      </c>
      <c r="AT1467" s="239" t="s">
        <v>218</v>
      </c>
      <c r="AU1467" s="239" t="s">
        <v>88</v>
      </c>
      <c r="AY1467" s="18" t="s">
        <v>216</v>
      </c>
      <c r="BE1467" s="240">
        <f>IF(N1467="základní",J1467,0)</f>
        <v>0</v>
      </c>
      <c r="BF1467" s="240">
        <f>IF(N1467="snížená",J1467,0)</f>
        <v>0</v>
      </c>
      <c r="BG1467" s="240">
        <f>IF(N1467="zákl. přenesená",J1467,0)</f>
        <v>0</v>
      </c>
      <c r="BH1467" s="240">
        <f>IF(N1467="sníž. přenesená",J1467,0)</f>
        <v>0</v>
      </c>
      <c r="BI1467" s="240">
        <f>IF(N1467="nulová",J1467,0)</f>
        <v>0</v>
      </c>
      <c r="BJ1467" s="18" t="s">
        <v>86</v>
      </c>
      <c r="BK1467" s="240">
        <f>ROUND(I1467*H1467,2)</f>
        <v>0</v>
      </c>
      <c r="BL1467" s="18" t="s">
        <v>290</v>
      </c>
      <c r="BM1467" s="239" t="s">
        <v>2378</v>
      </c>
    </row>
    <row r="1468" s="13" customFormat="1">
      <c r="A1468" s="13"/>
      <c r="B1468" s="241"/>
      <c r="C1468" s="242"/>
      <c r="D1468" s="243" t="s">
        <v>230</v>
      </c>
      <c r="E1468" s="244" t="s">
        <v>1</v>
      </c>
      <c r="F1468" s="245" t="s">
        <v>2379</v>
      </c>
      <c r="G1468" s="242"/>
      <c r="H1468" s="246">
        <v>115.13200000000001</v>
      </c>
      <c r="I1468" s="247"/>
      <c r="J1468" s="242"/>
      <c r="K1468" s="242"/>
      <c r="L1468" s="248"/>
      <c r="M1468" s="249"/>
      <c r="N1468" s="250"/>
      <c r="O1468" s="250"/>
      <c r="P1468" s="250"/>
      <c r="Q1468" s="250"/>
      <c r="R1468" s="250"/>
      <c r="S1468" s="250"/>
      <c r="T1468" s="25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2" t="s">
        <v>230</v>
      </c>
      <c r="AU1468" s="252" t="s">
        <v>88</v>
      </c>
      <c r="AV1468" s="13" t="s">
        <v>88</v>
      </c>
      <c r="AW1468" s="13" t="s">
        <v>34</v>
      </c>
      <c r="AX1468" s="13" t="s">
        <v>79</v>
      </c>
      <c r="AY1468" s="252" t="s">
        <v>216</v>
      </c>
    </row>
    <row r="1469" s="13" customFormat="1">
      <c r="A1469" s="13"/>
      <c r="B1469" s="241"/>
      <c r="C1469" s="242"/>
      <c r="D1469" s="243" t="s">
        <v>230</v>
      </c>
      <c r="E1469" s="244" t="s">
        <v>1</v>
      </c>
      <c r="F1469" s="245" t="s">
        <v>2380</v>
      </c>
      <c r="G1469" s="242"/>
      <c r="H1469" s="246">
        <v>10.560000000000001</v>
      </c>
      <c r="I1469" s="247"/>
      <c r="J1469" s="242"/>
      <c r="K1469" s="242"/>
      <c r="L1469" s="248"/>
      <c r="M1469" s="249"/>
      <c r="N1469" s="250"/>
      <c r="O1469" s="250"/>
      <c r="P1469" s="250"/>
      <c r="Q1469" s="250"/>
      <c r="R1469" s="250"/>
      <c r="S1469" s="250"/>
      <c r="T1469" s="251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2" t="s">
        <v>230</v>
      </c>
      <c r="AU1469" s="252" t="s">
        <v>88</v>
      </c>
      <c r="AV1469" s="13" t="s">
        <v>88</v>
      </c>
      <c r="AW1469" s="13" t="s">
        <v>34</v>
      </c>
      <c r="AX1469" s="13" t="s">
        <v>79</v>
      </c>
      <c r="AY1469" s="252" t="s">
        <v>216</v>
      </c>
    </row>
    <row r="1470" s="13" customFormat="1">
      <c r="A1470" s="13"/>
      <c r="B1470" s="241"/>
      <c r="C1470" s="242"/>
      <c r="D1470" s="243" t="s">
        <v>230</v>
      </c>
      <c r="E1470" s="244" t="s">
        <v>1</v>
      </c>
      <c r="F1470" s="245" t="s">
        <v>2381</v>
      </c>
      <c r="G1470" s="242"/>
      <c r="H1470" s="246">
        <v>16.664999999999999</v>
      </c>
      <c r="I1470" s="247"/>
      <c r="J1470" s="242"/>
      <c r="K1470" s="242"/>
      <c r="L1470" s="248"/>
      <c r="M1470" s="249"/>
      <c r="N1470" s="250"/>
      <c r="O1470" s="250"/>
      <c r="P1470" s="250"/>
      <c r="Q1470" s="250"/>
      <c r="R1470" s="250"/>
      <c r="S1470" s="250"/>
      <c r="T1470" s="25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2" t="s">
        <v>230</v>
      </c>
      <c r="AU1470" s="252" t="s">
        <v>88</v>
      </c>
      <c r="AV1470" s="13" t="s">
        <v>88</v>
      </c>
      <c r="AW1470" s="13" t="s">
        <v>34</v>
      </c>
      <c r="AX1470" s="13" t="s">
        <v>79</v>
      </c>
      <c r="AY1470" s="252" t="s">
        <v>216</v>
      </c>
    </row>
    <row r="1471" s="14" customFormat="1">
      <c r="A1471" s="14"/>
      <c r="B1471" s="253"/>
      <c r="C1471" s="254"/>
      <c r="D1471" s="243" t="s">
        <v>230</v>
      </c>
      <c r="E1471" s="255" t="s">
        <v>1</v>
      </c>
      <c r="F1471" s="256" t="s">
        <v>285</v>
      </c>
      <c r="G1471" s="254"/>
      <c r="H1471" s="257">
        <v>142.357</v>
      </c>
      <c r="I1471" s="258"/>
      <c r="J1471" s="254"/>
      <c r="K1471" s="254"/>
      <c r="L1471" s="259"/>
      <c r="M1471" s="260"/>
      <c r="N1471" s="261"/>
      <c r="O1471" s="261"/>
      <c r="P1471" s="261"/>
      <c r="Q1471" s="261"/>
      <c r="R1471" s="261"/>
      <c r="S1471" s="261"/>
      <c r="T1471" s="26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3" t="s">
        <v>230</v>
      </c>
      <c r="AU1471" s="263" t="s">
        <v>88</v>
      </c>
      <c r="AV1471" s="14" t="s">
        <v>121</v>
      </c>
      <c r="AW1471" s="14" t="s">
        <v>34</v>
      </c>
      <c r="AX1471" s="14" t="s">
        <v>86</v>
      </c>
      <c r="AY1471" s="263" t="s">
        <v>216</v>
      </c>
    </row>
    <row r="1472" s="2" customFormat="1" ht="16.5" customHeight="1">
      <c r="A1472" s="39"/>
      <c r="B1472" s="40"/>
      <c r="C1472" s="264" t="s">
        <v>2382</v>
      </c>
      <c r="D1472" s="264" t="s">
        <v>372</v>
      </c>
      <c r="E1472" s="265" t="s">
        <v>2383</v>
      </c>
      <c r="F1472" s="266" t="s">
        <v>2384</v>
      </c>
      <c r="G1472" s="267" t="s">
        <v>328</v>
      </c>
      <c r="H1472" s="268">
        <v>1.3979999999999999</v>
      </c>
      <c r="I1472" s="269"/>
      <c r="J1472" s="270">
        <f>ROUND(I1472*H1472,2)</f>
        <v>0</v>
      </c>
      <c r="K1472" s="266" t="s">
        <v>222</v>
      </c>
      <c r="L1472" s="271"/>
      <c r="M1472" s="272" t="s">
        <v>1</v>
      </c>
      <c r="N1472" s="273" t="s">
        <v>44</v>
      </c>
      <c r="O1472" s="92"/>
      <c r="P1472" s="237">
        <f>O1472*H1472</f>
        <v>0</v>
      </c>
      <c r="Q1472" s="237">
        <v>0.55000000000000004</v>
      </c>
      <c r="R1472" s="237">
        <f>Q1472*H1472</f>
        <v>0.76890000000000003</v>
      </c>
      <c r="S1472" s="237">
        <v>0</v>
      </c>
      <c r="T1472" s="238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39" t="s">
        <v>371</v>
      </c>
      <c r="AT1472" s="239" t="s">
        <v>372</v>
      </c>
      <c r="AU1472" s="239" t="s">
        <v>88</v>
      </c>
      <c r="AY1472" s="18" t="s">
        <v>216</v>
      </c>
      <c r="BE1472" s="240">
        <f>IF(N1472="základní",J1472,0)</f>
        <v>0</v>
      </c>
      <c r="BF1472" s="240">
        <f>IF(N1472="snížená",J1472,0)</f>
        <v>0</v>
      </c>
      <c r="BG1472" s="240">
        <f>IF(N1472="zákl. přenesená",J1472,0)</f>
        <v>0</v>
      </c>
      <c r="BH1472" s="240">
        <f>IF(N1472="sníž. přenesená",J1472,0)</f>
        <v>0</v>
      </c>
      <c r="BI1472" s="240">
        <f>IF(N1472="nulová",J1472,0)</f>
        <v>0</v>
      </c>
      <c r="BJ1472" s="18" t="s">
        <v>86</v>
      </c>
      <c r="BK1472" s="240">
        <f>ROUND(I1472*H1472,2)</f>
        <v>0</v>
      </c>
      <c r="BL1472" s="18" t="s">
        <v>290</v>
      </c>
      <c r="BM1472" s="239" t="s">
        <v>2385</v>
      </c>
    </row>
    <row r="1473" s="13" customFormat="1">
      <c r="A1473" s="13"/>
      <c r="B1473" s="241"/>
      <c r="C1473" s="242"/>
      <c r="D1473" s="243" t="s">
        <v>230</v>
      </c>
      <c r="E1473" s="244" t="s">
        <v>1</v>
      </c>
      <c r="F1473" s="245" t="s">
        <v>2386</v>
      </c>
      <c r="G1473" s="242"/>
      <c r="H1473" s="246">
        <v>0.91200000000000003</v>
      </c>
      <c r="I1473" s="247"/>
      <c r="J1473" s="242"/>
      <c r="K1473" s="242"/>
      <c r="L1473" s="248"/>
      <c r="M1473" s="249"/>
      <c r="N1473" s="250"/>
      <c r="O1473" s="250"/>
      <c r="P1473" s="250"/>
      <c r="Q1473" s="250"/>
      <c r="R1473" s="250"/>
      <c r="S1473" s="250"/>
      <c r="T1473" s="25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2" t="s">
        <v>230</v>
      </c>
      <c r="AU1473" s="252" t="s">
        <v>88</v>
      </c>
      <c r="AV1473" s="13" t="s">
        <v>88</v>
      </c>
      <c r="AW1473" s="13" t="s">
        <v>34</v>
      </c>
      <c r="AX1473" s="13" t="s">
        <v>79</v>
      </c>
      <c r="AY1473" s="252" t="s">
        <v>216</v>
      </c>
    </row>
    <row r="1474" s="13" customFormat="1">
      <c r="A1474" s="13"/>
      <c r="B1474" s="241"/>
      <c r="C1474" s="242"/>
      <c r="D1474" s="243" t="s">
        <v>230</v>
      </c>
      <c r="E1474" s="244" t="s">
        <v>1</v>
      </c>
      <c r="F1474" s="245" t="s">
        <v>2387</v>
      </c>
      <c r="G1474" s="242"/>
      <c r="H1474" s="246">
        <v>0.073999999999999996</v>
      </c>
      <c r="I1474" s="247"/>
      <c r="J1474" s="242"/>
      <c r="K1474" s="242"/>
      <c r="L1474" s="248"/>
      <c r="M1474" s="249"/>
      <c r="N1474" s="250"/>
      <c r="O1474" s="250"/>
      <c r="P1474" s="250"/>
      <c r="Q1474" s="250"/>
      <c r="R1474" s="250"/>
      <c r="S1474" s="250"/>
      <c r="T1474" s="25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2" t="s">
        <v>230</v>
      </c>
      <c r="AU1474" s="252" t="s">
        <v>88</v>
      </c>
      <c r="AV1474" s="13" t="s">
        <v>88</v>
      </c>
      <c r="AW1474" s="13" t="s">
        <v>34</v>
      </c>
      <c r="AX1474" s="13" t="s">
        <v>79</v>
      </c>
      <c r="AY1474" s="252" t="s">
        <v>216</v>
      </c>
    </row>
    <row r="1475" s="13" customFormat="1">
      <c r="A1475" s="13"/>
      <c r="B1475" s="241"/>
      <c r="C1475" s="242"/>
      <c r="D1475" s="243" t="s">
        <v>230</v>
      </c>
      <c r="E1475" s="244" t="s">
        <v>1</v>
      </c>
      <c r="F1475" s="245" t="s">
        <v>2388</v>
      </c>
      <c r="G1475" s="242"/>
      <c r="H1475" s="246">
        <v>0.41199999999999998</v>
      </c>
      <c r="I1475" s="247"/>
      <c r="J1475" s="242"/>
      <c r="K1475" s="242"/>
      <c r="L1475" s="248"/>
      <c r="M1475" s="249"/>
      <c r="N1475" s="250"/>
      <c r="O1475" s="250"/>
      <c r="P1475" s="250"/>
      <c r="Q1475" s="250"/>
      <c r="R1475" s="250"/>
      <c r="S1475" s="250"/>
      <c r="T1475" s="251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2" t="s">
        <v>230</v>
      </c>
      <c r="AU1475" s="252" t="s">
        <v>88</v>
      </c>
      <c r="AV1475" s="13" t="s">
        <v>88</v>
      </c>
      <c r="AW1475" s="13" t="s">
        <v>34</v>
      </c>
      <c r="AX1475" s="13" t="s">
        <v>79</v>
      </c>
      <c r="AY1475" s="252" t="s">
        <v>216</v>
      </c>
    </row>
    <row r="1476" s="14" customFormat="1">
      <c r="A1476" s="14"/>
      <c r="B1476" s="253"/>
      <c r="C1476" s="254"/>
      <c r="D1476" s="243" t="s">
        <v>230</v>
      </c>
      <c r="E1476" s="255" t="s">
        <v>1</v>
      </c>
      <c r="F1476" s="256" t="s">
        <v>285</v>
      </c>
      <c r="G1476" s="254"/>
      <c r="H1476" s="257">
        <v>1.3979999999999999</v>
      </c>
      <c r="I1476" s="258"/>
      <c r="J1476" s="254"/>
      <c r="K1476" s="254"/>
      <c r="L1476" s="259"/>
      <c r="M1476" s="260"/>
      <c r="N1476" s="261"/>
      <c r="O1476" s="261"/>
      <c r="P1476" s="261"/>
      <c r="Q1476" s="261"/>
      <c r="R1476" s="261"/>
      <c r="S1476" s="261"/>
      <c r="T1476" s="26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3" t="s">
        <v>230</v>
      </c>
      <c r="AU1476" s="263" t="s">
        <v>88</v>
      </c>
      <c r="AV1476" s="14" t="s">
        <v>121</v>
      </c>
      <c r="AW1476" s="14" t="s">
        <v>34</v>
      </c>
      <c r="AX1476" s="14" t="s">
        <v>86</v>
      </c>
      <c r="AY1476" s="263" t="s">
        <v>216</v>
      </c>
    </row>
    <row r="1477" s="2" customFormat="1" ht="16.5" customHeight="1">
      <c r="A1477" s="39"/>
      <c r="B1477" s="40"/>
      <c r="C1477" s="228" t="s">
        <v>2389</v>
      </c>
      <c r="D1477" s="228" t="s">
        <v>218</v>
      </c>
      <c r="E1477" s="229" t="s">
        <v>2390</v>
      </c>
      <c r="F1477" s="230" t="s">
        <v>2391</v>
      </c>
      <c r="G1477" s="231" t="s">
        <v>277</v>
      </c>
      <c r="H1477" s="232">
        <v>44.231999999999999</v>
      </c>
      <c r="I1477" s="233"/>
      <c r="J1477" s="234">
        <f>ROUND(I1477*H1477,2)</f>
        <v>0</v>
      </c>
      <c r="K1477" s="230" t="s">
        <v>222</v>
      </c>
      <c r="L1477" s="45"/>
      <c r="M1477" s="235" t="s">
        <v>1</v>
      </c>
      <c r="N1477" s="236" t="s">
        <v>44</v>
      </c>
      <c r="O1477" s="92"/>
      <c r="P1477" s="237">
        <f>O1477*H1477</f>
        <v>0</v>
      </c>
      <c r="Q1477" s="237">
        <v>0.00020000000000000001</v>
      </c>
      <c r="R1477" s="237">
        <f>Q1477*H1477</f>
        <v>0.0088464000000000008</v>
      </c>
      <c r="S1477" s="237">
        <v>0</v>
      </c>
      <c r="T1477" s="238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39" t="s">
        <v>290</v>
      </c>
      <c r="AT1477" s="239" t="s">
        <v>218</v>
      </c>
      <c r="AU1477" s="239" t="s">
        <v>88</v>
      </c>
      <c r="AY1477" s="18" t="s">
        <v>216</v>
      </c>
      <c r="BE1477" s="240">
        <f>IF(N1477="základní",J1477,0)</f>
        <v>0</v>
      </c>
      <c r="BF1477" s="240">
        <f>IF(N1477="snížená",J1477,0)</f>
        <v>0</v>
      </c>
      <c r="BG1477" s="240">
        <f>IF(N1477="zákl. přenesená",J1477,0)</f>
        <v>0</v>
      </c>
      <c r="BH1477" s="240">
        <f>IF(N1477="sníž. přenesená",J1477,0)</f>
        <v>0</v>
      </c>
      <c r="BI1477" s="240">
        <f>IF(N1477="nulová",J1477,0)</f>
        <v>0</v>
      </c>
      <c r="BJ1477" s="18" t="s">
        <v>86</v>
      </c>
      <c r="BK1477" s="240">
        <f>ROUND(I1477*H1477,2)</f>
        <v>0</v>
      </c>
      <c r="BL1477" s="18" t="s">
        <v>290</v>
      </c>
      <c r="BM1477" s="239" t="s">
        <v>2392</v>
      </c>
    </row>
    <row r="1478" s="2" customFormat="1" ht="16.5" customHeight="1">
      <c r="A1478" s="39"/>
      <c r="B1478" s="40"/>
      <c r="C1478" s="228" t="s">
        <v>2393</v>
      </c>
      <c r="D1478" s="228" t="s">
        <v>218</v>
      </c>
      <c r="E1478" s="229" t="s">
        <v>2394</v>
      </c>
      <c r="F1478" s="230" t="s">
        <v>2395</v>
      </c>
      <c r="G1478" s="231" t="s">
        <v>277</v>
      </c>
      <c r="H1478" s="232">
        <v>50.343000000000004</v>
      </c>
      <c r="I1478" s="233"/>
      <c r="J1478" s="234">
        <f>ROUND(I1478*H1478,2)</f>
        <v>0</v>
      </c>
      <c r="K1478" s="230" t="s">
        <v>222</v>
      </c>
      <c r="L1478" s="45"/>
      <c r="M1478" s="235" t="s">
        <v>1</v>
      </c>
      <c r="N1478" s="236" t="s">
        <v>44</v>
      </c>
      <c r="O1478" s="92"/>
      <c r="P1478" s="237">
        <f>O1478*H1478</f>
        <v>0</v>
      </c>
      <c r="Q1478" s="237">
        <v>0</v>
      </c>
      <c r="R1478" s="237">
        <f>Q1478*H1478</f>
        <v>0</v>
      </c>
      <c r="S1478" s="237">
        <v>0</v>
      </c>
      <c r="T1478" s="238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39" t="s">
        <v>290</v>
      </c>
      <c r="AT1478" s="239" t="s">
        <v>218</v>
      </c>
      <c r="AU1478" s="239" t="s">
        <v>88</v>
      </c>
      <c r="AY1478" s="18" t="s">
        <v>216</v>
      </c>
      <c r="BE1478" s="240">
        <f>IF(N1478="základní",J1478,0)</f>
        <v>0</v>
      </c>
      <c r="BF1478" s="240">
        <f>IF(N1478="snížená",J1478,0)</f>
        <v>0</v>
      </c>
      <c r="BG1478" s="240">
        <f>IF(N1478="zákl. přenesená",J1478,0)</f>
        <v>0</v>
      </c>
      <c r="BH1478" s="240">
        <f>IF(N1478="sníž. přenesená",J1478,0)</f>
        <v>0</v>
      </c>
      <c r="BI1478" s="240">
        <f>IF(N1478="nulová",J1478,0)</f>
        <v>0</v>
      </c>
      <c r="BJ1478" s="18" t="s">
        <v>86</v>
      </c>
      <c r="BK1478" s="240">
        <f>ROUND(I1478*H1478,2)</f>
        <v>0</v>
      </c>
      <c r="BL1478" s="18" t="s">
        <v>290</v>
      </c>
      <c r="BM1478" s="239" t="s">
        <v>2396</v>
      </c>
    </row>
    <row r="1479" s="13" customFormat="1">
      <c r="A1479" s="13"/>
      <c r="B1479" s="241"/>
      <c r="C1479" s="242"/>
      <c r="D1479" s="243" t="s">
        <v>230</v>
      </c>
      <c r="E1479" s="244" t="s">
        <v>1</v>
      </c>
      <c r="F1479" s="245" t="s">
        <v>1101</v>
      </c>
      <c r="G1479" s="242"/>
      <c r="H1479" s="246">
        <v>50.343000000000004</v>
      </c>
      <c r="I1479" s="247"/>
      <c r="J1479" s="242"/>
      <c r="K1479" s="242"/>
      <c r="L1479" s="248"/>
      <c r="M1479" s="249"/>
      <c r="N1479" s="250"/>
      <c r="O1479" s="250"/>
      <c r="P1479" s="250"/>
      <c r="Q1479" s="250"/>
      <c r="R1479" s="250"/>
      <c r="S1479" s="250"/>
      <c r="T1479" s="25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2" t="s">
        <v>230</v>
      </c>
      <c r="AU1479" s="252" t="s">
        <v>88</v>
      </c>
      <c r="AV1479" s="13" t="s">
        <v>88</v>
      </c>
      <c r="AW1479" s="13" t="s">
        <v>34</v>
      </c>
      <c r="AX1479" s="13" t="s">
        <v>86</v>
      </c>
      <c r="AY1479" s="252" t="s">
        <v>216</v>
      </c>
    </row>
    <row r="1480" s="2" customFormat="1" ht="16.5" customHeight="1">
      <c r="A1480" s="39"/>
      <c r="B1480" s="40"/>
      <c r="C1480" s="264" t="s">
        <v>2397</v>
      </c>
      <c r="D1480" s="264" t="s">
        <v>372</v>
      </c>
      <c r="E1480" s="265" t="s">
        <v>2398</v>
      </c>
      <c r="F1480" s="266" t="s">
        <v>2399</v>
      </c>
      <c r="G1480" s="267" t="s">
        <v>293</v>
      </c>
      <c r="H1480" s="268">
        <v>377.762</v>
      </c>
      <c r="I1480" s="269"/>
      <c r="J1480" s="270">
        <f>ROUND(I1480*H1480,2)</f>
        <v>0</v>
      </c>
      <c r="K1480" s="266" t="s">
        <v>222</v>
      </c>
      <c r="L1480" s="271"/>
      <c r="M1480" s="272" t="s">
        <v>1</v>
      </c>
      <c r="N1480" s="273" t="s">
        <v>44</v>
      </c>
      <c r="O1480" s="92"/>
      <c r="P1480" s="237">
        <f>O1480*H1480</f>
        <v>0</v>
      </c>
      <c r="Q1480" s="237">
        <v>0</v>
      </c>
      <c r="R1480" s="237">
        <f>Q1480*H1480</f>
        <v>0</v>
      </c>
      <c r="S1480" s="237">
        <v>0</v>
      </c>
      <c r="T1480" s="238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39" t="s">
        <v>371</v>
      </c>
      <c r="AT1480" s="239" t="s">
        <v>372</v>
      </c>
      <c r="AU1480" s="239" t="s">
        <v>88</v>
      </c>
      <c r="AY1480" s="18" t="s">
        <v>216</v>
      </c>
      <c r="BE1480" s="240">
        <f>IF(N1480="základní",J1480,0)</f>
        <v>0</v>
      </c>
      <c r="BF1480" s="240">
        <f>IF(N1480="snížená",J1480,0)</f>
        <v>0</v>
      </c>
      <c r="BG1480" s="240">
        <f>IF(N1480="zákl. přenesená",J1480,0)</f>
        <v>0</v>
      </c>
      <c r="BH1480" s="240">
        <f>IF(N1480="sníž. přenesená",J1480,0)</f>
        <v>0</v>
      </c>
      <c r="BI1480" s="240">
        <f>IF(N1480="nulová",J1480,0)</f>
        <v>0</v>
      </c>
      <c r="BJ1480" s="18" t="s">
        <v>86</v>
      </c>
      <c r="BK1480" s="240">
        <f>ROUND(I1480*H1480,2)</f>
        <v>0</v>
      </c>
      <c r="BL1480" s="18" t="s">
        <v>290</v>
      </c>
      <c r="BM1480" s="239" t="s">
        <v>2400</v>
      </c>
    </row>
    <row r="1481" s="13" customFormat="1">
      <c r="A1481" s="13"/>
      <c r="B1481" s="241"/>
      <c r="C1481" s="242"/>
      <c r="D1481" s="243" t="s">
        <v>230</v>
      </c>
      <c r="E1481" s="244" t="s">
        <v>1</v>
      </c>
      <c r="F1481" s="245" t="s">
        <v>2401</v>
      </c>
      <c r="G1481" s="242"/>
      <c r="H1481" s="246">
        <v>377.762</v>
      </c>
      <c r="I1481" s="247"/>
      <c r="J1481" s="242"/>
      <c r="K1481" s="242"/>
      <c r="L1481" s="248"/>
      <c r="M1481" s="249"/>
      <c r="N1481" s="250"/>
      <c r="O1481" s="250"/>
      <c r="P1481" s="250"/>
      <c r="Q1481" s="250"/>
      <c r="R1481" s="250"/>
      <c r="S1481" s="250"/>
      <c r="T1481" s="25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2" t="s">
        <v>230</v>
      </c>
      <c r="AU1481" s="252" t="s">
        <v>88</v>
      </c>
      <c r="AV1481" s="13" t="s">
        <v>88</v>
      </c>
      <c r="AW1481" s="13" t="s">
        <v>34</v>
      </c>
      <c r="AX1481" s="13" t="s">
        <v>86</v>
      </c>
      <c r="AY1481" s="252" t="s">
        <v>216</v>
      </c>
    </row>
    <row r="1482" s="2" customFormat="1" ht="21.75" customHeight="1">
      <c r="A1482" s="39"/>
      <c r="B1482" s="40"/>
      <c r="C1482" s="228" t="s">
        <v>2402</v>
      </c>
      <c r="D1482" s="228" t="s">
        <v>218</v>
      </c>
      <c r="E1482" s="229" t="s">
        <v>2403</v>
      </c>
      <c r="F1482" s="230" t="s">
        <v>2404</v>
      </c>
      <c r="G1482" s="231" t="s">
        <v>277</v>
      </c>
      <c r="H1482" s="232">
        <v>50.343000000000004</v>
      </c>
      <c r="I1482" s="233"/>
      <c r="J1482" s="234">
        <f>ROUND(I1482*H1482,2)</f>
        <v>0</v>
      </c>
      <c r="K1482" s="230" t="s">
        <v>222</v>
      </c>
      <c r="L1482" s="45"/>
      <c r="M1482" s="235" t="s">
        <v>1</v>
      </c>
      <c r="N1482" s="236" t="s">
        <v>44</v>
      </c>
      <c r="O1482" s="92"/>
      <c r="P1482" s="237">
        <f>O1482*H1482</f>
        <v>0</v>
      </c>
      <c r="Q1482" s="237">
        <v>0.00046000000000000001</v>
      </c>
      <c r="R1482" s="237">
        <f>Q1482*H1482</f>
        <v>0.023157780000000003</v>
      </c>
      <c r="S1482" s="237">
        <v>0</v>
      </c>
      <c r="T1482" s="238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39" t="s">
        <v>290</v>
      </c>
      <c r="AT1482" s="239" t="s">
        <v>218</v>
      </c>
      <c r="AU1482" s="239" t="s">
        <v>88</v>
      </c>
      <c r="AY1482" s="18" t="s">
        <v>216</v>
      </c>
      <c r="BE1482" s="240">
        <f>IF(N1482="základní",J1482,0)</f>
        <v>0</v>
      </c>
      <c r="BF1482" s="240">
        <f>IF(N1482="snížená",J1482,0)</f>
        <v>0</v>
      </c>
      <c r="BG1482" s="240">
        <f>IF(N1482="zákl. přenesená",J1482,0)</f>
        <v>0</v>
      </c>
      <c r="BH1482" s="240">
        <f>IF(N1482="sníž. přenesená",J1482,0)</f>
        <v>0</v>
      </c>
      <c r="BI1482" s="240">
        <f>IF(N1482="nulová",J1482,0)</f>
        <v>0</v>
      </c>
      <c r="BJ1482" s="18" t="s">
        <v>86</v>
      </c>
      <c r="BK1482" s="240">
        <f>ROUND(I1482*H1482,2)</f>
        <v>0</v>
      </c>
      <c r="BL1482" s="18" t="s">
        <v>290</v>
      </c>
      <c r="BM1482" s="239" t="s">
        <v>2405</v>
      </c>
    </row>
    <row r="1483" s="13" customFormat="1">
      <c r="A1483" s="13"/>
      <c r="B1483" s="241"/>
      <c r="C1483" s="242"/>
      <c r="D1483" s="243" t="s">
        <v>230</v>
      </c>
      <c r="E1483" s="244" t="s">
        <v>1</v>
      </c>
      <c r="F1483" s="245" t="s">
        <v>1101</v>
      </c>
      <c r="G1483" s="242"/>
      <c r="H1483" s="246">
        <v>50.343000000000004</v>
      </c>
      <c r="I1483" s="247"/>
      <c r="J1483" s="242"/>
      <c r="K1483" s="242"/>
      <c r="L1483" s="248"/>
      <c r="M1483" s="249"/>
      <c r="N1483" s="250"/>
      <c r="O1483" s="250"/>
      <c r="P1483" s="250"/>
      <c r="Q1483" s="250"/>
      <c r="R1483" s="250"/>
      <c r="S1483" s="250"/>
      <c r="T1483" s="25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2" t="s">
        <v>230</v>
      </c>
      <c r="AU1483" s="252" t="s">
        <v>88</v>
      </c>
      <c r="AV1483" s="13" t="s">
        <v>88</v>
      </c>
      <c r="AW1483" s="13" t="s">
        <v>34</v>
      </c>
      <c r="AX1483" s="13" t="s">
        <v>86</v>
      </c>
      <c r="AY1483" s="252" t="s">
        <v>216</v>
      </c>
    </row>
    <row r="1484" s="2" customFormat="1" ht="16.5" customHeight="1">
      <c r="A1484" s="39"/>
      <c r="B1484" s="40"/>
      <c r="C1484" s="264" t="s">
        <v>2406</v>
      </c>
      <c r="D1484" s="264" t="s">
        <v>372</v>
      </c>
      <c r="E1484" s="265" t="s">
        <v>2407</v>
      </c>
      <c r="F1484" s="266" t="s">
        <v>2408</v>
      </c>
      <c r="G1484" s="267" t="s">
        <v>293</v>
      </c>
      <c r="H1484" s="268">
        <v>422.88099999999997</v>
      </c>
      <c r="I1484" s="269"/>
      <c r="J1484" s="270">
        <f>ROUND(I1484*H1484,2)</f>
        <v>0</v>
      </c>
      <c r="K1484" s="266" t="s">
        <v>222</v>
      </c>
      <c r="L1484" s="271"/>
      <c r="M1484" s="272" t="s">
        <v>1</v>
      </c>
      <c r="N1484" s="273" t="s">
        <v>44</v>
      </c>
      <c r="O1484" s="92"/>
      <c r="P1484" s="237">
        <f>O1484*H1484</f>
        <v>0</v>
      </c>
      <c r="Q1484" s="237">
        <v>0</v>
      </c>
      <c r="R1484" s="237">
        <f>Q1484*H1484</f>
        <v>0</v>
      </c>
      <c r="S1484" s="237">
        <v>0</v>
      </c>
      <c r="T1484" s="238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9" t="s">
        <v>371</v>
      </c>
      <c r="AT1484" s="239" t="s">
        <v>372</v>
      </c>
      <c r="AU1484" s="239" t="s">
        <v>88</v>
      </c>
      <c r="AY1484" s="18" t="s">
        <v>216</v>
      </c>
      <c r="BE1484" s="240">
        <f>IF(N1484="základní",J1484,0)</f>
        <v>0</v>
      </c>
      <c r="BF1484" s="240">
        <f>IF(N1484="snížená",J1484,0)</f>
        <v>0</v>
      </c>
      <c r="BG1484" s="240">
        <f>IF(N1484="zákl. přenesená",J1484,0)</f>
        <v>0</v>
      </c>
      <c r="BH1484" s="240">
        <f>IF(N1484="sníž. přenesená",J1484,0)</f>
        <v>0</v>
      </c>
      <c r="BI1484" s="240">
        <f>IF(N1484="nulová",J1484,0)</f>
        <v>0</v>
      </c>
      <c r="BJ1484" s="18" t="s">
        <v>86</v>
      </c>
      <c r="BK1484" s="240">
        <f>ROUND(I1484*H1484,2)</f>
        <v>0</v>
      </c>
      <c r="BL1484" s="18" t="s">
        <v>290</v>
      </c>
      <c r="BM1484" s="239" t="s">
        <v>2409</v>
      </c>
    </row>
    <row r="1485" s="13" customFormat="1">
      <c r="A1485" s="13"/>
      <c r="B1485" s="241"/>
      <c r="C1485" s="242"/>
      <c r="D1485" s="243" t="s">
        <v>230</v>
      </c>
      <c r="E1485" s="244" t="s">
        <v>1</v>
      </c>
      <c r="F1485" s="245" t="s">
        <v>2410</v>
      </c>
      <c r="G1485" s="242"/>
      <c r="H1485" s="246">
        <v>422.88099999999997</v>
      </c>
      <c r="I1485" s="247"/>
      <c r="J1485" s="242"/>
      <c r="K1485" s="242"/>
      <c r="L1485" s="248"/>
      <c r="M1485" s="249"/>
      <c r="N1485" s="250"/>
      <c r="O1485" s="250"/>
      <c r="P1485" s="250"/>
      <c r="Q1485" s="250"/>
      <c r="R1485" s="250"/>
      <c r="S1485" s="250"/>
      <c r="T1485" s="25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2" t="s">
        <v>230</v>
      </c>
      <c r="AU1485" s="252" t="s">
        <v>88</v>
      </c>
      <c r="AV1485" s="13" t="s">
        <v>88</v>
      </c>
      <c r="AW1485" s="13" t="s">
        <v>34</v>
      </c>
      <c r="AX1485" s="13" t="s">
        <v>86</v>
      </c>
      <c r="AY1485" s="252" t="s">
        <v>216</v>
      </c>
    </row>
    <row r="1486" s="2" customFormat="1" ht="16.5" customHeight="1">
      <c r="A1486" s="39"/>
      <c r="B1486" s="40"/>
      <c r="C1486" s="228" t="s">
        <v>2411</v>
      </c>
      <c r="D1486" s="228" t="s">
        <v>218</v>
      </c>
      <c r="E1486" s="229" t="s">
        <v>2412</v>
      </c>
      <c r="F1486" s="230" t="s">
        <v>2413</v>
      </c>
      <c r="G1486" s="231" t="s">
        <v>359</v>
      </c>
      <c r="H1486" s="232">
        <v>3.734</v>
      </c>
      <c r="I1486" s="233"/>
      <c r="J1486" s="234">
        <f>ROUND(I1486*H1486,2)</f>
        <v>0</v>
      </c>
      <c r="K1486" s="230" t="s">
        <v>222</v>
      </c>
      <c r="L1486" s="45"/>
      <c r="M1486" s="235" t="s">
        <v>1</v>
      </c>
      <c r="N1486" s="236" t="s">
        <v>44</v>
      </c>
      <c r="O1486" s="92"/>
      <c r="P1486" s="237">
        <f>O1486*H1486</f>
        <v>0</v>
      </c>
      <c r="Q1486" s="237">
        <v>0</v>
      </c>
      <c r="R1486" s="237">
        <f>Q1486*H1486</f>
        <v>0</v>
      </c>
      <c r="S1486" s="237">
        <v>0</v>
      </c>
      <c r="T1486" s="238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39" t="s">
        <v>290</v>
      </c>
      <c r="AT1486" s="239" t="s">
        <v>218</v>
      </c>
      <c r="AU1486" s="239" t="s">
        <v>88</v>
      </c>
      <c r="AY1486" s="18" t="s">
        <v>216</v>
      </c>
      <c r="BE1486" s="240">
        <f>IF(N1486="základní",J1486,0)</f>
        <v>0</v>
      </c>
      <c r="BF1486" s="240">
        <f>IF(N1486="snížená",J1486,0)</f>
        <v>0</v>
      </c>
      <c r="BG1486" s="240">
        <f>IF(N1486="zákl. přenesená",J1486,0)</f>
        <v>0</v>
      </c>
      <c r="BH1486" s="240">
        <f>IF(N1486="sníž. přenesená",J1486,0)</f>
        <v>0</v>
      </c>
      <c r="BI1486" s="240">
        <f>IF(N1486="nulová",J1486,0)</f>
        <v>0</v>
      </c>
      <c r="BJ1486" s="18" t="s">
        <v>86</v>
      </c>
      <c r="BK1486" s="240">
        <f>ROUND(I1486*H1486,2)</f>
        <v>0</v>
      </c>
      <c r="BL1486" s="18" t="s">
        <v>290</v>
      </c>
      <c r="BM1486" s="239" t="s">
        <v>2414</v>
      </c>
    </row>
    <row r="1487" s="12" customFormat="1" ht="22.8" customHeight="1">
      <c r="A1487" s="12"/>
      <c r="B1487" s="212"/>
      <c r="C1487" s="213"/>
      <c r="D1487" s="214" t="s">
        <v>78</v>
      </c>
      <c r="E1487" s="226" t="s">
        <v>2415</v>
      </c>
      <c r="F1487" s="226" t="s">
        <v>2416</v>
      </c>
      <c r="G1487" s="213"/>
      <c r="H1487" s="213"/>
      <c r="I1487" s="216"/>
      <c r="J1487" s="227">
        <f>BK1487</f>
        <v>0</v>
      </c>
      <c r="K1487" s="213"/>
      <c r="L1487" s="218"/>
      <c r="M1487" s="219"/>
      <c r="N1487" s="220"/>
      <c r="O1487" s="220"/>
      <c r="P1487" s="221">
        <f>SUM(P1488:P1574)</f>
        <v>0</v>
      </c>
      <c r="Q1487" s="220"/>
      <c r="R1487" s="221">
        <f>SUM(R1488:R1574)</f>
        <v>7.7971409100000004</v>
      </c>
      <c r="S1487" s="220"/>
      <c r="T1487" s="222">
        <f>SUM(T1488:T1574)</f>
        <v>0</v>
      </c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R1487" s="223" t="s">
        <v>88</v>
      </c>
      <c r="AT1487" s="224" t="s">
        <v>78</v>
      </c>
      <c r="AU1487" s="224" t="s">
        <v>86</v>
      </c>
      <c r="AY1487" s="223" t="s">
        <v>216</v>
      </c>
      <c r="BK1487" s="225">
        <f>SUM(BK1488:BK1574)</f>
        <v>0</v>
      </c>
    </row>
    <row r="1488" s="2" customFormat="1" ht="16.5" customHeight="1">
      <c r="A1488" s="39"/>
      <c r="B1488" s="40"/>
      <c r="C1488" s="228" t="s">
        <v>2417</v>
      </c>
      <c r="D1488" s="228" t="s">
        <v>218</v>
      </c>
      <c r="E1488" s="229" t="s">
        <v>2418</v>
      </c>
      <c r="F1488" s="230" t="s">
        <v>2419</v>
      </c>
      <c r="G1488" s="231" t="s">
        <v>277</v>
      </c>
      <c r="H1488" s="232">
        <v>33.996000000000002</v>
      </c>
      <c r="I1488" s="233"/>
      <c r="J1488" s="234">
        <f>ROUND(I1488*H1488,2)</f>
        <v>0</v>
      </c>
      <c r="K1488" s="230" t="s">
        <v>222</v>
      </c>
      <c r="L1488" s="45"/>
      <c r="M1488" s="235" t="s">
        <v>1</v>
      </c>
      <c r="N1488" s="236" t="s">
        <v>44</v>
      </c>
      <c r="O1488" s="92"/>
      <c r="P1488" s="237">
        <f>O1488*H1488</f>
        <v>0</v>
      </c>
      <c r="Q1488" s="237">
        <v>0.028549999999999999</v>
      </c>
      <c r="R1488" s="237">
        <f>Q1488*H1488</f>
        <v>0.97058580000000005</v>
      </c>
      <c r="S1488" s="237">
        <v>0</v>
      </c>
      <c r="T1488" s="238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39" t="s">
        <v>290</v>
      </c>
      <c r="AT1488" s="239" t="s">
        <v>218</v>
      </c>
      <c r="AU1488" s="239" t="s">
        <v>88</v>
      </c>
      <c r="AY1488" s="18" t="s">
        <v>216</v>
      </c>
      <c r="BE1488" s="240">
        <f>IF(N1488="základní",J1488,0)</f>
        <v>0</v>
      </c>
      <c r="BF1488" s="240">
        <f>IF(N1488="snížená",J1488,0)</f>
        <v>0</v>
      </c>
      <c r="BG1488" s="240">
        <f>IF(N1488="zákl. přenesená",J1488,0)</f>
        <v>0</v>
      </c>
      <c r="BH1488" s="240">
        <f>IF(N1488="sníž. přenesená",J1488,0)</f>
        <v>0</v>
      </c>
      <c r="BI1488" s="240">
        <f>IF(N1488="nulová",J1488,0)</f>
        <v>0</v>
      </c>
      <c r="BJ1488" s="18" t="s">
        <v>86</v>
      </c>
      <c r="BK1488" s="240">
        <f>ROUND(I1488*H1488,2)</f>
        <v>0</v>
      </c>
      <c r="BL1488" s="18" t="s">
        <v>290</v>
      </c>
      <c r="BM1488" s="239" t="s">
        <v>2420</v>
      </c>
    </row>
    <row r="1489" s="13" customFormat="1">
      <c r="A1489" s="13"/>
      <c r="B1489" s="241"/>
      <c r="C1489" s="242"/>
      <c r="D1489" s="243" t="s">
        <v>230</v>
      </c>
      <c r="E1489" s="244" t="s">
        <v>1</v>
      </c>
      <c r="F1489" s="245" t="s">
        <v>2421</v>
      </c>
      <c r="G1489" s="242"/>
      <c r="H1489" s="246">
        <v>2.4700000000000002</v>
      </c>
      <c r="I1489" s="247"/>
      <c r="J1489" s="242"/>
      <c r="K1489" s="242"/>
      <c r="L1489" s="248"/>
      <c r="M1489" s="249"/>
      <c r="N1489" s="250"/>
      <c r="O1489" s="250"/>
      <c r="P1489" s="250"/>
      <c r="Q1489" s="250"/>
      <c r="R1489" s="250"/>
      <c r="S1489" s="250"/>
      <c r="T1489" s="251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2" t="s">
        <v>230</v>
      </c>
      <c r="AU1489" s="252" t="s">
        <v>88</v>
      </c>
      <c r="AV1489" s="13" t="s">
        <v>88</v>
      </c>
      <c r="AW1489" s="13" t="s">
        <v>34</v>
      </c>
      <c r="AX1489" s="13" t="s">
        <v>79</v>
      </c>
      <c r="AY1489" s="252" t="s">
        <v>216</v>
      </c>
    </row>
    <row r="1490" s="13" customFormat="1">
      <c r="A1490" s="13"/>
      <c r="B1490" s="241"/>
      <c r="C1490" s="242"/>
      <c r="D1490" s="243" t="s">
        <v>230</v>
      </c>
      <c r="E1490" s="244" t="s">
        <v>1</v>
      </c>
      <c r="F1490" s="245" t="s">
        <v>2422</v>
      </c>
      <c r="G1490" s="242"/>
      <c r="H1490" s="246">
        <v>4.4850000000000003</v>
      </c>
      <c r="I1490" s="247"/>
      <c r="J1490" s="242"/>
      <c r="K1490" s="242"/>
      <c r="L1490" s="248"/>
      <c r="M1490" s="249"/>
      <c r="N1490" s="250"/>
      <c r="O1490" s="250"/>
      <c r="P1490" s="250"/>
      <c r="Q1490" s="250"/>
      <c r="R1490" s="250"/>
      <c r="S1490" s="250"/>
      <c r="T1490" s="25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2" t="s">
        <v>230</v>
      </c>
      <c r="AU1490" s="252" t="s">
        <v>88</v>
      </c>
      <c r="AV1490" s="13" t="s">
        <v>88</v>
      </c>
      <c r="AW1490" s="13" t="s">
        <v>34</v>
      </c>
      <c r="AX1490" s="13" t="s">
        <v>79</v>
      </c>
      <c r="AY1490" s="252" t="s">
        <v>216</v>
      </c>
    </row>
    <row r="1491" s="13" customFormat="1">
      <c r="A1491" s="13"/>
      <c r="B1491" s="241"/>
      <c r="C1491" s="242"/>
      <c r="D1491" s="243" t="s">
        <v>230</v>
      </c>
      <c r="E1491" s="244" t="s">
        <v>1</v>
      </c>
      <c r="F1491" s="245" t="s">
        <v>2423</v>
      </c>
      <c r="G1491" s="242"/>
      <c r="H1491" s="246">
        <v>8.8559999999999999</v>
      </c>
      <c r="I1491" s="247"/>
      <c r="J1491" s="242"/>
      <c r="K1491" s="242"/>
      <c r="L1491" s="248"/>
      <c r="M1491" s="249"/>
      <c r="N1491" s="250"/>
      <c r="O1491" s="250"/>
      <c r="P1491" s="250"/>
      <c r="Q1491" s="250"/>
      <c r="R1491" s="250"/>
      <c r="S1491" s="250"/>
      <c r="T1491" s="25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2" t="s">
        <v>230</v>
      </c>
      <c r="AU1491" s="252" t="s">
        <v>88</v>
      </c>
      <c r="AV1491" s="13" t="s">
        <v>88</v>
      </c>
      <c r="AW1491" s="13" t="s">
        <v>34</v>
      </c>
      <c r="AX1491" s="13" t="s">
        <v>79</v>
      </c>
      <c r="AY1491" s="252" t="s">
        <v>216</v>
      </c>
    </row>
    <row r="1492" s="15" customFormat="1">
      <c r="A1492" s="15"/>
      <c r="B1492" s="280"/>
      <c r="C1492" s="281"/>
      <c r="D1492" s="243" t="s">
        <v>230</v>
      </c>
      <c r="E1492" s="282" t="s">
        <v>1</v>
      </c>
      <c r="F1492" s="283" t="s">
        <v>775</v>
      </c>
      <c r="G1492" s="281"/>
      <c r="H1492" s="284">
        <v>15.811</v>
      </c>
      <c r="I1492" s="285"/>
      <c r="J1492" s="281"/>
      <c r="K1492" s="281"/>
      <c r="L1492" s="286"/>
      <c r="M1492" s="287"/>
      <c r="N1492" s="288"/>
      <c r="O1492" s="288"/>
      <c r="P1492" s="288"/>
      <c r="Q1492" s="288"/>
      <c r="R1492" s="288"/>
      <c r="S1492" s="288"/>
      <c r="T1492" s="28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90" t="s">
        <v>230</v>
      </c>
      <c r="AU1492" s="290" t="s">
        <v>88</v>
      </c>
      <c r="AV1492" s="15" t="s">
        <v>99</v>
      </c>
      <c r="AW1492" s="15" t="s">
        <v>34</v>
      </c>
      <c r="AX1492" s="15" t="s">
        <v>79</v>
      </c>
      <c r="AY1492" s="290" t="s">
        <v>216</v>
      </c>
    </row>
    <row r="1493" s="13" customFormat="1">
      <c r="A1493" s="13"/>
      <c r="B1493" s="241"/>
      <c r="C1493" s="242"/>
      <c r="D1493" s="243" t="s">
        <v>230</v>
      </c>
      <c r="E1493" s="244" t="s">
        <v>1</v>
      </c>
      <c r="F1493" s="245" t="s">
        <v>2424</v>
      </c>
      <c r="G1493" s="242"/>
      <c r="H1493" s="246">
        <v>2.4700000000000002</v>
      </c>
      <c r="I1493" s="247"/>
      <c r="J1493" s="242"/>
      <c r="K1493" s="242"/>
      <c r="L1493" s="248"/>
      <c r="M1493" s="249"/>
      <c r="N1493" s="250"/>
      <c r="O1493" s="250"/>
      <c r="P1493" s="250"/>
      <c r="Q1493" s="250"/>
      <c r="R1493" s="250"/>
      <c r="S1493" s="250"/>
      <c r="T1493" s="251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2" t="s">
        <v>230</v>
      </c>
      <c r="AU1493" s="252" t="s">
        <v>88</v>
      </c>
      <c r="AV1493" s="13" t="s">
        <v>88</v>
      </c>
      <c r="AW1493" s="13" t="s">
        <v>34</v>
      </c>
      <c r="AX1493" s="13" t="s">
        <v>79</v>
      </c>
      <c r="AY1493" s="252" t="s">
        <v>216</v>
      </c>
    </row>
    <row r="1494" s="13" customFormat="1">
      <c r="A1494" s="13"/>
      <c r="B1494" s="241"/>
      <c r="C1494" s="242"/>
      <c r="D1494" s="243" t="s">
        <v>230</v>
      </c>
      <c r="E1494" s="244" t="s">
        <v>1</v>
      </c>
      <c r="F1494" s="245" t="s">
        <v>2425</v>
      </c>
      <c r="G1494" s="242"/>
      <c r="H1494" s="246">
        <v>4.4850000000000003</v>
      </c>
      <c r="I1494" s="247"/>
      <c r="J1494" s="242"/>
      <c r="K1494" s="242"/>
      <c r="L1494" s="248"/>
      <c r="M1494" s="249"/>
      <c r="N1494" s="250"/>
      <c r="O1494" s="250"/>
      <c r="P1494" s="250"/>
      <c r="Q1494" s="250"/>
      <c r="R1494" s="250"/>
      <c r="S1494" s="250"/>
      <c r="T1494" s="25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2" t="s">
        <v>230</v>
      </c>
      <c r="AU1494" s="252" t="s">
        <v>88</v>
      </c>
      <c r="AV1494" s="13" t="s">
        <v>88</v>
      </c>
      <c r="AW1494" s="13" t="s">
        <v>34</v>
      </c>
      <c r="AX1494" s="13" t="s">
        <v>79</v>
      </c>
      <c r="AY1494" s="252" t="s">
        <v>216</v>
      </c>
    </row>
    <row r="1495" s="13" customFormat="1">
      <c r="A1495" s="13"/>
      <c r="B1495" s="241"/>
      <c r="C1495" s="242"/>
      <c r="D1495" s="243" t="s">
        <v>230</v>
      </c>
      <c r="E1495" s="244" t="s">
        <v>1</v>
      </c>
      <c r="F1495" s="245" t="s">
        <v>2426</v>
      </c>
      <c r="G1495" s="242"/>
      <c r="H1495" s="246">
        <v>9.0199999999999996</v>
      </c>
      <c r="I1495" s="247"/>
      <c r="J1495" s="242"/>
      <c r="K1495" s="242"/>
      <c r="L1495" s="248"/>
      <c r="M1495" s="249"/>
      <c r="N1495" s="250"/>
      <c r="O1495" s="250"/>
      <c r="P1495" s="250"/>
      <c r="Q1495" s="250"/>
      <c r="R1495" s="250"/>
      <c r="S1495" s="250"/>
      <c r="T1495" s="25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2" t="s">
        <v>230</v>
      </c>
      <c r="AU1495" s="252" t="s">
        <v>88</v>
      </c>
      <c r="AV1495" s="13" t="s">
        <v>88</v>
      </c>
      <c r="AW1495" s="13" t="s">
        <v>34</v>
      </c>
      <c r="AX1495" s="13" t="s">
        <v>79</v>
      </c>
      <c r="AY1495" s="252" t="s">
        <v>216</v>
      </c>
    </row>
    <row r="1496" s="13" customFormat="1">
      <c r="A1496" s="13"/>
      <c r="B1496" s="241"/>
      <c r="C1496" s="242"/>
      <c r="D1496" s="243" t="s">
        <v>230</v>
      </c>
      <c r="E1496" s="244" t="s">
        <v>1</v>
      </c>
      <c r="F1496" s="245" t="s">
        <v>2427</v>
      </c>
      <c r="G1496" s="242"/>
      <c r="H1496" s="246">
        <v>2.21</v>
      </c>
      <c r="I1496" s="247"/>
      <c r="J1496" s="242"/>
      <c r="K1496" s="242"/>
      <c r="L1496" s="248"/>
      <c r="M1496" s="249"/>
      <c r="N1496" s="250"/>
      <c r="O1496" s="250"/>
      <c r="P1496" s="250"/>
      <c r="Q1496" s="250"/>
      <c r="R1496" s="250"/>
      <c r="S1496" s="250"/>
      <c r="T1496" s="251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2" t="s">
        <v>230</v>
      </c>
      <c r="AU1496" s="252" t="s">
        <v>88</v>
      </c>
      <c r="AV1496" s="13" t="s">
        <v>88</v>
      </c>
      <c r="AW1496" s="13" t="s">
        <v>34</v>
      </c>
      <c r="AX1496" s="13" t="s">
        <v>79</v>
      </c>
      <c r="AY1496" s="252" t="s">
        <v>216</v>
      </c>
    </row>
    <row r="1497" s="15" customFormat="1">
      <c r="A1497" s="15"/>
      <c r="B1497" s="280"/>
      <c r="C1497" s="281"/>
      <c r="D1497" s="243" t="s">
        <v>230</v>
      </c>
      <c r="E1497" s="282" t="s">
        <v>1</v>
      </c>
      <c r="F1497" s="283" t="s">
        <v>778</v>
      </c>
      <c r="G1497" s="281"/>
      <c r="H1497" s="284">
        <v>18.184999999999999</v>
      </c>
      <c r="I1497" s="285"/>
      <c r="J1497" s="281"/>
      <c r="K1497" s="281"/>
      <c r="L1497" s="286"/>
      <c r="M1497" s="287"/>
      <c r="N1497" s="288"/>
      <c r="O1497" s="288"/>
      <c r="P1497" s="288"/>
      <c r="Q1497" s="288"/>
      <c r="R1497" s="288"/>
      <c r="S1497" s="288"/>
      <c r="T1497" s="289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90" t="s">
        <v>230</v>
      </c>
      <c r="AU1497" s="290" t="s">
        <v>88</v>
      </c>
      <c r="AV1497" s="15" t="s">
        <v>99</v>
      </c>
      <c r="AW1497" s="15" t="s">
        <v>34</v>
      </c>
      <c r="AX1497" s="15" t="s">
        <v>79</v>
      </c>
      <c r="AY1497" s="290" t="s">
        <v>216</v>
      </c>
    </row>
    <row r="1498" s="14" customFormat="1">
      <c r="A1498" s="14"/>
      <c r="B1498" s="253"/>
      <c r="C1498" s="254"/>
      <c r="D1498" s="243" t="s">
        <v>230</v>
      </c>
      <c r="E1498" s="255" t="s">
        <v>1</v>
      </c>
      <c r="F1498" s="256" t="s">
        <v>2428</v>
      </c>
      <c r="G1498" s="254"/>
      <c r="H1498" s="257">
        <v>33.995999999999995</v>
      </c>
      <c r="I1498" s="258"/>
      <c r="J1498" s="254"/>
      <c r="K1498" s="254"/>
      <c r="L1498" s="259"/>
      <c r="M1498" s="260"/>
      <c r="N1498" s="261"/>
      <c r="O1498" s="261"/>
      <c r="P1498" s="261"/>
      <c r="Q1498" s="261"/>
      <c r="R1498" s="261"/>
      <c r="S1498" s="261"/>
      <c r="T1498" s="26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3" t="s">
        <v>230</v>
      </c>
      <c r="AU1498" s="263" t="s">
        <v>88</v>
      </c>
      <c r="AV1498" s="14" t="s">
        <v>121</v>
      </c>
      <c r="AW1498" s="14" t="s">
        <v>34</v>
      </c>
      <c r="AX1498" s="14" t="s">
        <v>86</v>
      </c>
      <c r="AY1498" s="263" t="s">
        <v>216</v>
      </c>
    </row>
    <row r="1499" s="2" customFormat="1" ht="16.5" customHeight="1">
      <c r="A1499" s="39"/>
      <c r="B1499" s="40"/>
      <c r="C1499" s="228" t="s">
        <v>2429</v>
      </c>
      <c r="D1499" s="228" t="s">
        <v>218</v>
      </c>
      <c r="E1499" s="229" t="s">
        <v>2430</v>
      </c>
      <c r="F1499" s="230" t="s">
        <v>2431</v>
      </c>
      <c r="G1499" s="231" t="s">
        <v>277</v>
      </c>
      <c r="H1499" s="232">
        <v>194.75700000000001</v>
      </c>
      <c r="I1499" s="233"/>
      <c r="J1499" s="234">
        <f>ROUND(I1499*H1499,2)</f>
        <v>0</v>
      </c>
      <c r="K1499" s="230" t="s">
        <v>222</v>
      </c>
      <c r="L1499" s="45"/>
      <c r="M1499" s="235" t="s">
        <v>1</v>
      </c>
      <c r="N1499" s="236" t="s">
        <v>44</v>
      </c>
      <c r="O1499" s="92"/>
      <c r="P1499" s="237">
        <f>O1499*H1499</f>
        <v>0</v>
      </c>
      <c r="Q1499" s="237">
        <v>0.012200000000000001</v>
      </c>
      <c r="R1499" s="237">
        <f>Q1499*H1499</f>
        <v>2.3760354000000001</v>
      </c>
      <c r="S1499" s="237">
        <v>0</v>
      </c>
      <c r="T1499" s="238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39" t="s">
        <v>290</v>
      </c>
      <c r="AT1499" s="239" t="s">
        <v>218</v>
      </c>
      <c r="AU1499" s="239" t="s">
        <v>88</v>
      </c>
      <c r="AY1499" s="18" t="s">
        <v>216</v>
      </c>
      <c r="BE1499" s="240">
        <f>IF(N1499="základní",J1499,0)</f>
        <v>0</v>
      </c>
      <c r="BF1499" s="240">
        <f>IF(N1499="snížená",J1499,0)</f>
        <v>0</v>
      </c>
      <c r="BG1499" s="240">
        <f>IF(N1499="zákl. přenesená",J1499,0)</f>
        <v>0</v>
      </c>
      <c r="BH1499" s="240">
        <f>IF(N1499="sníž. přenesená",J1499,0)</f>
        <v>0</v>
      </c>
      <c r="BI1499" s="240">
        <f>IF(N1499="nulová",J1499,0)</f>
        <v>0</v>
      </c>
      <c r="BJ1499" s="18" t="s">
        <v>86</v>
      </c>
      <c r="BK1499" s="240">
        <f>ROUND(I1499*H1499,2)</f>
        <v>0</v>
      </c>
      <c r="BL1499" s="18" t="s">
        <v>290</v>
      </c>
      <c r="BM1499" s="239" t="s">
        <v>2432</v>
      </c>
    </row>
    <row r="1500" s="13" customFormat="1">
      <c r="A1500" s="13"/>
      <c r="B1500" s="241"/>
      <c r="C1500" s="242"/>
      <c r="D1500" s="243" t="s">
        <v>230</v>
      </c>
      <c r="E1500" s="244" t="s">
        <v>1</v>
      </c>
      <c r="F1500" s="245" t="s">
        <v>2433</v>
      </c>
      <c r="G1500" s="242"/>
      <c r="H1500" s="246">
        <v>13.358000000000001</v>
      </c>
      <c r="I1500" s="247"/>
      <c r="J1500" s="242"/>
      <c r="K1500" s="242"/>
      <c r="L1500" s="248"/>
      <c r="M1500" s="249"/>
      <c r="N1500" s="250"/>
      <c r="O1500" s="250"/>
      <c r="P1500" s="250"/>
      <c r="Q1500" s="250"/>
      <c r="R1500" s="250"/>
      <c r="S1500" s="250"/>
      <c r="T1500" s="25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2" t="s">
        <v>230</v>
      </c>
      <c r="AU1500" s="252" t="s">
        <v>88</v>
      </c>
      <c r="AV1500" s="13" t="s">
        <v>88</v>
      </c>
      <c r="AW1500" s="13" t="s">
        <v>34</v>
      </c>
      <c r="AX1500" s="13" t="s">
        <v>79</v>
      </c>
      <c r="AY1500" s="252" t="s">
        <v>216</v>
      </c>
    </row>
    <row r="1501" s="13" customFormat="1">
      <c r="A1501" s="13"/>
      <c r="B1501" s="241"/>
      <c r="C1501" s="242"/>
      <c r="D1501" s="243" t="s">
        <v>230</v>
      </c>
      <c r="E1501" s="244" t="s">
        <v>1</v>
      </c>
      <c r="F1501" s="245" t="s">
        <v>2434</v>
      </c>
      <c r="G1501" s="242"/>
      <c r="H1501" s="246">
        <v>10.710000000000001</v>
      </c>
      <c r="I1501" s="247"/>
      <c r="J1501" s="242"/>
      <c r="K1501" s="242"/>
      <c r="L1501" s="248"/>
      <c r="M1501" s="249"/>
      <c r="N1501" s="250"/>
      <c r="O1501" s="250"/>
      <c r="P1501" s="250"/>
      <c r="Q1501" s="250"/>
      <c r="R1501" s="250"/>
      <c r="S1501" s="250"/>
      <c r="T1501" s="251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2" t="s">
        <v>230</v>
      </c>
      <c r="AU1501" s="252" t="s">
        <v>88</v>
      </c>
      <c r="AV1501" s="13" t="s">
        <v>88</v>
      </c>
      <c r="AW1501" s="13" t="s">
        <v>34</v>
      </c>
      <c r="AX1501" s="13" t="s">
        <v>79</v>
      </c>
      <c r="AY1501" s="252" t="s">
        <v>216</v>
      </c>
    </row>
    <row r="1502" s="13" customFormat="1">
      <c r="A1502" s="13"/>
      <c r="B1502" s="241"/>
      <c r="C1502" s="242"/>
      <c r="D1502" s="243" t="s">
        <v>230</v>
      </c>
      <c r="E1502" s="244" t="s">
        <v>1</v>
      </c>
      <c r="F1502" s="245" t="s">
        <v>2435</v>
      </c>
      <c r="G1502" s="242"/>
      <c r="H1502" s="246">
        <v>8.8800000000000008</v>
      </c>
      <c r="I1502" s="247"/>
      <c r="J1502" s="242"/>
      <c r="K1502" s="242"/>
      <c r="L1502" s="248"/>
      <c r="M1502" s="249"/>
      <c r="N1502" s="250"/>
      <c r="O1502" s="250"/>
      <c r="P1502" s="250"/>
      <c r="Q1502" s="250"/>
      <c r="R1502" s="250"/>
      <c r="S1502" s="250"/>
      <c r="T1502" s="251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2" t="s">
        <v>230</v>
      </c>
      <c r="AU1502" s="252" t="s">
        <v>88</v>
      </c>
      <c r="AV1502" s="13" t="s">
        <v>88</v>
      </c>
      <c r="AW1502" s="13" t="s">
        <v>34</v>
      </c>
      <c r="AX1502" s="13" t="s">
        <v>79</v>
      </c>
      <c r="AY1502" s="252" t="s">
        <v>216</v>
      </c>
    </row>
    <row r="1503" s="13" customFormat="1">
      <c r="A1503" s="13"/>
      <c r="B1503" s="241"/>
      <c r="C1503" s="242"/>
      <c r="D1503" s="243" t="s">
        <v>230</v>
      </c>
      <c r="E1503" s="244" t="s">
        <v>1</v>
      </c>
      <c r="F1503" s="245" t="s">
        <v>2436</v>
      </c>
      <c r="G1503" s="242"/>
      <c r="H1503" s="246">
        <v>8.7929999999999993</v>
      </c>
      <c r="I1503" s="247"/>
      <c r="J1503" s="242"/>
      <c r="K1503" s="242"/>
      <c r="L1503" s="248"/>
      <c r="M1503" s="249"/>
      <c r="N1503" s="250"/>
      <c r="O1503" s="250"/>
      <c r="P1503" s="250"/>
      <c r="Q1503" s="250"/>
      <c r="R1503" s="250"/>
      <c r="S1503" s="250"/>
      <c r="T1503" s="25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2" t="s">
        <v>230</v>
      </c>
      <c r="AU1503" s="252" t="s">
        <v>88</v>
      </c>
      <c r="AV1503" s="13" t="s">
        <v>88</v>
      </c>
      <c r="AW1503" s="13" t="s">
        <v>34</v>
      </c>
      <c r="AX1503" s="13" t="s">
        <v>79</v>
      </c>
      <c r="AY1503" s="252" t="s">
        <v>216</v>
      </c>
    </row>
    <row r="1504" s="13" customFormat="1">
      <c r="A1504" s="13"/>
      <c r="B1504" s="241"/>
      <c r="C1504" s="242"/>
      <c r="D1504" s="243" t="s">
        <v>230</v>
      </c>
      <c r="E1504" s="244" t="s">
        <v>1</v>
      </c>
      <c r="F1504" s="245" t="s">
        <v>2437</v>
      </c>
      <c r="G1504" s="242"/>
      <c r="H1504" s="246">
        <v>9.3599999999999994</v>
      </c>
      <c r="I1504" s="247"/>
      <c r="J1504" s="242"/>
      <c r="K1504" s="242"/>
      <c r="L1504" s="248"/>
      <c r="M1504" s="249"/>
      <c r="N1504" s="250"/>
      <c r="O1504" s="250"/>
      <c r="P1504" s="250"/>
      <c r="Q1504" s="250"/>
      <c r="R1504" s="250"/>
      <c r="S1504" s="250"/>
      <c r="T1504" s="25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2" t="s">
        <v>230</v>
      </c>
      <c r="AU1504" s="252" t="s">
        <v>88</v>
      </c>
      <c r="AV1504" s="13" t="s">
        <v>88</v>
      </c>
      <c r="AW1504" s="13" t="s">
        <v>34</v>
      </c>
      <c r="AX1504" s="13" t="s">
        <v>79</v>
      </c>
      <c r="AY1504" s="252" t="s">
        <v>216</v>
      </c>
    </row>
    <row r="1505" s="13" customFormat="1">
      <c r="A1505" s="13"/>
      <c r="B1505" s="241"/>
      <c r="C1505" s="242"/>
      <c r="D1505" s="243" t="s">
        <v>230</v>
      </c>
      <c r="E1505" s="244" t="s">
        <v>1</v>
      </c>
      <c r="F1505" s="245" t="s">
        <v>1704</v>
      </c>
      <c r="G1505" s="242"/>
      <c r="H1505" s="246">
        <v>22.699999999999999</v>
      </c>
      <c r="I1505" s="247"/>
      <c r="J1505" s="242"/>
      <c r="K1505" s="242"/>
      <c r="L1505" s="248"/>
      <c r="M1505" s="249"/>
      <c r="N1505" s="250"/>
      <c r="O1505" s="250"/>
      <c r="P1505" s="250"/>
      <c r="Q1505" s="250"/>
      <c r="R1505" s="250"/>
      <c r="S1505" s="250"/>
      <c r="T1505" s="251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2" t="s">
        <v>230</v>
      </c>
      <c r="AU1505" s="252" t="s">
        <v>88</v>
      </c>
      <c r="AV1505" s="13" t="s">
        <v>88</v>
      </c>
      <c r="AW1505" s="13" t="s">
        <v>34</v>
      </c>
      <c r="AX1505" s="13" t="s">
        <v>79</v>
      </c>
      <c r="AY1505" s="252" t="s">
        <v>216</v>
      </c>
    </row>
    <row r="1506" s="15" customFormat="1">
      <c r="A1506" s="15"/>
      <c r="B1506" s="280"/>
      <c r="C1506" s="281"/>
      <c r="D1506" s="243" t="s">
        <v>230</v>
      </c>
      <c r="E1506" s="282" t="s">
        <v>1</v>
      </c>
      <c r="F1506" s="283" t="s">
        <v>778</v>
      </c>
      <c r="G1506" s="281"/>
      <c r="H1506" s="284">
        <v>73.801000000000002</v>
      </c>
      <c r="I1506" s="285"/>
      <c r="J1506" s="281"/>
      <c r="K1506" s="281"/>
      <c r="L1506" s="286"/>
      <c r="M1506" s="287"/>
      <c r="N1506" s="288"/>
      <c r="O1506" s="288"/>
      <c r="P1506" s="288"/>
      <c r="Q1506" s="288"/>
      <c r="R1506" s="288"/>
      <c r="S1506" s="288"/>
      <c r="T1506" s="289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90" t="s">
        <v>230</v>
      </c>
      <c r="AU1506" s="290" t="s">
        <v>88</v>
      </c>
      <c r="AV1506" s="15" t="s">
        <v>99</v>
      </c>
      <c r="AW1506" s="15" t="s">
        <v>34</v>
      </c>
      <c r="AX1506" s="15" t="s">
        <v>79</v>
      </c>
      <c r="AY1506" s="290" t="s">
        <v>216</v>
      </c>
    </row>
    <row r="1507" s="13" customFormat="1">
      <c r="A1507" s="13"/>
      <c r="B1507" s="241"/>
      <c r="C1507" s="242"/>
      <c r="D1507" s="243" t="s">
        <v>230</v>
      </c>
      <c r="E1507" s="244" t="s">
        <v>1</v>
      </c>
      <c r="F1507" s="245" t="s">
        <v>2438</v>
      </c>
      <c r="G1507" s="242"/>
      <c r="H1507" s="246">
        <v>93.838999999999999</v>
      </c>
      <c r="I1507" s="247"/>
      <c r="J1507" s="242"/>
      <c r="K1507" s="242"/>
      <c r="L1507" s="248"/>
      <c r="M1507" s="249"/>
      <c r="N1507" s="250"/>
      <c r="O1507" s="250"/>
      <c r="P1507" s="250"/>
      <c r="Q1507" s="250"/>
      <c r="R1507" s="250"/>
      <c r="S1507" s="250"/>
      <c r="T1507" s="25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2" t="s">
        <v>230</v>
      </c>
      <c r="AU1507" s="252" t="s">
        <v>88</v>
      </c>
      <c r="AV1507" s="13" t="s">
        <v>88</v>
      </c>
      <c r="AW1507" s="13" t="s">
        <v>34</v>
      </c>
      <c r="AX1507" s="13" t="s">
        <v>79</v>
      </c>
      <c r="AY1507" s="252" t="s">
        <v>216</v>
      </c>
    </row>
    <row r="1508" s="13" customFormat="1">
      <c r="A1508" s="13"/>
      <c r="B1508" s="241"/>
      <c r="C1508" s="242"/>
      <c r="D1508" s="243" t="s">
        <v>230</v>
      </c>
      <c r="E1508" s="244" t="s">
        <v>1</v>
      </c>
      <c r="F1508" s="245" t="s">
        <v>2439</v>
      </c>
      <c r="G1508" s="242"/>
      <c r="H1508" s="246">
        <v>11.677</v>
      </c>
      <c r="I1508" s="247"/>
      <c r="J1508" s="242"/>
      <c r="K1508" s="242"/>
      <c r="L1508" s="248"/>
      <c r="M1508" s="249"/>
      <c r="N1508" s="250"/>
      <c r="O1508" s="250"/>
      <c r="P1508" s="250"/>
      <c r="Q1508" s="250"/>
      <c r="R1508" s="250"/>
      <c r="S1508" s="250"/>
      <c r="T1508" s="25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2" t="s">
        <v>230</v>
      </c>
      <c r="AU1508" s="252" t="s">
        <v>88</v>
      </c>
      <c r="AV1508" s="13" t="s">
        <v>88</v>
      </c>
      <c r="AW1508" s="13" t="s">
        <v>34</v>
      </c>
      <c r="AX1508" s="13" t="s">
        <v>79</v>
      </c>
      <c r="AY1508" s="252" t="s">
        <v>216</v>
      </c>
    </row>
    <row r="1509" s="13" customFormat="1">
      <c r="A1509" s="13"/>
      <c r="B1509" s="241"/>
      <c r="C1509" s="242"/>
      <c r="D1509" s="243" t="s">
        <v>230</v>
      </c>
      <c r="E1509" s="244" t="s">
        <v>1</v>
      </c>
      <c r="F1509" s="245" t="s">
        <v>2440</v>
      </c>
      <c r="G1509" s="242"/>
      <c r="H1509" s="246">
        <v>15.44</v>
      </c>
      <c r="I1509" s="247"/>
      <c r="J1509" s="242"/>
      <c r="K1509" s="242"/>
      <c r="L1509" s="248"/>
      <c r="M1509" s="249"/>
      <c r="N1509" s="250"/>
      <c r="O1509" s="250"/>
      <c r="P1509" s="250"/>
      <c r="Q1509" s="250"/>
      <c r="R1509" s="250"/>
      <c r="S1509" s="250"/>
      <c r="T1509" s="25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2" t="s">
        <v>230</v>
      </c>
      <c r="AU1509" s="252" t="s">
        <v>88</v>
      </c>
      <c r="AV1509" s="13" t="s">
        <v>88</v>
      </c>
      <c r="AW1509" s="13" t="s">
        <v>34</v>
      </c>
      <c r="AX1509" s="13" t="s">
        <v>79</v>
      </c>
      <c r="AY1509" s="252" t="s">
        <v>216</v>
      </c>
    </row>
    <row r="1510" s="15" customFormat="1">
      <c r="A1510" s="15"/>
      <c r="B1510" s="280"/>
      <c r="C1510" s="281"/>
      <c r="D1510" s="243" t="s">
        <v>230</v>
      </c>
      <c r="E1510" s="282" t="s">
        <v>1</v>
      </c>
      <c r="F1510" s="283" t="s">
        <v>775</v>
      </c>
      <c r="G1510" s="281"/>
      <c r="H1510" s="284">
        <v>120.956</v>
      </c>
      <c r="I1510" s="285"/>
      <c r="J1510" s="281"/>
      <c r="K1510" s="281"/>
      <c r="L1510" s="286"/>
      <c r="M1510" s="287"/>
      <c r="N1510" s="288"/>
      <c r="O1510" s="288"/>
      <c r="P1510" s="288"/>
      <c r="Q1510" s="288"/>
      <c r="R1510" s="288"/>
      <c r="S1510" s="288"/>
      <c r="T1510" s="289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90" t="s">
        <v>230</v>
      </c>
      <c r="AU1510" s="290" t="s">
        <v>88</v>
      </c>
      <c r="AV1510" s="15" t="s">
        <v>99</v>
      </c>
      <c r="AW1510" s="15" t="s">
        <v>34</v>
      </c>
      <c r="AX1510" s="15" t="s">
        <v>79</v>
      </c>
      <c r="AY1510" s="290" t="s">
        <v>216</v>
      </c>
    </row>
    <row r="1511" s="14" customFormat="1">
      <c r="A1511" s="14"/>
      <c r="B1511" s="253"/>
      <c r="C1511" s="254"/>
      <c r="D1511" s="243" t="s">
        <v>230</v>
      </c>
      <c r="E1511" s="255" t="s">
        <v>1</v>
      </c>
      <c r="F1511" s="256" t="s">
        <v>285</v>
      </c>
      <c r="G1511" s="254"/>
      <c r="H1511" s="257">
        <v>194.75700000000001</v>
      </c>
      <c r="I1511" s="258"/>
      <c r="J1511" s="254"/>
      <c r="K1511" s="254"/>
      <c r="L1511" s="259"/>
      <c r="M1511" s="260"/>
      <c r="N1511" s="261"/>
      <c r="O1511" s="261"/>
      <c r="P1511" s="261"/>
      <c r="Q1511" s="261"/>
      <c r="R1511" s="261"/>
      <c r="S1511" s="261"/>
      <c r="T1511" s="26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3" t="s">
        <v>230</v>
      </c>
      <c r="AU1511" s="263" t="s">
        <v>88</v>
      </c>
      <c r="AV1511" s="14" t="s">
        <v>121</v>
      </c>
      <c r="AW1511" s="14" t="s">
        <v>34</v>
      </c>
      <c r="AX1511" s="14" t="s">
        <v>86</v>
      </c>
      <c r="AY1511" s="263" t="s">
        <v>216</v>
      </c>
    </row>
    <row r="1512" s="2" customFormat="1" ht="16.5" customHeight="1">
      <c r="A1512" s="39"/>
      <c r="B1512" s="40"/>
      <c r="C1512" s="228" t="s">
        <v>2441</v>
      </c>
      <c r="D1512" s="228" t="s">
        <v>218</v>
      </c>
      <c r="E1512" s="229" t="s">
        <v>2442</v>
      </c>
      <c r="F1512" s="230" t="s">
        <v>2443</v>
      </c>
      <c r="G1512" s="231" t="s">
        <v>277</v>
      </c>
      <c r="H1512" s="232">
        <v>61.402999999999999</v>
      </c>
      <c r="I1512" s="233"/>
      <c r="J1512" s="234">
        <f>ROUND(I1512*H1512,2)</f>
        <v>0</v>
      </c>
      <c r="K1512" s="230" t="s">
        <v>222</v>
      </c>
      <c r="L1512" s="45"/>
      <c r="M1512" s="235" t="s">
        <v>1</v>
      </c>
      <c r="N1512" s="236" t="s">
        <v>44</v>
      </c>
      <c r="O1512" s="92"/>
      <c r="P1512" s="237">
        <f>O1512*H1512</f>
        <v>0</v>
      </c>
      <c r="Q1512" s="237">
        <v>0.02487</v>
      </c>
      <c r="R1512" s="237">
        <f>Q1512*H1512</f>
        <v>1.52709261</v>
      </c>
      <c r="S1512" s="237">
        <v>0</v>
      </c>
      <c r="T1512" s="238">
        <f>S1512*H1512</f>
        <v>0</v>
      </c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R1512" s="239" t="s">
        <v>290</v>
      </c>
      <c r="AT1512" s="239" t="s">
        <v>218</v>
      </c>
      <c r="AU1512" s="239" t="s">
        <v>88</v>
      </c>
      <c r="AY1512" s="18" t="s">
        <v>216</v>
      </c>
      <c r="BE1512" s="240">
        <f>IF(N1512="základní",J1512,0)</f>
        <v>0</v>
      </c>
      <c r="BF1512" s="240">
        <f>IF(N1512="snížená",J1512,0)</f>
        <v>0</v>
      </c>
      <c r="BG1512" s="240">
        <f>IF(N1512="zákl. přenesená",J1512,0)</f>
        <v>0</v>
      </c>
      <c r="BH1512" s="240">
        <f>IF(N1512="sníž. přenesená",J1512,0)</f>
        <v>0</v>
      </c>
      <c r="BI1512" s="240">
        <f>IF(N1512="nulová",J1512,0)</f>
        <v>0</v>
      </c>
      <c r="BJ1512" s="18" t="s">
        <v>86</v>
      </c>
      <c r="BK1512" s="240">
        <f>ROUND(I1512*H1512,2)</f>
        <v>0</v>
      </c>
      <c r="BL1512" s="18" t="s">
        <v>290</v>
      </c>
      <c r="BM1512" s="239" t="s">
        <v>2444</v>
      </c>
    </row>
    <row r="1513" s="13" customFormat="1">
      <c r="A1513" s="13"/>
      <c r="B1513" s="241"/>
      <c r="C1513" s="242"/>
      <c r="D1513" s="243" t="s">
        <v>230</v>
      </c>
      <c r="E1513" s="244" t="s">
        <v>1</v>
      </c>
      <c r="F1513" s="245" t="s">
        <v>2445</v>
      </c>
      <c r="G1513" s="242"/>
      <c r="H1513" s="246">
        <v>27.68</v>
      </c>
      <c r="I1513" s="247"/>
      <c r="J1513" s="242"/>
      <c r="K1513" s="242"/>
      <c r="L1513" s="248"/>
      <c r="M1513" s="249"/>
      <c r="N1513" s="250"/>
      <c r="O1513" s="250"/>
      <c r="P1513" s="250"/>
      <c r="Q1513" s="250"/>
      <c r="R1513" s="250"/>
      <c r="S1513" s="250"/>
      <c r="T1513" s="25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2" t="s">
        <v>230</v>
      </c>
      <c r="AU1513" s="252" t="s">
        <v>88</v>
      </c>
      <c r="AV1513" s="13" t="s">
        <v>88</v>
      </c>
      <c r="AW1513" s="13" t="s">
        <v>34</v>
      </c>
      <c r="AX1513" s="13" t="s">
        <v>79</v>
      </c>
      <c r="AY1513" s="252" t="s">
        <v>216</v>
      </c>
    </row>
    <row r="1514" s="13" customFormat="1">
      <c r="A1514" s="13"/>
      <c r="B1514" s="241"/>
      <c r="C1514" s="242"/>
      <c r="D1514" s="243" t="s">
        <v>230</v>
      </c>
      <c r="E1514" s="244" t="s">
        <v>1</v>
      </c>
      <c r="F1514" s="245" t="s">
        <v>2446</v>
      </c>
      <c r="G1514" s="242"/>
      <c r="H1514" s="246">
        <v>15.972</v>
      </c>
      <c r="I1514" s="247"/>
      <c r="J1514" s="242"/>
      <c r="K1514" s="242"/>
      <c r="L1514" s="248"/>
      <c r="M1514" s="249"/>
      <c r="N1514" s="250"/>
      <c r="O1514" s="250"/>
      <c r="P1514" s="250"/>
      <c r="Q1514" s="250"/>
      <c r="R1514" s="250"/>
      <c r="S1514" s="250"/>
      <c r="T1514" s="25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2" t="s">
        <v>230</v>
      </c>
      <c r="AU1514" s="252" t="s">
        <v>88</v>
      </c>
      <c r="AV1514" s="13" t="s">
        <v>88</v>
      </c>
      <c r="AW1514" s="13" t="s">
        <v>34</v>
      </c>
      <c r="AX1514" s="13" t="s">
        <v>79</v>
      </c>
      <c r="AY1514" s="252" t="s">
        <v>216</v>
      </c>
    </row>
    <row r="1515" s="13" customFormat="1">
      <c r="A1515" s="13"/>
      <c r="B1515" s="241"/>
      <c r="C1515" s="242"/>
      <c r="D1515" s="243" t="s">
        <v>230</v>
      </c>
      <c r="E1515" s="244" t="s">
        <v>1</v>
      </c>
      <c r="F1515" s="245" t="s">
        <v>2447</v>
      </c>
      <c r="G1515" s="242"/>
      <c r="H1515" s="246">
        <v>17.751000000000001</v>
      </c>
      <c r="I1515" s="247"/>
      <c r="J1515" s="242"/>
      <c r="K1515" s="242"/>
      <c r="L1515" s="248"/>
      <c r="M1515" s="249"/>
      <c r="N1515" s="250"/>
      <c r="O1515" s="250"/>
      <c r="P1515" s="250"/>
      <c r="Q1515" s="250"/>
      <c r="R1515" s="250"/>
      <c r="S1515" s="250"/>
      <c r="T1515" s="25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2" t="s">
        <v>230</v>
      </c>
      <c r="AU1515" s="252" t="s">
        <v>88</v>
      </c>
      <c r="AV1515" s="13" t="s">
        <v>88</v>
      </c>
      <c r="AW1515" s="13" t="s">
        <v>34</v>
      </c>
      <c r="AX1515" s="13" t="s">
        <v>79</v>
      </c>
      <c r="AY1515" s="252" t="s">
        <v>216</v>
      </c>
    </row>
    <row r="1516" s="14" customFormat="1">
      <c r="A1516" s="14"/>
      <c r="B1516" s="253"/>
      <c r="C1516" s="254"/>
      <c r="D1516" s="243" t="s">
        <v>230</v>
      </c>
      <c r="E1516" s="255" t="s">
        <v>1</v>
      </c>
      <c r="F1516" s="256" t="s">
        <v>2448</v>
      </c>
      <c r="G1516" s="254"/>
      <c r="H1516" s="257">
        <v>61.402999999999999</v>
      </c>
      <c r="I1516" s="258"/>
      <c r="J1516" s="254"/>
      <c r="K1516" s="254"/>
      <c r="L1516" s="259"/>
      <c r="M1516" s="260"/>
      <c r="N1516" s="261"/>
      <c r="O1516" s="261"/>
      <c r="P1516" s="261"/>
      <c r="Q1516" s="261"/>
      <c r="R1516" s="261"/>
      <c r="S1516" s="261"/>
      <c r="T1516" s="26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3" t="s">
        <v>230</v>
      </c>
      <c r="AU1516" s="263" t="s">
        <v>88</v>
      </c>
      <c r="AV1516" s="14" t="s">
        <v>121</v>
      </c>
      <c r="AW1516" s="14" t="s">
        <v>34</v>
      </c>
      <c r="AX1516" s="14" t="s">
        <v>86</v>
      </c>
      <c r="AY1516" s="263" t="s">
        <v>216</v>
      </c>
    </row>
    <row r="1517" s="2" customFormat="1" ht="16.5" customHeight="1">
      <c r="A1517" s="39"/>
      <c r="B1517" s="40"/>
      <c r="C1517" s="228" t="s">
        <v>2449</v>
      </c>
      <c r="D1517" s="228" t="s">
        <v>218</v>
      </c>
      <c r="E1517" s="229" t="s">
        <v>2450</v>
      </c>
      <c r="F1517" s="230" t="s">
        <v>2451</v>
      </c>
      <c r="G1517" s="231" t="s">
        <v>277</v>
      </c>
      <c r="H1517" s="232">
        <v>75</v>
      </c>
      <c r="I1517" s="233"/>
      <c r="J1517" s="234">
        <f>ROUND(I1517*H1517,2)</f>
        <v>0</v>
      </c>
      <c r="K1517" s="230" t="s">
        <v>222</v>
      </c>
      <c r="L1517" s="45"/>
      <c r="M1517" s="235" t="s">
        <v>1</v>
      </c>
      <c r="N1517" s="236" t="s">
        <v>44</v>
      </c>
      <c r="O1517" s="92"/>
      <c r="P1517" s="237">
        <f>O1517*H1517</f>
        <v>0</v>
      </c>
      <c r="Q1517" s="237">
        <v>0.012590000000000001</v>
      </c>
      <c r="R1517" s="237">
        <f>Q1517*H1517</f>
        <v>0.94425000000000003</v>
      </c>
      <c r="S1517" s="237">
        <v>0</v>
      </c>
      <c r="T1517" s="238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9" t="s">
        <v>290</v>
      </c>
      <c r="AT1517" s="239" t="s">
        <v>218</v>
      </c>
      <c r="AU1517" s="239" t="s">
        <v>88</v>
      </c>
      <c r="AY1517" s="18" t="s">
        <v>216</v>
      </c>
      <c r="BE1517" s="240">
        <f>IF(N1517="základní",J1517,0)</f>
        <v>0</v>
      </c>
      <c r="BF1517" s="240">
        <f>IF(N1517="snížená",J1517,0)</f>
        <v>0</v>
      </c>
      <c r="BG1517" s="240">
        <f>IF(N1517="zákl. přenesená",J1517,0)</f>
        <v>0</v>
      </c>
      <c r="BH1517" s="240">
        <f>IF(N1517="sníž. přenesená",J1517,0)</f>
        <v>0</v>
      </c>
      <c r="BI1517" s="240">
        <f>IF(N1517="nulová",J1517,0)</f>
        <v>0</v>
      </c>
      <c r="BJ1517" s="18" t="s">
        <v>86</v>
      </c>
      <c r="BK1517" s="240">
        <f>ROUND(I1517*H1517,2)</f>
        <v>0</v>
      </c>
      <c r="BL1517" s="18" t="s">
        <v>290</v>
      </c>
      <c r="BM1517" s="239" t="s">
        <v>2452</v>
      </c>
    </row>
    <row r="1518" s="13" customFormat="1">
      <c r="A1518" s="13"/>
      <c r="B1518" s="241"/>
      <c r="C1518" s="242"/>
      <c r="D1518" s="243" t="s">
        <v>230</v>
      </c>
      <c r="E1518" s="244" t="s">
        <v>1</v>
      </c>
      <c r="F1518" s="245" t="s">
        <v>2453</v>
      </c>
      <c r="G1518" s="242"/>
      <c r="H1518" s="246">
        <v>37.399999999999999</v>
      </c>
      <c r="I1518" s="247"/>
      <c r="J1518" s="242"/>
      <c r="K1518" s="242"/>
      <c r="L1518" s="248"/>
      <c r="M1518" s="249"/>
      <c r="N1518" s="250"/>
      <c r="O1518" s="250"/>
      <c r="P1518" s="250"/>
      <c r="Q1518" s="250"/>
      <c r="R1518" s="250"/>
      <c r="S1518" s="250"/>
      <c r="T1518" s="25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2" t="s">
        <v>230</v>
      </c>
      <c r="AU1518" s="252" t="s">
        <v>88</v>
      </c>
      <c r="AV1518" s="13" t="s">
        <v>88</v>
      </c>
      <c r="AW1518" s="13" t="s">
        <v>34</v>
      </c>
      <c r="AX1518" s="13" t="s">
        <v>79</v>
      </c>
      <c r="AY1518" s="252" t="s">
        <v>216</v>
      </c>
    </row>
    <row r="1519" s="15" customFormat="1">
      <c r="A1519" s="15"/>
      <c r="B1519" s="280"/>
      <c r="C1519" s="281"/>
      <c r="D1519" s="243" t="s">
        <v>230</v>
      </c>
      <c r="E1519" s="282" t="s">
        <v>1</v>
      </c>
      <c r="F1519" s="283" t="s">
        <v>778</v>
      </c>
      <c r="G1519" s="281"/>
      <c r="H1519" s="284">
        <v>37.399999999999999</v>
      </c>
      <c r="I1519" s="285"/>
      <c r="J1519" s="281"/>
      <c r="K1519" s="281"/>
      <c r="L1519" s="286"/>
      <c r="M1519" s="287"/>
      <c r="N1519" s="288"/>
      <c r="O1519" s="288"/>
      <c r="P1519" s="288"/>
      <c r="Q1519" s="288"/>
      <c r="R1519" s="288"/>
      <c r="S1519" s="288"/>
      <c r="T1519" s="289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90" t="s">
        <v>230</v>
      </c>
      <c r="AU1519" s="290" t="s">
        <v>88</v>
      </c>
      <c r="AV1519" s="15" t="s">
        <v>99</v>
      </c>
      <c r="AW1519" s="15" t="s">
        <v>34</v>
      </c>
      <c r="AX1519" s="15" t="s">
        <v>79</v>
      </c>
      <c r="AY1519" s="290" t="s">
        <v>216</v>
      </c>
    </row>
    <row r="1520" s="13" customFormat="1">
      <c r="A1520" s="13"/>
      <c r="B1520" s="241"/>
      <c r="C1520" s="242"/>
      <c r="D1520" s="243" t="s">
        <v>230</v>
      </c>
      <c r="E1520" s="244" t="s">
        <v>1</v>
      </c>
      <c r="F1520" s="245" t="s">
        <v>2454</v>
      </c>
      <c r="G1520" s="242"/>
      <c r="H1520" s="246">
        <v>37.600000000000001</v>
      </c>
      <c r="I1520" s="247"/>
      <c r="J1520" s="242"/>
      <c r="K1520" s="242"/>
      <c r="L1520" s="248"/>
      <c r="M1520" s="249"/>
      <c r="N1520" s="250"/>
      <c r="O1520" s="250"/>
      <c r="P1520" s="250"/>
      <c r="Q1520" s="250"/>
      <c r="R1520" s="250"/>
      <c r="S1520" s="250"/>
      <c r="T1520" s="25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2" t="s">
        <v>230</v>
      </c>
      <c r="AU1520" s="252" t="s">
        <v>88</v>
      </c>
      <c r="AV1520" s="13" t="s">
        <v>88</v>
      </c>
      <c r="AW1520" s="13" t="s">
        <v>34</v>
      </c>
      <c r="AX1520" s="13" t="s">
        <v>79</v>
      </c>
      <c r="AY1520" s="252" t="s">
        <v>216</v>
      </c>
    </row>
    <row r="1521" s="15" customFormat="1">
      <c r="A1521" s="15"/>
      <c r="B1521" s="280"/>
      <c r="C1521" s="281"/>
      <c r="D1521" s="243" t="s">
        <v>230</v>
      </c>
      <c r="E1521" s="282" t="s">
        <v>1</v>
      </c>
      <c r="F1521" s="283" t="s">
        <v>775</v>
      </c>
      <c r="G1521" s="281"/>
      <c r="H1521" s="284">
        <v>37.600000000000001</v>
      </c>
      <c r="I1521" s="285"/>
      <c r="J1521" s="281"/>
      <c r="K1521" s="281"/>
      <c r="L1521" s="286"/>
      <c r="M1521" s="287"/>
      <c r="N1521" s="288"/>
      <c r="O1521" s="288"/>
      <c r="P1521" s="288"/>
      <c r="Q1521" s="288"/>
      <c r="R1521" s="288"/>
      <c r="S1521" s="288"/>
      <c r="T1521" s="289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90" t="s">
        <v>230</v>
      </c>
      <c r="AU1521" s="290" t="s">
        <v>88</v>
      </c>
      <c r="AV1521" s="15" t="s">
        <v>99</v>
      </c>
      <c r="AW1521" s="15" t="s">
        <v>34</v>
      </c>
      <c r="AX1521" s="15" t="s">
        <v>79</v>
      </c>
      <c r="AY1521" s="290" t="s">
        <v>216</v>
      </c>
    </row>
    <row r="1522" s="14" customFormat="1">
      <c r="A1522" s="14"/>
      <c r="B1522" s="253"/>
      <c r="C1522" s="254"/>
      <c r="D1522" s="243" t="s">
        <v>230</v>
      </c>
      <c r="E1522" s="255" t="s">
        <v>1</v>
      </c>
      <c r="F1522" s="256" t="s">
        <v>285</v>
      </c>
      <c r="G1522" s="254"/>
      <c r="H1522" s="257">
        <v>75</v>
      </c>
      <c r="I1522" s="258"/>
      <c r="J1522" s="254"/>
      <c r="K1522" s="254"/>
      <c r="L1522" s="259"/>
      <c r="M1522" s="260"/>
      <c r="N1522" s="261"/>
      <c r="O1522" s="261"/>
      <c r="P1522" s="261"/>
      <c r="Q1522" s="261"/>
      <c r="R1522" s="261"/>
      <c r="S1522" s="261"/>
      <c r="T1522" s="26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3" t="s">
        <v>230</v>
      </c>
      <c r="AU1522" s="263" t="s">
        <v>88</v>
      </c>
      <c r="AV1522" s="14" t="s">
        <v>121</v>
      </c>
      <c r="AW1522" s="14" t="s">
        <v>34</v>
      </c>
      <c r="AX1522" s="14" t="s">
        <v>86</v>
      </c>
      <c r="AY1522" s="263" t="s">
        <v>216</v>
      </c>
    </row>
    <row r="1523" s="2" customFormat="1" ht="16.5" customHeight="1">
      <c r="A1523" s="39"/>
      <c r="B1523" s="40"/>
      <c r="C1523" s="228" t="s">
        <v>2455</v>
      </c>
      <c r="D1523" s="228" t="s">
        <v>218</v>
      </c>
      <c r="E1523" s="229" t="s">
        <v>2456</v>
      </c>
      <c r="F1523" s="230" t="s">
        <v>2457</v>
      </c>
      <c r="G1523" s="231" t="s">
        <v>293</v>
      </c>
      <c r="H1523" s="232">
        <v>103.86</v>
      </c>
      <c r="I1523" s="233"/>
      <c r="J1523" s="234">
        <f>ROUND(I1523*H1523,2)</f>
        <v>0</v>
      </c>
      <c r="K1523" s="230" t="s">
        <v>222</v>
      </c>
      <c r="L1523" s="45"/>
      <c r="M1523" s="235" t="s">
        <v>1</v>
      </c>
      <c r="N1523" s="236" t="s">
        <v>44</v>
      </c>
      <c r="O1523" s="92"/>
      <c r="P1523" s="237">
        <f>O1523*H1523</f>
        <v>0</v>
      </c>
      <c r="Q1523" s="237">
        <v>0.0066299999999999996</v>
      </c>
      <c r="R1523" s="237">
        <f>Q1523*H1523</f>
        <v>0.68859179999999998</v>
      </c>
      <c r="S1523" s="237">
        <v>0</v>
      </c>
      <c r="T1523" s="238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9" t="s">
        <v>290</v>
      </c>
      <c r="AT1523" s="239" t="s">
        <v>218</v>
      </c>
      <c r="AU1523" s="239" t="s">
        <v>88</v>
      </c>
      <c r="AY1523" s="18" t="s">
        <v>216</v>
      </c>
      <c r="BE1523" s="240">
        <f>IF(N1523="základní",J1523,0)</f>
        <v>0</v>
      </c>
      <c r="BF1523" s="240">
        <f>IF(N1523="snížená",J1523,0)</f>
        <v>0</v>
      </c>
      <c r="BG1523" s="240">
        <f>IF(N1523="zákl. přenesená",J1523,0)</f>
        <v>0</v>
      </c>
      <c r="BH1523" s="240">
        <f>IF(N1523="sníž. přenesená",J1523,0)</f>
        <v>0</v>
      </c>
      <c r="BI1523" s="240">
        <f>IF(N1523="nulová",J1523,0)</f>
        <v>0</v>
      </c>
      <c r="BJ1523" s="18" t="s">
        <v>86</v>
      </c>
      <c r="BK1523" s="240">
        <f>ROUND(I1523*H1523,2)</f>
        <v>0</v>
      </c>
      <c r="BL1523" s="18" t="s">
        <v>290</v>
      </c>
      <c r="BM1523" s="239" t="s">
        <v>2458</v>
      </c>
    </row>
    <row r="1524" s="13" customFormat="1">
      <c r="A1524" s="13"/>
      <c r="B1524" s="241"/>
      <c r="C1524" s="242"/>
      <c r="D1524" s="243" t="s">
        <v>230</v>
      </c>
      <c r="E1524" s="244" t="s">
        <v>1</v>
      </c>
      <c r="F1524" s="245" t="s">
        <v>2459</v>
      </c>
      <c r="G1524" s="242"/>
      <c r="H1524" s="246">
        <v>34.600000000000001</v>
      </c>
      <c r="I1524" s="247"/>
      <c r="J1524" s="242"/>
      <c r="K1524" s="242"/>
      <c r="L1524" s="248"/>
      <c r="M1524" s="249"/>
      <c r="N1524" s="250"/>
      <c r="O1524" s="250"/>
      <c r="P1524" s="250"/>
      <c r="Q1524" s="250"/>
      <c r="R1524" s="250"/>
      <c r="S1524" s="250"/>
      <c r="T1524" s="25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2" t="s">
        <v>230</v>
      </c>
      <c r="AU1524" s="252" t="s">
        <v>88</v>
      </c>
      <c r="AV1524" s="13" t="s">
        <v>88</v>
      </c>
      <c r="AW1524" s="13" t="s">
        <v>34</v>
      </c>
      <c r="AX1524" s="13" t="s">
        <v>79</v>
      </c>
      <c r="AY1524" s="252" t="s">
        <v>216</v>
      </c>
    </row>
    <row r="1525" s="13" customFormat="1">
      <c r="A1525" s="13"/>
      <c r="B1525" s="241"/>
      <c r="C1525" s="242"/>
      <c r="D1525" s="243" t="s">
        <v>230</v>
      </c>
      <c r="E1525" s="244" t="s">
        <v>1</v>
      </c>
      <c r="F1525" s="245" t="s">
        <v>2460</v>
      </c>
      <c r="G1525" s="242"/>
      <c r="H1525" s="246">
        <v>24.199999999999999</v>
      </c>
      <c r="I1525" s="247"/>
      <c r="J1525" s="242"/>
      <c r="K1525" s="242"/>
      <c r="L1525" s="248"/>
      <c r="M1525" s="249"/>
      <c r="N1525" s="250"/>
      <c r="O1525" s="250"/>
      <c r="P1525" s="250"/>
      <c r="Q1525" s="250"/>
      <c r="R1525" s="250"/>
      <c r="S1525" s="250"/>
      <c r="T1525" s="25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2" t="s">
        <v>230</v>
      </c>
      <c r="AU1525" s="252" t="s">
        <v>88</v>
      </c>
      <c r="AV1525" s="13" t="s">
        <v>88</v>
      </c>
      <c r="AW1525" s="13" t="s">
        <v>34</v>
      </c>
      <c r="AX1525" s="13" t="s">
        <v>79</v>
      </c>
      <c r="AY1525" s="252" t="s">
        <v>216</v>
      </c>
    </row>
    <row r="1526" s="13" customFormat="1">
      <c r="A1526" s="13"/>
      <c r="B1526" s="241"/>
      <c r="C1526" s="242"/>
      <c r="D1526" s="243" t="s">
        <v>230</v>
      </c>
      <c r="E1526" s="244" t="s">
        <v>1</v>
      </c>
      <c r="F1526" s="245" t="s">
        <v>2461</v>
      </c>
      <c r="G1526" s="242"/>
      <c r="H1526" s="246">
        <v>12.199999999999999</v>
      </c>
      <c r="I1526" s="247"/>
      <c r="J1526" s="242"/>
      <c r="K1526" s="242"/>
      <c r="L1526" s="248"/>
      <c r="M1526" s="249"/>
      <c r="N1526" s="250"/>
      <c r="O1526" s="250"/>
      <c r="P1526" s="250"/>
      <c r="Q1526" s="250"/>
      <c r="R1526" s="250"/>
      <c r="S1526" s="250"/>
      <c r="T1526" s="25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2" t="s">
        <v>230</v>
      </c>
      <c r="AU1526" s="252" t="s">
        <v>88</v>
      </c>
      <c r="AV1526" s="13" t="s">
        <v>88</v>
      </c>
      <c r="AW1526" s="13" t="s">
        <v>34</v>
      </c>
      <c r="AX1526" s="13" t="s">
        <v>79</v>
      </c>
      <c r="AY1526" s="252" t="s">
        <v>216</v>
      </c>
    </row>
    <row r="1527" s="15" customFormat="1">
      <c r="A1527" s="15"/>
      <c r="B1527" s="280"/>
      <c r="C1527" s="281"/>
      <c r="D1527" s="243" t="s">
        <v>230</v>
      </c>
      <c r="E1527" s="282" t="s">
        <v>1</v>
      </c>
      <c r="F1527" s="283" t="s">
        <v>2462</v>
      </c>
      <c r="G1527" s="281"/>
      <c r="H1527" s="284">
        <v>71</v>
      </c>
      <c r="I1527" s="285"/>
      <c r="J1527" s="281"/>
      <c r="K1527" s="281"/>
      <c r="L1527" s="286"/>
      <c r="M1527" s="287"/>
      <c r="N1527" s="288"/>
      <c r="O1527" s="288"/>
      <c r="P1527" s="288"/>
      <c r="Q1527" s="288"/>
      <c r="R1527" s="288"/>
      <c r="S1527" s="288"/>
      <c r="T1527" s="289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90" t="s">
        <v>230</v>
      </c>
      <c r="AU1527" s="290" t="s">
        <v>88</v>
      </c>
      <c r="AV1527" s="15" t="s">
        <v>99</v>
      </c>
      <c r="AW1527" s="15" t="s">
        <v>34</v>
      </c>
      <c r="AX1527" s="15" t="s">
        <v>79</v>
      </c>
      <c r="AY1527" s="290" t="s">
        <v>216</v>
      </c>
    </row>
    <row r="1528" s="13" customFormat="1">
      <c r="A1528" s="13"/>
      <c r="B1528" s="241"/>
      <c r="C1528" s="242"/>
      <c r="D1528" s="243" t="s">
        <v>230</v>
      </c>
      <c r="E1528" s="244" t="s">
        <v>1</v>
      </c>
      <c r="F1528" s="245" t="s">
        <v>2463</v>
      </c>
      <c r="G1528" s="242"/>
      <c r="H1528" s="246">
        <v>6.8499999999999996</v>
      </c>
      <c r="I1528" s="247"/>
      <c r="J1528" s="242"/>
      <c r="K1528" s="242"/>
      <c r="L1528" s="248"/>
      <c r="M1528" s="249"/>
      <c r="N1528" s="250"/>
      <c r="O1528" s="250"/>
      <c r="P1528" s="250"/>
      <c r="Q1528" s="250"/>
      <c r="R1528" s="250"/>
      <c r="S1528" s="250"/>
      <c r="T1528" s="25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2" t="s">
        <v>230</v>
      </c>
      <c r="AU1528" s="252" t="s">
        <v>88</v>
      </c>
      <c r="AV1528" s="13" t="s">
        <v>88</v>
      </c>
      <c r="AW1528" s="13" t="s">
        <v>34</v>
      </c>
      <c r="AX1528" s="13" t="s">
        <v>79</v>
      </c>
      <c r="AY1528" s="252" t="s">
        <v>216</v>
      </c>
    </row>
    <row r="1529" s="13" customFormat="1">
      <c r="A1529" s="13"/>
      <c r="B1529" s="241"/>
      <c r="C1529" s="242"/>
      <c r="D1529" s="243" t="s">
        <v>230</v>
      </c>
      <c r="E1529" s="244" t="s">
        <v>1</v>
      </c>
      <c r="F1529" s="245" t="s">
        <v>2464</v>
      </c>
      <c r="G1529" s="242"/>
      <c r="H1529" s="246">
        <v>6.2999999999999998</v>
      </c>
      <c r="I1529" s="247"/>
      <c r="J1529" s="242"/>
      <c r="K1529" s="242"/>
      <c r="L1529" s="248"/>
      <c r="M1529" s="249"/>
      <c r="N1529" s="250"/>
      <c r="O1529" s="250"/>
      <c r="P1529" s="250"/>
      <c r="Q1529" s="250"/>
      <c r="R1529" s="250"/>
      <c r="S1529" s="250"/>
      <c r="T1529" s="25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2" t="s">
        <v>230</v>
      </c>
      <c r="AU1529" s="252" t="s">
        <v>88</v>
      </c>
      <c r="AV1529" s="13" t="s">
        <v>88</v>
      </c>
      <c r="AW1529" s="13" t="s">
        <v>34</v>
      </c>
      <c r="AX1529" s="13" t="s">
        <v>79</v>
      </c>
      <c r="AY1529" s="252" t="s">
        <v>216</v>
      </c>
    </row>
    <row r="1530" s="13" customFormat="1">
      <c r="A1530" s="13"/>
      <c r="B1530" s="241"/>
      <c r="C1530" s="242"/>
      <c r="D1530" s="243" t="s">
        <v>230</v>
      </c>
      <c r="E1530" s="244" t="s">
        <v>1</v>
      </c>
      <c r="F1530" s="245" t="s">
        <v>2465</v>
      </c>
      <c r="G1530" s="242"/>
      <c r="H1530" s="246">
        <v>11.609999999999999</v>
      </c>
      <c r="I1530" s="247"/>
      <c r="J1530" s="242"/>
      <c r="K1530" s="242"/>
      <c r="L1530" s="248"/>
      <c r="M1530" s="249"/>
      <c r="N1530" s="250"/>
      <c r="O1530" s="250"/>
      <c r="P1530" s="250"/>
      <c r="Q1530" s="250"/>
      <c r="R1530" s="250"/>
      <c r="S1530" s="250"/>
      <c r="T1530" s="25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2" t="s">
        <v>230</v>
      </c>
      <c r="AU1530" s="252" t="s">
        <v>88</v>
      </c>
      <c r="AV1530" s="13" t="s">
        <v>88</v>
      </c>
      <c r="AW1530" s="13" t="s">
        <v>34</v>
      </c>
      <c r="AX1530" s="13" t="s">
        <v>79</v>
      </c>
      <c r="AY1530" s="252" t="s">
        <v>216</v>
      </c>
    </row>
    <row r="1531" s="13" customFormat="1">
      <c r="A1531" s="13"/>
      <c r="B1531" s="241"/>
      <c r="C1531" s="242"/>
      <c r="D1531" s="243" t="s">
        <v>230</v>
      </c>
      <c r="E1531" s="244" t="s">
        <v>1</v>
      </c>
      <c r="F1531" s="245" t="s">
        <v>2466</v>
      </c>
      <c r="G1531" s="242"/>
      <c r="H1531" s="246">
        <v>8.0999999999999996</v>
      </c>
      <c r="I1531" s="247"/>
      <c r="J1531" s="242"/>
      <c r="K1531" s="242"/>
      <c r="L1531" s="248"/>
      <c r="M1531" s="249"/>
      <c r="N1531" s="250"/>
      <c r="O1531" s="250"/>
      <c r="P1531" s="250"/>
      <c r="Q1531" s="250"/>
      <c r="R1531" s="250"/>
      <c r="S1531" s="250"/>
      <c r="T1531" s="251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2" t="s">
        <v>230</v>
      </c>
      <c r="AU1531" s="252" t="s">
        <v>88</v>
      </c>
      <c r="AV1531" s="13" t="s">
        <v>88</v>
      </c>
      <c r="AW1531" s="13" t="s">
        <v>34</v>
      </c>
      <c r="AX1531" s="13" t="s">
        <v>79</v>
      </c>
      <c r="AY1531" s="252" t="s">
        <v>216</v>
      </c>
    </row>
    <row r="1532" s="14" customFormat="1">
      <c r="A1532" s="14"/>
      <c r="B1532" s="253"/>
      <c r="C1532" s="254"/>
      <c r="D1532" s="243" t="s">
        <v>230</v>
      </c>
      <c r="E1532" s="255" t="s">
        <v>1</v>
      </c>
      <c r="F1532" s="256" t="s">
        <v>1507</v>
      </c>
      <c r="G1532" s="254"/>
      <c r="H1532" s="257">
        <v>103.86</v>
      </c>
      <c r="I1532" s="258"/>
      <c r="J1532" s="254"/>
      <c r="K1532" s="254"/>
      <c r="L1532" s="259"/>
      <c r="M1532" s="260"/>
      <c r="N1532" s="261"/>
      <c r="O1532" s="261"/>
      <c r="P1532" s="261"/>
      <c r="Q1532" s="261"/>
      <c r="R1532" s="261"/>
      <c r="S1532" s="261"/>
      <c r="T1532" s="26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3" t="s">
        <v>230</v>
      </c>
      <c r="AU1532" s="263" t="s">
        <v>88</v>
      </c>
      <c r="AV1532" s="14" t="s">
        <v>121</v>
      </c>
      <c r="AW1532" s="14" t="s">
        <v>34</v>
      </c>
      <c r="AX1532" s="14" t="s">
        <v>86</v>
      </c>
      <c r="AY1532" s="263" t="s">
        <v>216</v>
      </c>
    </row>
    <row r="1533" s="2" customFormat="1" ht="16.5" customHeight="1">
      <c r="A1533" s="39"/>
      <c r="B1533" s="40"/>
      <c r="C1533" s="228" t="s">
        <v>2467</v>
      </c>
      <c r="D1533" s="228" t="s">
        <v>218</v>
      </c>
      <c r="E1533" s="229" t="s">
        <v>2468</v>
      </c>
      <c r="F1533" s="230" t="s">
        <v>2469</v>
      </c>
      <c r="G1533" s="231" t="s">
        <v>293</v>
      </c>
      <c r="H1533" s="232">
        <v>74.299999999999997</v>
      </c>
      <c r="I1533" s="233"/>
      <c r="J1533" s="234">
        <f>ROUND(I1533*H1533,2)</f>
        <v>0</v>
      </c>
      <c r="K1533" s="230" t="s">
        <v>222</v>
      </c>
      <c r="L1533" s="45"/>
      <c r="M1533" s="235" t="s">
        <v>1</v>
      </c>
      <c r="N1533" s="236" t="s">
        <v>44</v>
      </c>
      <c r="O1533" s="92"/>
      <c r="P1533" s="237">
        <f>O1533*H1533</f>
        <v>0</v>
      </c>
      <c r="Q1533" s="237">
        <v>1.0000000000000001E-05</v>
      </c>
      <c r="R1533" s="237">
        <f>Q1533*H1533</f>
        <v>0.00074300000000000006</v>
      </c>
      <c r="S1533" s="237">
        <v>0</v>
      </c>
      <c r="T1533" s="238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9" t="s">
        <v>290</v>
      </c>
      <c r="AT1533" s="239" t="s">
        <v>218</v>
      </c>
      <c r="AU1533" s="239" t="s">
        <v>88</v>
      </c>
      <c r="AY1533" s="18" t="s">
        <v>216</v>
      </c>
      <c r="BE1533" s="240">
        <f>IF(N1533="základní",J1533,0)</f>
        <v>0</v>
      </c>
      <c r="BF1533" s="240">
        <f>IF(N1533="snížená",J1533,0)</f>
        <v>0</v>
      </c>
      <c r="BG1533" s="240">
        <f>IF(N1533="zákl. přenesená",J1533,0)</f>
        <v>0</v>
      </c>
      <c r="BH1533" s="240">
        <f>IF(N1533="sníž. přenesená",J1533,0)</f>
        <v>0</v>
      </c>
      <c r="BI1533" s="240">
        <f>IF(N1533="nulová",J1533,0)</f>
        <v>0</v>
      </c>
      <c r="BJ1533" s="18" t="s">
        <v>86</v>
      </c>
      <c r="BK1533" s="240">
        <f>ROUND(I1533*H1533,2)</f>
        <v>0</v>
      </c>
      <c r="BL1533" s="18" t="s">
        <v>290</v>
      </c>
      <c r="BM1533" s="239" t="s">
        <v>2470</v>
      </c>
    </row>
    <row r="1534" s="13" customFormat="1">
      <c r="A1534" s="13"/>
      <c r="B1534" s="241"/>
      <c r="C1534" s="242"/>
      <c r="D1534" s="243" t="s">
        <v>230</v>
      </c>
      <c r="E1534" s="244" t="s">
        <v>1</v>
      </c>
      <c r="F1534" s="245" t="s">
        <v>2471</v>
      </c>
      <c r="G1534" s="242"/>
      <c r="H1534" s="246">
        <v>14.800000000000001</v>
      </c>
      <c r="I1534" s="247"/>
      <c r="J1534" s="242"/>
      <c r="K1534" s="242"/>
      <c r="L1534" s="248"/>
      <c r="M1534" s="249"/>
      <c r="N1534" s="250"/>
      <c r="O1534" s="250"/>
      <c r="P1534" s="250"/>
      <c r="Q1534" s="250"/>
      <c r="R1534" s="250"/>
      <c r="S1534" s="250"/>
      <c r="T1534" s="25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2" t="s">
        <v>230</v>
      </c>
      <c r="AU1534" s="252" t="s">
        <v>88</v>
      </c>
      <c r="AV1534" s="13" t="s">
        <v>88</v>
      </c>
      <c r="AW1534" s="13" t="s">
        <v>34</v>
      </c>
      <c r="AX1534" s="13" t="s">
        <v>79</v>
      </c>
      <c r="AY1534" s="252" t="s">
        <v>216</v>
      </c>
    </row>
    <row r="1535" s="13" customFormat="1">
      <c r="A1535" s="13"/>
      <c r="B1535" s="241"/>
      <c r="C1535" s="242"/>
      <c r="D1535" s="243" t="s">
        <v>230</v>
      </c>
      <c r="E1535" s="244" t="s">
        <v>1</v>
      </c>
      <c r="F1535" s="245" t="s">
        <v>2472</v>
      </c>
      <c r="G1535" s="242"/>
      <c r="H1535" s="246">
        <v>16</v>
      </c>
      <c r="I1535" s="247"/>
      <c r="J1535" s="242"/>
      <c r="K1535" s="242"/>
      <c r="L1535" s="248"/>
      <c r="M1535" s="249"/>
      <c r="N1535" s="250"/>
      <c r="O1535" s="250"/>
      <c r="P1535" s="250"/>
      <c r="Q1535" s="250"/>
      <c r="R1535" s="250"/>
      <c r="S1535" s="250"/>
      <c r="T1535" s="251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2" t="s">
        <v>230</v>
      </c>
      <c r="AU1535" s="252" t="s">
        <v>88</v>
      </c>
      <c r="AV1535" s="13" t="s">
        <v>88</v>
      </c>
      <c r="AW1535" s="13" t="s">
        <v>34</v>
      </c>
      <c r="AX1535" s="13" t="s">
        <v>79</v>
      </c>
      <c r="AY1535" s="252" t="s">
        <v>216</v>
      </c>
    </row>
    <row r="1536" s="13" customFormat="1">
      <c r="A1536" s="13"/>
      <c r="B1536" s="241"/>
      <c r="C1536" s="242"/>
      <c r="D1536" s="243" t="s">
        <v>230</v>
      </c>
      <c r="E1536" s="244" t="s">
        <v>1</v>
      </c>
      <c r="F1536" s="245" t="s">
        <v>2473</v>
      </c>
      <c r="G1536" s="242"/>
      <c r="H1536" s="246">
        <v>15.6</v>
      </c>
      <c r="I1536" s="247"/>
      <c r="J1536" s="242"/>
      <c r="K1536" s="242"/>
      <c r="L1536" s="248"/>
      <c r="M1536" s="249"/>
      <c r="N1536" s="250"/>
      <c r="O1536" s="250"/>
      <c r="P1536" s="250"/>
      <c r="Q1536" s="250"/>
      <c r="R1536" s="250"/>
      <c r="S1536" s="250"/>
      <c r="T1536" s="25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2" t="s">
        <v>230</v>
      </c>
      <c r="AU1536" s="252" t="s">
        <v>88</v>
      </c>
      <c r="AV1536" s="13" t="s">
        <v>88</v>
      </c>
      <c r="AW1536" s="13" t="s">
        <v>34</v>
      </c>
      <c r="AX1536" s="13" t="s">
        <v>79</v>
      </c>
      <c r="AY1536" s="252" t="s">
        <v>216</v>
      </c>
    </row>
    <row r="1537" s="15" customFormat="1">
      <c r="A1537" s="15"/>
      <c r="B1537" s="280"/>
      <c r="C1537" s="281"/>
      <c r="D1537" s="243" t="s">
        <v>230</v>
      </c>
      <c r="E1537" s="282" t="s">
        <v>1</v>
      </c>
      <c r="F1537" s="283" t="s">
        <v>778</v>
      </c>
      <c r="G1537" s="281"/>
      <c r="H1537" s="284">
        <v>46.399999999999999</v>
      </c>
      <c r="I1537" s="285"/>
      <c r="J1537" s="281"/>
      <c r="K1537" s="281"/>
      <c r="L1537" s="286"/>
      <c r="M1537" s="287"/>
      <c r="N1537" s="288"/>
      <c r="O1537" s="288"/>
      <c r="P1537" s="288"/>
      <c r="Q1537" s="288"/>
      <c r="R1537" s="288"/>
      <c r="S1537" s="288"/>
      <c r="T1537" s="289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90" t="s">
        <v>230</v>
      </c>
      <c r="AU1537" s="290" t="s">
        <v>88</v>
      </c>
      <c r="AV1537" s="15" t="s">
        <v>99</v>
      </c>
      <c r="AW1537" s="15" t="s">
        <v>34</v>
      </c>
      <c r="AX1537" s="15" t="s">
        <v>79</v>
      </c>
      <c r="AY1537" s="290" t="s">
        <v>216</v>
      </c>
    </row>
    <row r="1538" s="13" customFormat="1">
      <c r="A1538" s="13"/>
      <c r="B1538" s="241"/>
      <c r="C1538" s="242"/>
      <c r="D1538" s="243" t="s">
        <v>230</v>
      </c>
      <c r="E1538" s="244" t="s">
        <v>1</v>
      </c>
      <c r="F1538" s="245" t="s">
        <v>2474</v>
      </c>
      <c r="G1538" s="242"/>
      <c r="H1538" s="246">
        <v>27.899999999999999</v>
      </c>
      <c r="I1538" s="247"/>
      <c r="J1538" s="242"/>
      <c r="K1538" s="242"/>
      <c r="L1538" s="248"/>
      <c r="M1538" s="249"/>
      <c r="N1538" s="250"/>
      <c r="O1538" s="250"/>
      <c r="P1538" s="250"/>
      <c r="Q1538" s="250"/>
      <c r="R1538" s="250"/>
      <c r="S1538" s="250"/>
      <c r="T1538" s="25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2" t="s">
        <v>230</v>
      </c>
      <c r="AU1538" s="252" t="s">
        <v>88</v>
      </c>
      <c r="AV1538" s="13" t="s">
        <v>88</v>
      </c>
      <c r="AW1538" s="13" t="s">
        <v>34</v>
      </c>
      <c r="AX1538" s="13" t="s">
        <v>79</v>
      </c>
      <c r="AY1538" s="252" t="s">
        <v>216</v>
      </c>
    </row>
    <row r="1539" s="15" customFormat="1">
      <c r="A1539" s="15"/>
      <c r="B1539" s="280"/>
      <c r="C1539" s="281"/>
      <c r="D1539" s="243" t="s">
        <v>230</v>
      </c>
      <c r="E1539" s="282" t="s">
        <v>1</v>
      </c>
      <c r="F1539" s="283" t="s">
        <v>775</v>
      </c>
      <c r="G1539" s="281"/>
      <c r="H1539" s="284">
        <v>27.899999999999999</v>
      </c>
      <c r="I1539" s="285"/>
      <c r="J1539" s="281"/>
      <c r="K1539" s="281"/>
      <c r="L1539" s="286"/>
      <c r="M1539" s="287"/>
      <c r="N1539" s="288"/>
      <c r="O1539" s="288"/>
      <c r="P1539" s="288"/>
      <c r="Q1539" s="288"/>
      <c r="R1539" s="288"/>
      <c r="S1539" s="288"/>
      <c r="T1539" s="289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90" t="s">
        <v>230</v>
      </c>
      <c r="AU1539" s="290" t="s">
        <v>88</v>
      </c>
      <c r="AV1539" s="15" t="s">
        <v>99</v>
      </c>
      <c r="AW1539" s="15" t="s">
        <v>34</v>
      </c>
      <c r="AX1539" s="15" t="s">
        <v>79</v>
      </c>
      <c r="AY1539" s="290" t="s">
        <v>216</v>
      </c>
    </row>
    <row r="1540" s="14" customFormat="1">
      <c r="A1540" s="14"/>
      <c r="B1540" s="253"/>
      <c r="C1540" s="254"/>
      <c r="D1540" s="243" t="s">
        <v>230</v>
      </c>
      <c r="E1540" s="255" t="s">
        <v>1</v>
      </c>
      <c r="F1540" s="256" t="s">
        <v>285</v>
      </c>
      <c r="G1540" s="254"/>
      <c r="H1540" s="257">
        <v>74.299999999999997</v>
      </c>
      <c r="I1540" s="258"/>
      <c r="J1540" s="254"/>
      <c r="K1540" s="254"/>
      <c r="L1540" s="259"/>
      <c r="M1540" s="260"/>
      <c r="N1540" s="261"/>
      <c r="O1540" s="261"/>
      <c r="P1540" s="261"/>
      <c r="Q1540" s="261"/>
      <c r="R1540" s="261"/>
      <c r="S1540" s="261"/>
      <c r="T1540" s="26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3" t="s">
        <v>230</v>
      </c>
      <c r="AU1540" s="263" t="s">
        <v>88</v>
      </c>
      <c r="AV1540" s="14" t="s">
        <v>121</v>
      </c>
      <c r="AW1540" s="14" t="s">
        <v>34</v>
      </c>
      <c r="AX1540" s="14" t="s">
        <v>86</v>
      </c>
      <c r="AY1540" s="263" t="s">
        <v>216</v>
      </c>
    </row>
    <row r="1541" s="2" customFormat="1" ht="16.5" customHeight="1">
      <c r="A1541" s="39"/>
      <c r="B1541" s="40"/>
      <c r="C1541" s="228" t="s">
        <v>2475</v>
      </c>
      <c r="D1541" s="228" t="s">
        <v>218</v>
      </c>
      <c r="E1541" s="229" t="s">
        <v>2476</v>
      </c>
      <c r="F1541" s="230" t="s">
        <v>2477</v>
      </c>
      <c r="G1541" s="231" t="s">
        <v>277</v>
      </c>
      <c r="H1541" s="232">
        <v>112.50400000000001</v>
      </c>
      <c r="I1541" s="233"/>
      <c r="J1541" s="234">
        <f>ROUND(I1541*H1541,2)</f>
        <v>0</v>
      </c>
      <c r="K1541" s="230" t="s">
        <v>222</v>
      </c>
      <c r="L1541" s="45"/>
      <c r="M1541" s="235" t="s">
        <v>1</v>
      </c>
      <c r="N1541" s="236" t="s">
        <v>44</v>
      </c>
      <c r="O1541" s="92"/>
      <c r="P1541" s="237">
        <f>O1541*H1541</f>
        <v>0</v>
      </c>
      <c r="Q1541" s="237">
        <v>0</v>
      </c>
      <c r="R1541" s="237">
        <f>Q1541*H1541</f>
        <v>0</v>
      </c>
      <c r="S1541" s="237">
        <v>0</v>
      </c>
      <c r="T1541" s="238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39" t="s">
        <v>290</v>
      </c>
      <c r="AT1541" s="239" t="s">
        <v>218</v>
      </c>
      <c r="AU1541" s="239" t="s">
        <v>88</v>
      </c>
      <c r="AY1541" s="18" t="s">
        <v>216</v>
      </c>
      <c r="BE1541" s="240">
        <f>IF(N1541="základní",J1541,0)</f>
        <v>0</v>
      </c>
      <c r="BF1541" s="240">
        <f>IF(N1541="snížená",J1541,0)</f>
        <v>0</v>
      </c>
      <c r="BG1541" s="240">
        <f>IF(N1541="zákl. přenesená",J1541,0)</f>
        <v>0</v>
      </c>
      <c r="BH1541" s="240">
        <f>IF(N1541="sníž. přenesená",J1541,0)</f>
        <v>0</v>
      </c>
      <c r="BI1541" s="240">
        <f>IF(N1541="nulová",J1541,0)</f>
        <v>0</v>
      </c>
      <c r="BJ1541" s="18" t="s">
        <v>86</v>
      </c>
      <c r="BK1541" s="240">
        <f>ROUND(I1541*H1541,2)</f>
        <v>0</v>
      </c>
      <c r="BL1541" s="18" t="s">
        <v>290</v>
      </c>
      <c r="BM1541" s="239" t="s">
        <v>2478</v>
      </c>
    </row>
    <row r="1542" s="13" customFormat="1">
      <c r="A1542" s="13"/>
      <c r="B1542" s="241"/>
      <c r="C1542" s="242"/>
      <c r="D1542" s="243" t="s">
        <v>230</v>
      </c>
      <c r="E1542" s="244" t="s">
        <v>1</v>
      </c>
      <c r="F1542" s="245" t="s">
        <v>2445</v>
      </c>
      <c r="G1542" s="242"/>
      <c r="H1542" s="246">
        <v>27.68</v>
      </c>
      <c r="I1542" s="247"/>
      <c r="J1542" s="242"/>
      <c r="K1542" s="242"/>
      <c r="L1542" s="248"/>
      <c r="M1542" s="249"/>
      <c r="N1542" s="250"/>
      <c r="O1542" s="250"/>
      <c r="P1542" s="250"/>
      <c r="Q1542" s="250"/>
      <c r="R1542" s="250"/>
      <c r="S1542" s="250"/>
      <c r="T1542" s="25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2" t="s">
        <v>230</v>
      </c>
      <c r="AU1542" s="252" t="s">
        <v>88</v>
      </c>
      <c r="AV1542" s="13" t="s">
        <v>88</v>
      </c>
      <c r="AW1542" s="13" t="s">
        <v>34</v>
      </c>
      <c r="AX1542" s="13" t="s">
        <v>79</v>
      </c>
      <c r="AY1542" s="252" t="s">
        <v>216</v>
      </c>
    </row>
    <row r="1543" s="13" customFormat="1">
      <c r="A1543" s="13"/>
      <c r="B1543" s="241"/>
      <c r="C1543" s="242"/>
      <c r="D1543" s="243" t="s">
        <v>230</v>
      </c>
      <c r="E1543" s="244" t="s">
        <v>1</v>
      </c>
      <c r="F1543" s="245" t="s">
        <v>2446</v>
      </c>
      <c r="G1543" s="242"/>
      <c r="H1543" s="246">
        <v>15.972</v>
      </c>
      <c r="I1543" s="247"/>
      <c r="J1543" s="242"/>
      <c r="K1543" s="242"/>
      <c r="L1543" s="248"/>
      <c r="M1543" s="249"/>
      <c r="N1543" s="250"/>
      <c r="O1543" s="250"/>
      <c r="P1543" s="250"/>
      <c r="Q1543" s="250"/>
      <c r="R1543" s="250"/>
      <c r="S1543" s="250"/>
      <c r="T1543" s="251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2" t="s">
        <v>230</v>
      </c>
      <c r="AU1543" s="252" t="s">
        <v>88</v>
      </c>
      <c r="AV1543" s="13" t="s">
        <v>88</v>
      </c>
      <c r="AW1543" s="13" t="s">
        <v>34</v>
      </c>
      <c r="AX1543" s="13" t="s">
        <v>79</v>
      </c>
      <c r="AY1543" s="252" t="s">
        <v>216</v>
      </c>
    </row>
    <row r="1544" s="13" customFormat="1">
      <c r="A1544" s="13"/>
      <c r="B1544" s="241"/>
      <c r="C1544" s="242"/>
      <c r="D1544" s="243" t="s">
        <v>230</v>
      </c>
      <c r="E1544" s="244" t="s">
        <v>1</v>
      </c>
      <c r="F1544" s="245" t="s">
        <v>2447</v>
      </c>
      <c r="G1544" s="242"/>
      <c r="H1544" s="246">
        <v>17.751000000000001</v>
      </c>
      <c r="I1544" s="247"/>
      <c r="J1544" s="242"/>
      <c r="K1544" s="242"/>
      <c r="L1544" s="248"/>
      <c r="M1544" s="249"/>
      <c r="N1544" s="250"/>
      <c r="O1544" s="250"/>
      <c r="P1544" s="250"/>
      <c r="Q1544" s="250"/>
      <c r="R1544" s="250"/>
      <c r="S1544" s="250"/>
      <c r="T1544" s="251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2" t="s">
        <v>230</v>
      </c>
      <c r="AU1544" s="252" t="s">
        <v>88</v>
      </c>
      <c r="AV1544" s="13" t="s">
        <v>88</v>
      </c>
      <c r="AW1544" s="13" t="s">
        <v>34</v>
      </c>
      <c r="AX1544" s="13" t="s">
        <v>79</v>
      </c>
      <c r="AY1544" s="252" t="s">
        <v>216</v>
      </c>
    </row>
    <row r="1545" s="15" customFormat="1">
      <c r="A1545" s="15"/>
      <c r="B1545" s="280"/>
      <c r="C1545" s="281"/>
      <c r="D1545" s="243" t="s">
        <v>230</v>
      </c>
      <c r="E1545" s="282" t="s">
        <v>1</v>
      </c>
      <c r="F1545" s="283" t="s">
        <v>2462</v>
      </c>
      <c r="G1545" s="281"/>
      <c r="H1545" s="284">
        <v>61.402999999999999</v>
      </c>
      <c r="I1545" s="285"/>
      <c r="J1545" s="281"/>
      <c r="K1545" s="281"/>
      <c r="L1545" s="286"/>
      <c r="M1545" s="287"/>
      <c r="N1545" s="288"/>
      <c r="O1545" s="288"/>
      <c r="P1545" s="288"/>
      <c r="Q1545" s="288"/>
      <c r="R1545" s="288"/>
      <c r="S1545" s="288"/>
      <c r="T1545" s="289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90" t="s">
        <v>230</v>
      </c>
      <c r="AU1545" s="290" t="s">
        <v>88</v>
      </c>
      <c r="AV1545" s="15" t="s">
        <v>99</v>
      </c>
      <c r="AW1545" s="15" t="s">
        <v>34</v>
      </c>
      <c r="AX1545" s="15" t="s">
        <v>79</v>
      </c>
      <c r="AY1545" s="290" t="s">
        <v>216</v>
      </c>
    </row>
    <row r="1546" s="13" customFormat="1">
      <c r="A1546" s="13"/>
      <c r="B1546" s="241"/>
      <c r="C1546" s="242"/>
      <c r="D1546" s="243" t="s">
        <v>230</v>
      </c>
      <c r="E1546" s="244" t="s">
        <v>1</v>
      </c>
      <c r="F1546" s="245" t="s">
        <v>2433</v>
      </c>
      <c r="G1546" s="242"/>
      <c r="H1546" s="246">
        <v>13.358000000000001</v>
      </c>
      <c r="I1546" s="247"/>
      <c r="J1546" s="242"/>
      <c r="K1546" s="242"/>
      <c r="L1546" s="248"/>
      <c r="M1546" s="249"/>
      <c r="N1546" s="250"/>
      <c r="O1546" s="250"/>
      <c r="P1546" s="250"/>
      <c r="Q1546" s="250"/>
      <c r="R1546" s="250"/>
      <c r="S1546" s="250"/>
      <c r="T1546" s="251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2" t="s">
        <v>230</v>
      </c>
      <c r="AU1546" s="252" t="s">
        <v>88</v>
      </c>
      <c r="AV1546" s="13" t="s">
        <v>88</v>
      </c>
      <c r="AW1546" s="13" t="s">
        <v>34</v>
      </c>
      <c r="AX1546" s="13" t="s">
        <v>79</v>
      </c>
      <c r="AY1546" s="252" t="s">
        <v>216</v>
      </c>
    </row>
    <row r="1547" s="13" customFormat="1">
      <c r="A1547" s="13"/>
      <c r="B1547" s="241"/>
      <c r="C1547" s="242"/>
      <c r="D1547" s="243" t="s">
        <v>230</v>
      </c>
      <c r="E1547" s="244" t="s">
        <v>1</v>
      </c>
      <c r="F1547" s="245" t="s">
        <v>2434</v>
      </c>
      <c r="G1547" s="242"/>
      <c r="H1547" s="246">
        <v>10.710000000000001</v>
      </c>
      <c r="I1547" s="247"/>
      <c r="J1547" s="242"/>
      <c r="K1547" s="242"/>
      <c r="L1547" s="248"/>
      <c r="M1547" s="249"/>
      <c r="N1547" s="250"/>
      <c r="O1547" s="250"/>
      <c r="P1547" s="250"/>
      <c r="Q1547" s="250"/>
      <c r="R1547" s="250"/>
      <c r="S1547" s="250"/>
      <c r="T1547" s="251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2" t="s">
        <v>230</v>
      </c>
      <c r="AU1547" s="252" t="s">
        <v>88</v>
      </c>
      <c r="AV1547" s="13" t="s">
        <v>88</v>
      </c>
      <c r="AW1547" s="13" t="s">
        <v>34</v>
      </c>
      <c r="AX1547" s="13" t="s">
        <v>79</v>
      </c>
      <c r="AY1547" s="252" t="s">
        <v>216</v>
      </c>
    </row>
    <row r="1548" s="13" customFormat="1">
      <c r="A1548" s="13"/>
      <c r="B1548" s="241"/>
      <c r="C1548" s="242"/>
      <c r="D1548" s="243" t="s">
        <v>230</v>
      </c>
      <c r="E1548" s="244" t="s">
        <v>1</v>
      </c>
      <c r="F1548" s="245" t="s">
        <v>2435</v>
      </c>
      <c r="G1548" s="242"/>
      <c r="H1548" s="246">
        <v>8.8800000000000008</v>
      </c>
      <c r="I1548" s="247"/>
      <c r="J1548" s="242"/>
      <c r="K1548" s="242"/>
      <c r="L1548" s="248"/>
      <c r="M1548" s="249"/>
      <c r="N1548" s="250"/>
      <c r="O1548" s="250"/>
      <c r="P1548" s="250"/>
      <c r="Q1548" s="250"/>
      <c r="R1548" s="250"/>
      <c r="S1548" s="250"/>
      <c r="T1548" s="25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2" t="s">
        <v>230</v>
      </c>
      <c r="AU1548" s="252" t="s">
        <v>88</v>
      </c>
      <c r="AV1548" s="13" t="s">
        <v>88</v>
      </c>
      <c r="AW1548" s="13" t="s">
        <v>34</v>
      </c>
      <c r="AX1548" s="13" t="s">
        <v>79</v>
      </c>
      <c r="AY1548" s="252" t="s">
        <v>216</v>
      </c>
    </row>
    <row r="1549" s="13" customFormat="1">
      <c r="A1549" s="13"/>
      <c r="B1549" s="241"/>
      <c r="C1549" s="242"/>
      <c r="D1549" s="243" t="s">
        <v>230</v>
      </c>
      <c r="E1549" s="244" t="s">
        <v>1</v>
      </c>
      <c r="F1549" s="245" t="s">
        <v>2436</v>
      </c>
      <c r="G1549" s="242"/>
      <c r="H1549" s="246">
        <v>8.7929999999999993</v>
      </c>
      <c r="I1549" s="247"/>
      <c r="J1549" s="242"/>
      <c r="K1549" s="242"/>
      <c r="L1549" s="248"/>
      <c r="M1549" s="249"/>
      <c r="N1549" s="250"/>
      <c r="O1549" s="250"/>
      <c r="P1549" s="250"/>
      <c r="Q1549" s="250"/>
      <c r="R1549" s="250"/>
      <c r="S1549" s="250"/>
      <c r="T1549" s="25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2" t="s">
        <v>230</v>
      </c>
      <c r="AU1549" s="252" t="s">
        <v>88</v>
      </c>
      <c r="AV1549" s="13" t="s">
        <v>88</v>
      </c>
      <c r="AW1549" s="13" t="s">
        <v>34</v>
      </c>
      <c r="AX1549" s="13" t="s">
        <v>79</v>
      </c>
      <c r="AY1549" s="252" t="s">
        <v>216</v>
      </c>
    </row>
    <row r="1550" s="13" customFormat="1">
      <c r="A1550" s="13"/>
      <c r="B1550" s="241"/>
      <c r="C1550" s="242"/>
      <c r="D1550" s="243" t="s">
        <v>230</v>
      </c>
      <c r="E1550" s="244" t="s">
        <v>1</v>
      </c>
      <c r="F1550" s="245" t="s">
        <v>2437</v>
      </c>
      <c r="G1550" s="242"/>
      <c r="H1550" s="246">
        <v>9.3599999999999994</v>
      </c>
      <c r="I1550" s="247"/>
      <c r="J1550" s="242"/>
      <c r="K1550" s="242"/>
      <c r="L1550" s="248"/>
      <c r="M1550" s="249"/>
      <c r="N1550" s="250"/>
      <c r="O1550" s="250"/>
      <c r="P1550" s="250"/>
      <c r="Q1550" s="250"/>
      <c r="R1550" s="250"/>
      <c r="S1550" s="250"/>
      <c r="T1550" s="25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2" t="s">
        <v>230</v>
      </c>
      <c r="AU1550" s="252" t="s">
        <v>88</v>
      </c>
      <c r="AV1550" s="13" t="s">
        <v>88</v>
      </c>
      <c r="AW1550" s="13" t="s">
        <v>34</v>
      </c>
      <c r="AX1550" s="13" t="s">
        <v>79</v>
      </c>
      <c r="AY1550" s="252" t="s">
        <v>216</v>
      </c>
    </row>
    <row r="1551" s="15" customFormat="1">
      <c r="A1551" s="15"/>
      <c r="B1551" s="280"/>
      <c r="C1551" s="281"/>
      <c r="D1551" s="243" t="s">
        <v>230</v>
      </c>
      <c r="E1551" s="282" t="s">
        <v>1</v>
      </c>
      <c r="F1551" s="283" t="s">
        <v>778</v>
      </c>
      <c r="G1551" s="281"/>
      <c r="H1551" s="284">
        <v>51.100999999999999</v>
      </c>
      <c r="I1551" s="285"/>
      <c r="J1551" s="281"/>
      <c r="K1551" s="281"/>
      <c r="L1551" s="286"/>
      <c r="M1551" s="287"/>
      <c r="N1551" s="288"/>
      <c r="O1551" s="288"/>
      <c r="P1551" s="288"/>
      <c r="Q1551" s="288"/>
      <c r="R1551" s="288"/>
      <c r="S1551" s="288"/>
      <c r="T1551" s="28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90" t="s">
        <v>230</v>
      </c>
      <c r="AU1551" s="290" t="s">
        <v>88</v>
      </c>
      <c r="AV1551" s="15" t="s">
        <v>99</v>
      </c>
      <c r="AW1551" s="15" t="s">
        <v>34</v>
      </c>
      <c r="AX1551" s="15" t="s">
        <v>79</v>
      </c>
      <c r="AY1551" s="290" t="s">
        <v>216</v>
      </c>
    </row>
    <row r="1552" s="14" customFormat="1">
      <c r="A1552" s="14"/>
      <c r="B1552" s="253"/>
      <c r="C1552" s="254"/>
      <c r="D1552" s="243" t="s">
        <v>230</v>
      </c>
      <c r="E1552" s="255" t="s">
        <v>1</v>
      </c>
      <c r="F1552" s="256" t="s">
        <v>1507</v>
      </c>
      <c r="G1552" s="254"/>
      <c r="H1552" s="257">
        <v>112.50400000000001</v>
      </c>
      <c r="I1552" s="258"/>
      <c r="J1552" s="254"/>
      <c r="K1552" s="254"/>
      <c r="L1552" s="259"/>
      <c r="M1552" s="260"/>
      <c r="N1552" s="261"/>
      <c r="O1552" s="261"/>
      <c r="P1552" s="261"/>
      <c r="Q1552" s="261"/>
      <c r="R1552" s="261"/>
      <c r="S1552" s="261"/>
      <c r="T1552" s="26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3" t="s">
        <v>230</v>
      </c>
      <c r="AU1552" s="263" t="s">
        <v>88</v>
      </c>
      <c r="AV1552" s="14" t="s">
        <v>121</v>
      </c>
      <c r="AW1552" s="14" t="s">
        <v>34</v>
      </c>
      <c r="AX1552" s="14" t="s">
        <v>86</v>
      </c>
      <c r="AY1552" s="263" t="s">
        <v>216</v>
      </c>
    </row>
    <row r="1553" s="2" customFormat="1" ht="16.5" customHeight="1">
      <c r="A1553" s="39"/>
      <c r="B1553" s="40"/>
      <c r="C1553" s="228" t="s">
        <v>2479</v>
      </c>
      <c r="D1553" s="228" t="s">
        <v>218</v>
      </c>
      <c r="E1553" s="229" t="s">
        <v>2480</v>
      </c>
      <c r="F1553" s="230" t="s">
        <v>2481</v>
      </c>
      <c r="G1553" s="231" t="s">
        <v>277</v>
      </c>
      <c r="H1553" s="232">
        <v>269.757</v>
      </c>
      <c r="I1553" s="233"/>
      <c r="J1553" s="234">
        <f>ROUND(I1553*H1553,2)</f>
        <v>0</v>
      </c>
      <c r="K1553" s="230" t="s">
        <v>222</v>
      </c>
      <c r="L1553" s="45"/>
      <c r="M1553" s="235" t="s">
        <v>1</v>
      </c>
      <c r="N1553" s="236" t="s">
        <v>44</v>
      </c>
      <c r="O1553" s="92"/>
      <c r="P1553" s="237">
        <f>O1553*H1553</f>
        <v>0</v>
      </c>
      <c r="Q1553" s="237">
        <v>0.00069999999999999999</v>
      </c>
      <c r="R1553" s="237">
        <f>Q1553*H1553</f>
        <v>0.1888299</v>
      </c>
      <c r="S1553" s="237">
        <v>0</v>
      </c>
      <c r="T1553" s="238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9" t="s">
        <v>290</v>
      </c>
      <c r="AT1553" s="239" t="s">
        <v>218</v>
      </c>
      <c r="AU1553" s="239" t="s">
        <v>88</v>
      </c>
      <c r="AY1553" s="18" t="s">
        <v>216</v>
      </c>
      <c r="BE1553" s="240">
        <f>IF(N1553="základní",J1553,0)</f>
        <v>0</v>
      </c>
      <c r="BF1553" s="240">
        <f>IF(N1553="snížená",J1553,0)</f>
        <v>0</v>
      </c>
      <c r="BG1553" s="240">
        <f>IF(N1553="zákl. přenesená",J1553,0)</f>
        <v>0</v>
      </c>
      <c r="BH1553" s="240">
        <f>IF(N1553="sníž. přenesená",J1553,0)</f>
        <v>0</v>
      </c>
      <c r="BI1553" s="240">
        <f>IF(N1553="nulová",J1553,0)</f>
        <v>0</v>
      </c>
      <c r="BJ1553" s="18" t="s">
        <v>86</v>
      </c>
      <c r="BK1553" s="240">
        <f>ROUND(I1553*H1553,2)</f>
        <v>0</v>
      </c>
      <c r="BL1553" s="18" t="s">
        <v>290</v>
      </c>
      <c r="BM1553" s="239" t="s">
        <v>2482</v>
      </c>
    </row>
    <row r="1554" s="13" customFormat="1">
      <c r="A1554" s="13"/>
      <c r="B1554" s="241"/>
      <c r="C1554" s="242"/>
      <c r="D1554" s="243" t="s">
        <v>230</v>
      </c>
      <c r="E1554" s="244" t="s">
        <v>1</v>
      </c>
      <c r="F1554" s="245" t="s">
        <v>2483</v>
      </c>
      <c r="G1554" s="242"/>
      <c r="H1554" s="246">
        <v>194.75700000000001</v>
      </c>
      <c r="I1554" s="247"/>
      <c r="J1554" s="242"/>
      <c r="K1554" s="242"/>
      <c r="L1554" s="248"/>
      <c r="M1554" s="249"/>
      <c r="N1554" s="250"/>
      <c r="O1554" s="250"/>
      <c r="P1554" s="250"/>
      <c r="Q1554" s="250"/>
      <c r="R1554" s="250"/>
      <c r="S1554" s="250"/>
      <c r="T1554" s="251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2" t="s">
        <v>230</v>
      </c>
      <c r="AU1554" s="252" t="s">
        <v>88</v>
      </c>
      <c r="AV1554" s="13" t="s">
        <v>88</v>
      </c>
      <c r="AW1554" s="13" t="s">
        <v>34</v>
      </c>
      <c r="AX1554" s="13" t="s">
        <v>79</v>
      </c>
      <c r="AY1554" s="252" t="s">
        <v>216</v>
      </c>
    </row>
    <row r="1555" s="13" customFormat="1">
      <c r="A1555" s="13"/>
      <c r="B1555" s="241"/>
      <c r="C1555" s="242"/>
      <c r="D1555" s="243" t="s">
        <v>230</v>
      </c>
      <c r="E1555" s="244" t="s">
        <v>1</v>
      </c>
      <c r="F1555" s="245" t="s">
        <v>914</v>
      </c>
      <c r="G1555" s="242"/>
      <c r="H1555" s="246">
        <v>75</v>
      </c>
      <c r="I1555" s="247"/>
      <c r="J1555" s="242"/>
      <c r="K1555" s="242"/>
      <c r="L1555" s="248"/>
      <c r="M1555" s="249"/>
      <c r="N1555" s="250"/>
      <c r="O1555" s="250"/>
      <c r="P1555" s="250"/>
      <c r="Q1555" s="250"/>
      <c r="R1555" s="250"/>
      <c r="S1555" s="250"/>
      <c r="T1555" s="25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2" t="s">
        <v>230</v>
      </c>
      <c r="AU1555" s="252" t="s">
        <v>88</v>
      </c>
      <c r="AV1555" s="13" t="s">
        <v>88</v>
      </c>
      <c r="AW1555" s="13" t="s">
        <v>34</v>
      </c>
      <c r="AX1555" s="13" t="s">
        <v>79</v>
      </c>
      <c r="AY1555" s="252" t="s">
        <v>216</v>
      </c>
    </row>
    <row r="1556" s="14" customFormat="1">
      <c r="A1556" s="14"/>
      <c r="B1556" s="253"/>
      <c r="C1556" s="254"/>
      <c r="D1556" s="243" t="s">
        <v>230</v>
      </c>
      <c r="E1556" s="255" t="s">
        <v>1</v>
      </c>
      <c r="F1556" s="256" t="s">
        <v>2484</v>
      </c>
      <c r="G1556" s="254"/>
      <c r="H1556" s="257">
        <v>269.757</v>
      </c>
      <c r="I1556" s="258"/>
      <c r="J1556" s="254"/>
      <c r="K1556" s="254"/>
      <c r="L1556" s="259"/>
      <c r="M1556" s="260"/>
      <c r="N1556" s="261"/>
      <c r="O1556" s="261"/>
      <c r="P1556" s="261"/>
      <c r="Q1556" s="261"/>
      <c r="R1556" s="261"/>
      <c r="S1556" s="261"/>
      <c r="T1556" s="26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3" t="s">
        <v>230</v>
      </c>
      <c r="AU1556" s="263" t="s">
        <v>88</v>
      </c>
      <c r="AV1556" s="14" t="s">
        <v>121</v>
      </c>
      <c r="AW1556" s="14" t="s">
        <v>34</v>
      </c>
      <c r="AX1556" s="14" t="s">
        <v>86</v>
      </c>
      <c r="AY1556" s="263" t="s">
        <v>216</v>
      </c>
    </row>
    <row r="1557" s="2" customFormat="1" ht="16.5" customHeight="1">
      <c r="A1557" s="39"/>
      <c r="B1557" s="40"/>
      <c r="C1557" s="228" t="s">
        <v>2485</v>
      </c>
      <c r="D1557" s="228" t="s">
        <v>218</v>
      </c>
      <c r="E1557" s="229" t="s">
        <v>2486</v>
      </c>
      <c r="F1557" s="230" t="s">
        <v>2487</v>
      </c>
      <c r="G1557" s="231" t="s">
        <v>221</v>
      </c>
      <c r="H1557" s="232">
        <v>3</v>
      </c>
      <c r="I1557" s="233"/>
      <c r="J1557" s="234">
        <f>ROUND(I1557*H1557,2)</f>
        <v>0</v>
      </c>
      <c r="K1557" s="230" t="s">
        <v>222</v>
      </c>
      <c r="L1557" s="45"/>
      <c r="M1557" s="235" t="s">
        <v>1</v>
      </c>
      <c r="N1557" s="236" t="s">
        <v>44</v>
      </c>
      <c r="O1557" s="92"/>
      <c r="P1557" s="237">
        <f>O1557*H1557</f>
        <v>0</v>
      </c>
      <c r="Q1557" s="237">
        <v>3.0000000000000001E-05</v>
      </c>
      <c r="R1557" s="237">
        <f>Q1557*H1557</f>
        <v>9.0000000000000006E-05</v>
      </c>
      <c r="S1557" s="237">
        <v>0</v>
      </c>
      <c r="T1557" s="238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9" t="s">
        <v>290</v>
      </c>
      <c r="AT1557" s="239" t="s">
        <v>218</v>
      </c>
      <c r="AU1557" s="239" t="s">
        <v>88</v>
      </c>
      <c r="AY1557" s="18" t="s">
        <v>216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8" t="s">
        <v>86</v>
      </c>
      <c r="BK1557" s="240">
        <f>ROUND(I1557*H1557,2)</f>
        <v>0</v>
      </c>
      <c r="BL1557" s="18" t="s">
        <v>290</v>
      </c>
      <c r="BM1557" s="239" t="s">
        <v>2488</v>
      </c>
    </row>
    <row r="1558" s="2" customFormat="1" ht="16.5" customHeight="1">
      <c r="A1558" s="39"/>
      <c r="B1558" s="40"/>
      <c r="C1558" s="264" t="s">
        <v>2489</v>
      </c>
      <c r="D1558" s="264" t="s">
        <v>372</v>
      </c>
      <c r="E1558" s="265" t="s">
        <v>2490</v>
      </c>
      <c r="F1558" s="266" t="s">
        <v>2491</v>
      </c>
      <c r="G1558" s="267" t="s">
        <v>221</v>
      </c>
      <c r="H1558" s="268">
        <v>3</v>
      </c>
      <c r="I1558" s="269"/>
      <c r="J1558" s="270">
        <f>ROUND(I1558*H1558,2)</f>
        <v>0</v>
      </c>
      <c r="K1558" s="266" t="s">
        <v>222</v>
      </c>
      <c r="L1558" s="271"/>
      <c r="M1558" s="272" t="s">
        <v>1</v>
      </c>
      <c r="N1558" s="273" t="s">
        <v>44</v>
      </c>
      <c r="O1558" s="92"/>
      <c r="P1558" s="237">
        <f>O1558*H1558</f>
        <v>0</v>
      </c>
      <c r="Q1558" s="237">
        <v>0.0025000000000000001</v>
      </c>
      <c r="R1558" s="237">
        <f>Q1558*H1558</f>
        <v>0.0074999999999999997</v>
      </c>
      <c r="S1558" s="237">
        <v>0</v>
      </c>
      <c r="T1558" s="238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39" t="s">
        <v>371</v>
      </c>
      <c r="AT1558" s="239" t="s">
        <v>372</v>
      </c>
      <c r="AU1558" s="239" t="s">
        <v>88</v>
      </c>
      <c r="AY1558" s="18" t="s">
        <v>216</v>
      </c>
      <c r="BE1558" s="240">
        <f>IF(N1558="základní",J1558,0)</f>
        <v>0</v>
      </c>
      <c r="BF1558" s="240">
        <f>IF(N1558="snížená",J1558,0)</f>
        <v>0</v>
      </c>
      <c r="BG1558" s="240">
        <f>IF(N1558="zákl. přenesená",J1558,0)</f>
        <v>0</v>
      </c>
      <c r="BH1558" s="240">
        <f>IF(N1558="sníž. přenesená",J1558,0)</f>
        <v>0</v>
      </c>
      <c r="BI1558" s="240">
        <f>IF(N1558="nulová",J1558,0)</f>
        <v>0</v>
      </c>
      <c r="BJ1558" s="18" t="s">
        <v>86</v>
      </c>
      <c r="BK1558" s="240">
        <f>ROUND(I1558*H1558,2)</f>
        <v>0</v>
      </c>
      <c r="BL1558" s="18" t="s">
        <v>290</v>
      </c>
      <c r="BM1558" s="239" t="s">
        <v>2492</v>
      </c>
    </row>
    <row r="1559" s="2" customFormat="1" ht="16.5" customHeight="1">
      <c r="A1559" s="39"/>
      <c r="B1559" s="40"/>
      <c r="C1559" s="228" t="s">
        <v>2493</v>
      </c>
      <c r="D1559" s="228" t="s">
        <v>218</v>
      </c>
      <c r="E1559" s="229" t="s">
        <v>2494</v>
      </c>
      <c r="F1559" s="230" t="s">
        <v>2495</v>
      </c>
      <c r="G1559" s="231" t="s">
        <v>221</v>
      </c>
      <c r="H1559" s="232">
        <v>13</v>
      </c>
      <c r="I1559" s="233"/>
      <c r="J1559" s="234">
        <f>ROUND(I1559*H1559,2)</f>
        <v>0</v>
      </c>
      <c r="K1559" s="230" t="s">
        <v>222</v>
      </c>
      <c r="L1559" s="45"/>
      <c r="M1559" s="235" t="s">
        <v>1</v>
      </c>
      <c r="N1559" s="236" t="s">
        <v>44</v>
      </c>
      <c r="O1559" s="92"/>
      <c r="P1559" s="237">
        <f>O1559*H1559</f>
        <v>0</v>
      </c>
      <c r="Q1559" s="237">
        <v>3.0000000000000001E-05</v>
      </c>
      <c r="R1559" s="237">
        <f>Q1559*H1559</f>
        <v>0.00038999999999999999</v>
      </c>
      <c r="S1559" s="237">
        <v>0</v>
      </c>
      <c r="T1559" s="238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9" t="s">
        <v>290</v>
      </c>
      <c r="AT1559" s="239" t="s">
        <v>218</v>
      </c>
      <c r="AU1559" s="239" t="s">
        <v>88</v>
      </c>
      <c r="AY1559" s="18" t="s">
        <v>216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86</v>
      </c>
      <c r="BK1559" s="240">
        <f>ROUND(I1559*H1559,2)</f>
        <v>0</v>
      </c>
      <c r="BL1559" s="18" t="s">
        <v>290</v>
      </c>
      <c r="BM1559" s="239" t="s">
        <v>2496</v>
      </c>
    </row>
    <row r="1560" s="2" customFormat="1" ht="16.5" customHeight="1">
      <c r="A1560" s="39"/>
      <c r="B1560" s="40"/>
      <c r="C1560" s="264" t="s">
        <v>2497</v>
      </c>
      <c r="D1560" s="264" t="s">
        <v>372</v>
      </c>
      <c r="E1560" s="265" t="s">
        <v>2498</v>
      </c>
      <c r="F1560" s="266" t="s">
        <v>2499</v>
      </c>
      <c r="G1560" s="267" t="s">
        <v>221</v>
      </c>
      <c r="H1560" s="268">
        <v>13</v>
      </c>
      <c r="I1560" s="269"/>
      <c r="J1560" s="270">
        <f>ROUND(I1560*H1560,2)</f>
        <v>0</v>
      </c>
      <c r="K1560" s="266" t="s">
        <v>222</v>
      </c>
      <c r="L1560" s="271"/>
      <c r="M1560" s="272" t="s">
        <v>1</v>
      </c>
      <c r="N1560" s="273" t="s">
        <v>44</v>
      </c>
      <c r="O1560" s="92"/>
      <c r="P1560" s="237">
        <f>O1560*H1560</f>
        <v>0</v>
      </c>
      <c r="Q1560" s="237">
        <v>0.0041000000000000003</v>
      </c>
      <c r="R1560" s="237">
        <f>Q1560*H1560</f>
        <v>0.053300000000000007</v>
      </c>
      <c r="S1560" s="237">
        <v>0</v>
      </c>
      <c r="T1560" s="238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9" t="s">
        <v>371</v>
      </c>
      <c r="AT1560" s="239" t="s">
        <v>372</v>
      </c>
      <c r="AU1560" s="239" t="s">
        <v>88</v>
      </c>
      <c r="AY1560" s="18" t="s">
        <v>216</v>
      </c>
      <c r="BE1560" s="240">
        <f>IF(N1560="základní",J1560,0)</f>
        <v>0</v>
      </c>
      <c r="BF1560" s="240">
        <f>IF(N1560="snížená",J1560,0)</f>
        <v>0</v>
      </c>
      <c r="BG1560" s="240">
        <f>IF(N1560="zákl. přenesená",J1560,0)</f>
        <v>0</v>
      </c>
      <c r="BH1560" s="240">
        <f>IF(N1560="sníž. přenesená",J1560,0)</f>
        <v>0</v>
      </c>
      <c r="BI1560" s="240">
        <f>IF(N1560="nulová",J1560,0)</f>
        <v>0</v>
      </c>
      <c r="BJ1560" s="18" t="s">
        <v>86</v>
      </c>
      <c r="BK1560" s="240">
        <f>ROUND(I1560*H1560,2)</f>
        <v>0</v>
      </c>
      <c r="BL1560" s="18" t="s">
        <v>290</v>
      </c>
      <c r="BM1560" s="239" t="s">
        <v>2500</v>
      </c>
    </row>
    <row r="1561" s="2" customFormat="1" ht="16.5" customHeight="1">
      <c r="A1561" s="39"/>
      <c r="B1561" s="40"/>
      <c r="C1561" s="228" t="s">
        <v>2501</v>
      </c>
      <c r="D1561" s="228" t="s">
        <v>218</v>
      </c>
      <c r="E1561" s="229" t="s">
        <v>2502</v>
      </c>
      <c r="F1561" s="230" t="s">
        <v>2503</v>
      </c>
      <c r="G1561" s="231" t="s">
        <v>221</v>
      </c>
      <c r="H1561" s="232">
        <v>8</v>
      </c>
      <c r="I1561" s="233"/>
      <c r="J1561" s="234">
        <f>ROUND(I1561*H1561,2)</f>
        <v>0</v>
      </c>
      <c r="K1561" s="230" t="s">
        <v>222</v>
      </c>
      <c r="L1561" s="45"/>
      <c r="M1561" s="235" t="s">
        <v>1</v>
      </c>
      <c r="N1561" s="236" t="s">
        <v>44</v>
      </c>
      <c r="O1561" s="92"/>
      <c r="P1561" s="237">
        <f>O1561*H1561</f>
        <v>0</v>
      </c>
      <c r="Q1561" s="237">
        <v>3.0000000000000001E-05</v>
      </c>
      <c r="R1561" s="237">
        <f>Q1561*H1561</f>
        <v>0.00024000000000000001</v>
      </c>
      <c r="S1561" s="237">
        <v>0</v>
      </c>
      <c r="T1561" s="238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9" t="s">
        <v>290</v>
      </c>
      <c r="AT1561" s="239" t="s">
        <v>218</v>
      </c>
      <c r="AU1561" s="239" t="s">
        <v>88</v>
      </c>
      <c r="AY1561" s="18" t="s">
        <v>216</v>
      </c>
      <c r="BE1561" s="240">
        <f>IF(N1561="základní",J1561,0)</f>
        <v>0</v>
      </c>
      <c r="BF1561" s="240">
        <f>IF(N1561="snížená",J1561,0)</f>
        <v>0</v>
      </c>
      <c r="BG1561" s="240">
        <f>IF(N1561="zákl. přenesená",J1561,0)</f>
        <v>0</v>
      </c>
      <c r="BH1561" s="240">
        <f>IF(N1561="sníž. přenesená",J1561,0)</f>
        <v>0</v>
      </c>
      <c r="BI1561" s="240">
        <f>IF(N1561="nulová",J1561,0)</f>
        <v>0</v>
      </c>
      <c r="BJ1561" s="18" t="s">
        <v>86</v>
      </c>
      <c r="BK1561" s="240">
        <f>ROUND(I1561*H1561,2)</f>
        <v>0</v>
      </c>
      <c r="BL1561" s="18" t="s">
        <v>290</v>
      </c>
      <c r="BM1561" s="239" t="s">
        <v>2504</v>
      </c>
    </row>
    <row r="1562" s="2" customFormat="1" ht="16.5" customHeight="1">
      <c r="A1562" s="39"/>
      <c r="B1562" s="40"/>
      <c r="C1562" s="264" t="s">
        <v>2505</v>
      </c>
      <c r="D1562" s="264" t="s">
        <v>372</v>
      </c>
      <c r="E1562" s="265" t="s">
        <v>2506</v>
      </c>
      <c r="F1562" s="266" t="s">
        <v>2507</v>
      </c>
      <c r="G1562" s="267" t="s">
        <v>221</v>
      </c>
      <c r="H1562" s="268">
        <v>8</v>
      </c>
      <c r="I1562" s="269"/>
      <c r="J1562" s="270">
        <f>ROUND(I1562*H1562,2)</f>
        <v>0</v>
      </c>
      <c r="K1562" s="266" t="s">
        <v>222</v>
      </c>
      <c r="L1562" s="271"/>
      <c r="M1562" s="272" t="s">
        <v>1</v>
      </c>
      <c r="N1562" s="273" t="s">
        <v>44</v>
      </c>
      <c r="O1562" s="92"/>
      <c r="P1562" s="237">
        <f>O1562*H1562</f>
        <v>0</v>
      </c>
      <c r="Q1562" s="237">
        <v>0.0082000000000000007</v>
      </c>
      <c r="R1562" s="237">
        <f>Q1562*H1562</f>
        <v>0.065600000000000006</v>
      </c>
      <c r="S1562" s="237">
        <v>0</v>
      </c>
      <c r="T1562" s="238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39" t="s">
        <v>371</v>
      </c>
      <c r="AT1562" s="239" t="s">
        <v>372</v>
      </c>
      <c r="AU1562" s="239" t="s">
        <v>88</v>
      </c>
      <c r="AY1562" s="18" t="s">
        <v>216</v>
      </c>
      <c r="BE1562" s="240">
        <f>IF(N1562="základní",J1562,0)</f>
        <v>0</v>
      </c>
      <c r="BF1562" s="240">
        <f>IF(N1562="snížená",J1562,0)</f>
        <v>0</v>
      </c>
      <c r="BG1562" s="240">
        <f>IF(N1562="zákl. přenesená",J1562,0)</f>
        <v>0</v>
      </c>
      <c r="BH1562" s="240">
        <f>IF(N1562="sníž. přenesená",J1562,0)</f>
        <v>0</v>
      </c>
      <c r="BI1562" s="240">
        <f>IF(N1562="nulová",J1562,0)</f>
        <v>0</v>
      </c>
      <c r="BJ1562" s="18" t="s">
        <v>86</v>
      </c>
      <c r="BK1562" s="240">
        <f>ROUND(I1562*H1562,2)</f>
        <v>0</v>
      </c>
      <c r="BL1562" s="18" t="s">
        <v>290</v>
      </c>
      <c r="BM1562" s="239" t="s">
        <v>2508</v>
      </c>
    </row>
    <row r="1563" s="2" customFormat="1" ht="21.75" customHeight="1">
      <c r="A1563" s="39"/>
      <c r="B1563" s="40"/>
      <c r="C1563" s="228" t="s">
        <v>2509</v>
      </c>
      <c r="D1563" s="228" t="s">
        <v>218</v>
      </c>
      <c r="E1563" s="229" t="s">
        <v>2510</v>
      </c>
      <c r="F1563" s="230" t="s">
        <v>2511</v>
      </c>
      <c r="G1563" s="231" t="s">
        <v>277</v>
      </c>
      <c r="H1563" s="232">
        <v>298.74000000000001</v>
      </c>
      <c r="I1563" s="233"/>
      <c r="J1563" s="234">
        <f>ROUND(I1563*H1563,2)</f>
        <v>0</v>
      </c>
      <c r="K1563" s="230" t="s">
        <v>222</v>
      </c>
      <c r="L1563" s="45"/>
      <c r="M1563" s="235" t="s">
        <v>1</v>
      </c>
      <c r="N1563" s="236" t="s">
        <v>44</v>
      </c>
      <c r="O1563" s="92"/>
      <c r="P1563" s="237">
        <f>O1563*H1563</f>
        <v>0</v>
      </c>
      <c r="Q1563" s="237">
        <v>0.00095</v>
      </c>
      <c r="R1563" s="237">
        <f>Q1563*H1563</f>
        <v>0.28380300000000003</v>
      </c>
      <c r="S1563" s="237">
        <v>0</v>
      </c>
      <c r="T1563" s="238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9" t="s">
        <v>290</v>
      </c>
      <c r="AT1563" s="239" t="s">
        <v>218</v>
      </c>
      <c r="AU1563" s="239" t="s">
        <v>88</v>
      </c>
      <c r="AY1563" s="18" t="s">
        <v>216</v>
      </c>
      <c r="BE1563" s="240">
        <f>IF(N1563="základní",J1563,0)</f>
        <v>0</v>
      </c>
      <c r="BF1563" s="240">
        <f>IF(N1563="snížená",J1563,0)</f>
        <v>0</v>
      </c>
      <c r="BG1563" s="240">
        <f>IF(N1563="zákl. přenesená",J1563,0)</f>
        <v>0</v>
      </c>
      <c r="BH1563" s="240">
        <f>IF(N1563="sníž. přenesená",J1563,0)</f>
        <v>0</v>
      </c>
      <c r="BI1563" s="240">
        <f>IF(N1563="nulová",J1563,0)</f>
        <v>0</v>
      </c>
      <c r="BJ1563" s="18" t="s">
        <v>86</v>
      </c>
      <c r="BK1563" s="240">
        <f>ROUND(I1563*H1563,2)</f>
        <v>0</v>
      </c>
      <c r="BL1563" s="18" t="s">
        <v>290</v>
      </c>
      <c r="BM1563" s="239" t="s">
        <v>2512</v>
      </c>
    </row>
    <row r="1564" s="13" customFormat="1">
      <c r="A1564" s="13"/>
      <c r="B1564" s="241"/>
      <c r="C1564" s="242"/>
      <c r="D1564" s="243" t="s">
        <v>230</v>
      </c>
      <c r="E1564" s="244" t="s">
        <v>1</v>
      </c>
      <c r="F1564" s="245" t="s">
        <v>2513</v>
      </c>
      <c r="G1564" s="242"/>
      <c r="H1564" s="246">
        <v>55.5</v>
      </c>
      <c r="I1564" s="247"/>
      <c r="J1564" s="242"/>
      <c r="K1564" s="242"/>
      <c r="L1564" s="248"/>
      <c r="M1564" s="249"/>
      <c r="N1564" s="250"/>
      <c r="O1564" s="250"/>
      <c r="P1564" s="250"/>
      <c r="Q1564" s="250"/>
      <c r="R1564" s="250"/>
      <c r="S1564" s="250"/>
      <c r="T1564" s="251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2" t="s">
        <v>230</v>
      </c>
      <c r="AU1564" s="252" t="s">
        <v>88</v>
      </c>
      <c r="AV1564" s="13" t="s">
        <v>88</v>
      </c>
      <c r="AW1564" s="13" t="s">
        <v>34</v>
      </c>
      <c r="AX1564" s="13" t="s">
        <v>79</v>
      </c>
      <c r="AY1564" s="252" t="s">
        <v>216</v>
      </c>
    </row>
    <row r="1565" s="13" customFormat="1">
      <c r="A1565" s="13"/>
      <c r="B1565" s="241"/>
      <c r="C1565" s="242"/>
      <c r="D1565" s="243" t="s">
        <v>230</v>
      </c>
      <c r="E1565" s="244" t="s">
        <v>1</v>
      </c>
      <c r="F1565" s="245" t="s">
        <v>2514</v>
      </c>
      <c r="G1565" s="242"/>
      <c r="H1565" s="246">
        <v>72.299999999999997</v>
      </c>
      <c r="I1565" s="247"/>
      <c r="J1565" s="242"/>
      <c r="K1565" s="242"/>
      <c r="L1565" s="248"/>
      <c r="M1565" s="249"/>
      <c r="N1565" s="250"/>
      <c r="O1565" s="250"/>
      <c r="P1565" s="250"/>
      <c r="Q1565" s="250"/>
      <c r="R1565" s="250"/>
      <c r="S1565" s="250"/>
      <c r="T1565" s="25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2" t="s">
        <v>230</v>
      </c>
      <c r="AU1565" s="252" t="s">
        <v>88</v>
      </c>
      <c r="AV1565" s="13" t="s">
        <v>88</v>
      </c>
      <c r="AW1565" s="13" t="s">
        <v>34</v>
      </c>
      <c r="AX1565" s="13" t="s">
        <v>79</v>
      </c>
      <c r="AY1565" s="252" t="s">
        <v>216</v>
      </c>
    </row>
    <row r="1566" s="13" customFormat="1">
      <c r="A1566" s="13"/>
      <c r="B1566" s="241"/>
      <c r="C1566" s="242"/>
      <c r="D1566" s="243" t="s">
        <v>230</v>
      </c>
      <c r="E1566" s="244" t="s">
        <v>1</v>
      </c>
      <c r="F1566" s="245" t="s">
        <v>2515</v>
      </c>
      <c r="G1566" s="242"/>
      <c r="H1566" s="246">
        <v>58.5</v>
      </c>
      <c r="I1566" s="247"/>
      <c r="J1566" s="242"/>
      <c r="K1566" s="242"/>
      <c r="L1566" s="248"/>
      <c r="M1566" s="249"/>
      <c r="N1566" s="250"/>
      <c r="O1566" s="250"/>
      <c r="P1566" s="250"/>
      <c r="Q1566" s="250"/>
      <c r="R1566" s="250"/>
      <c r="S1566" s="250"/>
      <c r="T1566" s="25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2" t="s">
        <v>230</v>
      </c>
      <c r="AU1566" s="252" t="s">
        <v>88</v>
      </c>
      <c r="AV1566" s="13" t="s">
        <v>88</v>
      </c>
      <c r="AW1566" s="13" t="s">
        <v>34</v>
      </c>
      <c r="AX1566" s="13" t="s">
        <v>79</v>
      </c>
      <c r="AY1566" s="252" t="s">
        <v>216</v>
      </c>
    </row>
    <row r="1567" s="15" customFormat="1">
      <c r="A1567" s="15"/>
      <c r="B1567" s="280"/>
      <c r="C1567" s="281"/>
      <c r="D1567" s="243" t="s">
        <v>230</v>
      </c>
      <c r="E1567" s="282" t="s">
        <v>1</v>
      </c>
      <c r="F1567" s="283" t="s">
        <v>778</v>
      </c>
      <c r="G1567" s="281"/>
      <c r="H1567" s="284">
        <v>186.30000000000001</v>
      </c>
      <c r="I1567" s="285"/>
      <c r="J1567" s="281"/>
      <c r="K1567" s="281"/>
      <c r="L1567" s="286"/>
      <c r="M1567" s="287"/>
      <c r="N1567" s="288"/>
      <c r="O1567" s="288"/>
      <c r="P1567" s="288"/>
      <c r="Q1567" s="288"/>
      <c r="R1567" s="288"/>
      <c r="S1567" s="288"/>
      <c r="T1567" s="289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90" t="s">
        <v>230</v>
      </c>
      <c r="AU1567" s="290" t="s">
        <v>88</v>
      </c>
      <c r="AV1567" s="15" t="s">
        <v>99</v>
      </c>
      <c r="AW1567" s="15" t="s">
        <v>34</v>
      </c>
      <c r="AX1567" s="15" t="s">
        <v>79</v>
      </c>
      <c r="AY1567" s="290" t="s">
        <v>216</v>
      </c>
    </row>
    <row r="1568" s="13" customFormat="1">
      <c r="A1568" s="13"/>
      <c r="B1568" s="241"/>
      <c r="C1568" s="242"/>
      <c r="D1568" s="243" t="s">
        <v>230</v>
      </c>
      <c r="E1568" s="244" t="s">
        <v>1</v>
      </c>
      <c r="F1568" s="245" t="s">
        <v>2516</v>
      </c>
      <c r="G1568" s="242"/>
      <c r="H1568" s="246">
        <v>112.44</v>
      </c>
      <c r="I1568" s="247"/>
      <c r="J1568" s="242"/>
      <c r="K1568" s="242"/>
      <c r="L1568" s="248"/>
      <c r="M1568" s="249"/>
      <c r="N1568" s="250"/>
      <c r="O1568" s="250"/>
      <c r="P1568" s="250"/>
      <c r="Q1568" s="250"/>
      <c r="R1568" s="250"/>
      <c r="S1568" s="250"/>
      <c r="T1568" s="251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2" t="s">
        <v>230</v>
      </c>
      <c r="AU1568" s="252" t="s">
        <v>88</v>
      </c>
      <c r="AV1568" s="13" t="s">
        <v>88</v>
      </c>
      <c r="AW1568" s="13" t="s">
        <v>34</v>
      </c>
      <c r="AX1568" s="13" t="s">
        <v>79</v>
      </c>
      <c r="AY1568" s="252" t="s">
        <v>216</v>
      </c>
    </row>
    <row r="1569" s="15" customFormat="1">
      <c r="A1569" s="15"/>
      <c r="B1569" s="280"/>
      <c r="C1569" s="281"/>
      <c r="D1569" s="243" t="s">
        <v>230</v>
      </c>
      <c r="E1569" s="282" t="s">
        <v>1</v>
      </c>
      <c r="F1569" s="283" t="s">
        <v>775</v>
      </c>
      <c r="G1569" s="281"/>
      <c r="H1569" s="284">
        <v>112.44</v>
      </c>
      <c r="I1569" s="285"/>
      <c r="J1569" s="281"/>
      <c r="K1569" s="281"/>
      <c r="L1569" s="286"/>
      <c r="M1569" s="287"/>
      <c r="N1569" s="288"/>
      <c r="O1569" s="288"/>
      <c r="P1569" s="288"/>
      <c r="Q1569" s="288"/>
      <c r="R1569" s="288"/>
      <c r="S1569" s="288"/>
      <c r="T1569" s="289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90" t="s">
        <v>230</v>
      </c>
      <c r="AU1569" s="290" t="s">
        <v>88</v>
      </c>
      <c r="AV1569" s="15" t="s">
        <v>99</v>
      </c>
      <c r="AW1569" s="15" t="s">
        <v>34</v>
      </c>
      <c r="AX1569" s="15" t="s">
        <v>79</v>
      </c>
      <c r="AY1569" s="290" t="s">
        <v>216</v>
      </c>
    </row>
    <row r="1570" s="14" customFormat="1">
      <c r="A1570" s="14"/>
      <c r="B1570" s="253"/>
      <c r="C1570" s="254"/>
      <c r="D1570" s="243" t="s">
        <v>230</v>
      </c>
      <c r="E1570" s="255" t="s">
        <v>1</v>
      </c>
      <c r="F1570" s="256" t="s">
        <v>285</v>
      </c>
      <c r="G1570" s="254"/>
      <c r="H1570" s="257">
        <v>298.74000000000001</v>
      </c>
      <c r="I1570" s="258"/>
      <c r="J1570" s="254"/>
      <c r="K1570" s="254"/>
      <c r="L1570" s="259"/>
      <c r="M1570" s="260"/>
      <c r="N1570" s="261"/>
      <c r="O1570" s="261"/>
      <c r="P1570" s="261"/>
      <c r="Q1570" s="261"/>
      <c r="R1570" s="261"/>
      <c r="S1570" s="261"/>
      <c r="T1570" s="26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3" t="s">
        <v>230</v>
      </c>
      <c r="AU1570" s="263" t="s">
        <v>88</v>
      </c>
      <c r="AV1570" s="14" t="s">
        <v>121</v>
      </c>
      <c r="AW1570" s="14" t="s">
        <v>34</v>
      </c>
      <c r="AX1570" s="14" t="s">
        <v>86</v>
      </c>
      <c r="AY1570" s="263" t="s">
        <v>216</v>
      </c>
    </row>
    <row r="1571" s="2" customFormat="1" ht="16.5" customHeight="1">
      <c r="A1571" s="39"/>
      <c r="B1571" s="40"/>
      <c r="C1571" s="264" t="s">
        <v>2517</v>
      </c>
      <c r="D1571" s="264" t="s">
        <v>372</v>
      </c>
      <c r="E1571" s="265" t="s">
        <v>2518</v>
      </c>
      <c r="F1571" s="266" t="s">
        <v>2519</v>
      </c>
      <c r="G1571" s="267" t="s">
        <v>277</v>
      </c>
      <c r="H1571" s="268">
        <v>313.67700000000002</v>
      </c>
      <c r="I1571" s="269"/>
      <c r="J1571" s="270">
        <f>ROUND(I1571*H1571,2)</f>
        <v>0</v>
      </c>
      <c r="K1571" s="266" t="s">
        <v>222</v>
      </c>
      <c r="L1571" s="271"/>
      <c r="M1571" s="272" t="s">
        <v>1</v>
      </c>
      <c r="N1571" s="273" t="s">
        <v>44</v>
      </c>
      <c r="O1571" s="92"/>
      <c r="P1571" s="237">
        <f>O1571*H1571</f>
        <v>0</v>
      </c>
      <c r="Q1571" s="237">
        <v>0.0022000000000000001</v>
      </c>
      <c r="R1571" s="237">
        <f>Q1571*H1571</f>
        <v>0.69008940000000007</v>
      </c>
      <c r="S1571" s="237">
        <v>0</v>
      </c>
      <c r="T1571" s="238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39" t="s">
        <v>371</v>
      </c>
      <c r="AT1571" s="239" t="s">
        <v>372</v>
      </c>
      <c r="AU1571" s="239" t="s">
        <v>88</v>
      </c>
      <c r="AY1571" s="18" t="s">
        <v>216</v>
      </c>
      <c r="BE1571" s="240">
        <f>IF(N1571="základní",J1571,0)</f>
        <v>0</v>
      </c>
      <c r="BF1571" s="240">
        <f>IF(N1571="snížená",J1571,0)</f>
        <v>0</v>
      </c>
      <c r="BG1571" s="240">
        <f>IF(N1571="zákl. přenesená",J1571,0)</f>
        <v>0</v>
      </c>
      <c r="BH1571" s="240">
        <f>IF(N1571="sníž. přenesená",J1571,0)</f>
        <v>0</v>
      </c>
      <c r="BI1571" s="240">
        <f>IF(N1571="nulová",J1571,0)</f>
        <v>0</v>
      </c>
      <c r="BJ1571" s="18" t="s">
        <v>86</v>
      </c>
      <c r="BK1571" s="240">
        <f>ROUND(I1571*H1571,2)</f>
        <v>0</v>
      </c>
      <c r="BL1571" s="18" t="s">
        <v>290</v>
      </c>
      <c r="BM1571" s="239" t="s">
        <v>2520</v>
      </c>
    </row>
    <row r="1572" s="13" customFormat="1">
      <c r="A1572" s="13"/>
      <c r="B1572" s="241"/>
      <c r="C1572" s="242"/>
      <c r="D1572" s="243" t="s">
        <v>230</v>
      </c>
      <c r="E1572" s="242"/>
      <c r="F1572" s="245" t="s">
        <v>2521</v>
      </c>
      <c r="G1572" s="242"/>
      <c r="H1572" s="246">
        <v>313.67700000000002</v>
      </c>
      <c r="I1572" s="247"/>
      <c r="J1572" s="242"/>
      <c r="K1572" s="242"/>
      <c r="L1572" s="248"/>
      <c r="M1572" s="249"/>
      <c r="N1572" s="250"/>
      <c r="O1572" s="250"/>
      <c r="P1572" s="250"/>
      <c r="Q1572" s="250"/>
      <c r="R1572" s="250"/>
      <c r="S1572" s="250"/>
      <c r="T1572" s="251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2" t="s">
        <v>230</v>
      </c>
      <c r="AU1572" s="252" t="s">
        <v>88</v>
      </c>
      <c r="AV1572" s="13" t="s">
        <v>88</v>
      </c>
      <c r="AW1572" s="13" t="s">
        <v>4</v>
      </c>
      <c r="AX1572" s="13" t="s">
        <v>86</v>
      </c>
      <c r="AY1572" s="252" t="s">
        <v>216</v>
      </c>
    </row>
    <row r="1573" s="2" customFormat="1" ht="16.5" customHeight="1">
      <c r="A1573" s="39"/>
      <c r="B1573" s="40"/>
      <c r="C1573" s="228" t="s">
        <v>2522</v>
      </c>
      <c r="D1573" s="228" t="s">
        <v>218</v>
      </c>
      <c r="E1573" s="229" t="s">
        <v>2523</v>
      </c>
      <c r="F1573" s="230" t="s">
        <v>2524</v>
      </c>
      <c r="G1573" s="231" t="s">
        <v>359</v>
      </c>
      <c r="H1573" s="232">
        <v>7.7969999999999997</v>
      </c>
      <c r="I1573" s="233"/>
      <c r="J1573" s="234">
        <f>ROUND(I1573*H1573,2)</f>
        <v>0</v>
      </c>
      <c r="K1573" s="230" t="s">
        <v>222</v>
      </c>
      <c r="L1573" s="45"/>
      <c r="M1573" s="235" t="s">
        <v>1</v>
      </c>
      <c r="N1573" s="236" t="s">
        <v>44</v>
      </c>
      <c r="O1573" s="92"/>
      <c r="P1573" s="237">
        <f>O1573*H1573</f>
        <v>0</v>
      </c>
      <c r="Q1573" s="237">
        <v>0</v>
      </c>
      <c r="R1573" s="237">
        <f>Q1573*H1573</f>
        <v>0</v>
      </c>
      <c r="S1573" s="237">
        <v>0</v>
      </c>
      <c r="T1573" s="238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39" t="s">
        <v>290</v>
      </c>
      <c r="AT1573" s="239" t="s">
        <v>218</v>
      </c>
      <c r="AU1573" s="239" t="s">
        <v>88</v>
      </c>
      <c r="AY1573" s="18" t="s">
        <v>216</v>
      </c>
      <c r="BE1573" s="240">
        <f>IF(N1573="základní",J1573,0)</f>
        <v>0</v>
      </c>
      <c r="BF1573" s="240">
        <f>IF(N1573="snížená",J1573,0)</f>
        <v>0</v>
      </c>
      <c r="BG1573" s="240">
        <f>IF(N1573="zákl. přenesená",J1573,0)</f>
        <v>0</v>
      </c>
      <c r="BH1573" s="240">
        <f>IF(N1573="sníž. přenesená",J1573,0)</f>
        <v>0</v>
      </c>
      <c r="BI1573" s="240">
        <f>IF(N1573="nulová",J1573,0)</f>
        <v>0</v>
      </c>
      <c r="BJ1573" s="18" t="s">
        <v>86</v>
      </c>
      <c r="BK1573" s="240">
        <f>ROUND(I1573*H1573,2)</f>
        <v>0</v>
      </c>
      <c r="BL1573" s="18" t="s">
        <v>290</v>
      </c>
      <c r="BM1573" s="239" t="s">
        <v>2525</v>
      </c>
    </row>
    <row r="1574" s="2" customFormat="1" ht="16.5" customHeight="1">
      <c r="A1574" s="39"/>
      <c r="B1574" s="40"/>
      <c r="C1574" s="228" t="s">
        <v>2526</v>
      </c>
      <c r="D1574" s="228" t="s">
        <v>218</v>
      </c>
      <c r="E1574" s="229" t="s">
        <v>2527</v>
      </c>
      <c r="F1574" s="230" t="s">
        <v>2528</v>
      </c>
      <c r="G1574" s="231" t="s">
        <v>359</v>
      </c>
      <c r="H1574" s="232">
        <v>7.7969999999999997</v>
      </c>
      <c r="I1574" s="233"/>
      <c r="J1574" s="234">
        <f>ROUND(I1574*H1574,2)</f>
        <v>0</v>
      </c>
      <c r="K1574" s="230" t="s">
        <v>222</v>
      </c>
      <c r="L1574" s="45"/>
      <c r="M1574" s="235" t="s">
        <v>1</v>
      </c>
      <c r="N1574" s="236" t="s">
        <v>44</v>
      </c>
      <c r="O1574" s="92"/>
      <c r="P1574" s="237">
        <f>O1574*H1574</f>
        <v>0</v>
      </c>
      <c r="Q1574" s="237">
        <v>0</v>
      </c>
      <c r="R1574" s="237">
        <f>Q1574*H1574</f>
        <v>0</v>
      </c>
      <c r="S1574" s="237">
        <v>0</v>
      </c>
      <c r="T1574" s="238">
        <f>S1574*H1574</f>
        <v>0</v>
      </c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R1574" s="239" t="s">
        <v>290</v>
      </c>
      <c r="AT1574" s="239" t="s">
        <v>218</v>
      </c>
      <c r="AU1574" s="239" t="s">
        <v>88</v>
      </c>
      <c r="AY1574" s="18" t="s">
        <v>216</v>
      </c>
      <c r="BE1574" s="240">
        <f>IF(N1574="základní",J1574,0)</f>
        <v>0</v>
      </c>
      <c r="BF1574" s="240">
        <f>IF(N1574="snížená",J1574,0)</f>
        <v>0</v>
      </c>
      <c r="BG1574" s="240">
        <f>IF(N1574="zákl. přenesená",J1574,0)</f>
        <v>0</v>
      </c>
      <c r="BH1574" s="240">
        <f>IF(N1574="sníž. přenesená",J1574,0)</f>
        <v>0</v>
      </c>
      <c r="BI1574" s="240">
        <f>IF(N1574="nulová",J1574,0)</f>
        <v>0</v>
      </c>
      <c r="BJ1574" s="18" t="s">
        <v>86</v>
      </c>
      <c r="BK1574" s="240">
        <f>ROUND(I1574*H1574,2)</f>
        <v>0</v>
      </c>
      <c r="BL1574" s="18" t="s">
        <v>290</v>
      </c>
      <c r="BM1574" s="239" t="s">
        <v>2529</v>
      </c>
    </row>
    <row r="1575" s="12" customFormat="1" ht="22.8" customHeight="1">
      <c r="A1575" s="12"/>
      <c r="B1575" s="212"/>
      <c r="C1575" s="213"/>
      <c r="D1575" s="214" t="s">
        <v>78</v>
      </c>
      <c r="E1575" s="226" t="s">
        <v>2530</v>
      </c>
      <c r="F1575" s="226" t="s">
        <v>2531</v>
      </c>
      <c r="G1575" s="213"/>
      <c r="H1575" s="213"/>
      <c r="I1575" s="216"/>
      <c r="J1575" s="227">
        <f>BK1575</f>
        <v>0</v>
      </c>
      <c r="K1575" s="213"/>
      <c r="L1575" s="218"/>
      <c r="M1575" s="219"/>
      <c r="N1575" s="220"/>
      <c r="O1575" s="220"/>
      <c r="P1575" s="221">
        <f>SUM(P1576:P1602)</f>
        <v>0</v>
      </c>
      <c r="Q1575" s="220"/>
      <c r="R1575" s="221">
        <f>SUM(R1576:R1602)</f>
        <v>0.39441099999999996</v>
      </c>
      <c r="S1575" s="220"/>
      <c r="T1575" s="222">
        <f>SUM(T1576:T1602)</f>
        <v>0.0080160000000000006</v>
      </c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R1575" s="223" t="s">
        <v>88</v>
      </c>
      <c r="AT1575" s="224" t="s">
        <v>78</v>
      </c>
      <c r="AU1575" s="224" t="s">
        <v>86</v>
      </c>
      <c r="AY1575" s="223" t="s">
        <v>216</v>
      </c>
      <c r="BK1575" s="225">
        <f>SUM(BK1576:BK1602)</f>
        <v>0</v>
      </c>
    </row>
    <row r="1576" s="2" customFormat="1" ht="16.5" customHeight="1">
      <c r="A1576" s="39"/>
      <c r="B1576" s="40"/>
      <c r="C1576" s="228" t="s">
        <v>2532</v>
      </c>
      <c r="D1576" s="228" t="s">
        <v>218</v>
      </c>
      <c r="E1576" s="229" t="s">
        <v>2533</v>
      </c>
      <c r="F1576" s="230" t="s">
        <v>2534</v>
      </c>
      <c r="G1576" s="231" t="s">
        <v>293</v>
      </c>
      <c r="H1576" s="232">
        <v>4.7999999999999998</v>
      </c>
      <c r="I1576" s="233"/>
      <c r="J1576" s="234">
        <f>ROUND(I1576*H1576,2)</f>
        <v>0</v>
      </c>
      <c r="K1576" s="230" t="s">
        <v>222</v>
      </c>
      <c r="L1576" s="45"/>
      <c r="M1576" s="235" t="s">
        <v>1</v>
      </c>
      <c r="N1576" s="236" t="s">
        <v>44</v>
      </c>
      <c r="O1576" s="92"/>
      <c r="P1576" s="237">
        <f>O1576*H1576</f>
        <v>0</v>
      </c>
      <c r="Q1576" s="237">
        <v>0</v>
      </c>
      <c r="R1576" s="237">
        <f>Q1576*H1576</f>
        <v>0</v>
      </c>
      <c r="S1576" s="237">
        <v>0.00167</v>
      </c>
      <c r="T1576" s="238">
        <f>S1576*H1576</f>
        <v>0.0080160000000000006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9" t="s">
        <v>290</v>
      </c>
      <c r="AT1576" s="239" t="s">
        <v>218</v>
      </c>
      <c r="AU1576" s="239" t="s">
        <v>88</v>
      </c>
      <c r="AY1576" s="18" t="s">
        <v>216</v>
      </c>
      <c r="BE1576" s="240">
        <f>IF(N1576="základní",J1576,0)</f>
        <v>0</v>
      </c>
      <c r="BF1576" s="240">
        <f>IF(N1576="snížená",J1576,0)</f>
        <v>0</v>
      </c>
      <c r="BG1576" s="240">
        <f>IF(N1576="zákl. přenesená",J1576,0)</f>
        <v>0</v>
      </c>
      <c r="BH1576" s="240">
        <f>IF(N1576="sníž. přenesená",J1576,0)</f>
        <v>0</v>
      </c>
      <c r="BI1576" s="240">
        <f>IF(N1576="nulová",J1576,0)</f>
        <v>0</v>
      </c>
      <c r="BJ1576" s="18" t="s">
        <v>86</v>
      </c>
      <c r="BK1576" s="240">
        <f>ROUND(I1576*H1576,2)</f>
        <v>0</v>
      </c>
      <c r="BL1576" s="18" t="s">
        <v>290</v>
      </c>
      <c r="BM1576" s="239" t="s">
        <v>2535</v>
      </c>
    </row>
    <row r="1577" s="13" customFormat="1">
      <c r="A1577" s="13"/>
      <c r="B1577" s="241"/>
      <c r="C1577" s="242"/>
      <c r="D1577" s="243" t="s">
        <v>230</v>
      </c>
      <c r="E1577" s="244" t="s">
        <v>1</v>
      </c>
      <c r="F1577" s="245" t="s">
        <v>2536</v>
      </c>
      <c r="G1577" s="242"/>
      <c r="H1577" s="246">
        <v>4.7999999999999998</v>
      </c>
      <c r="I1577" s="247"/>
      <c r="J1577" s="242"/>
      <c r="K1577" s="242"/>
      <c r="L1577" s="248"/>
      <c r="M1577" s="249"/>
      <c r="N1577" s="250"/>
      <c r="O1577" s="250"/>
      <c r="P1577" s="250"/>
      <c r="Q1577" s="250"/>
      <c r="R1577" s="250"/>
      <c r="S1577" s="250"/>
      <c r="T1577" s="251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2" t="s">
        <v>230</v>
      </c>
      <c r="AU1577" s="252" t="s">
        <v>88</v>
      </c>
      <c r="AV1577" s="13" t="s">
        <v>88</v>
      </c>
      <c r="AW1577" s="13" t="s">
        <v>34</v>
      </c>
      <c r="AX1577" s="13" t="s">
        <v>86</v>
      </c>
      <c r="AY1577" s="252" t="s">
        <v>216</v>
      </c>
    </row>
    <row r="1578" s="2" customFormat="1" ht="21.75" customHeight="1">
      <c r="A1578" s="39"/>
      <c r="B1578" s="40"/>
      <c r="C1578" s="228" t="s">
        <v>2537</v>
      </c>
      <c r="D1578" s="228" t="s">
        <v>218</v>
      </c>
      <c r="E1578" s="229" t="s">
        <v>2538</v>
      </c>
      <c r="F1578" s="230" t="s">
        <v>2539</v>
      </c>
      <c r="G1578" s="231" t="s">
        <v>293</v>
      </c>
      <c r="H1578" s="232">
        <v>53.875</v>
      </c>
      <c r="I1578" s="233"/>
      <c r="J1578" s="234">
        <f>ROUND(I1578*H1578,2)</f>
        <v>0</v>
      </c>
      <c r="K1578" s="230" t="s">
        <v>222</v>
      </c>
      <c r="L1578" s="45"/>
      <c r="M1578" s="235" t="s">
        <v>1</v>
      </c>
      <c r="N1578" s="236" t="s">
        <v>44</v>
      </c>
      <c r="O1578" s="92"/>
      <c r="P1578" s="237">
        <f>O1578*H1578</f>
        <v>0</v>
      </c>
      <c r="Q1578" s="237">
        <v>0.0035799999999999998</v>
      </c>
      <c r="R1578" s="237">
        <f>Q1578*H1578</f>
        <v>0.1928725</v>
      </c>
      <c r="S1578" s="237">
        <v>0</v>
      </c>
      <c r="T1578" s="238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39" t="s">
        <v>290</v>
      </c>
      <c r="AT1578" s="239" t="s">
        <v>218</v>
      </c>
      <c r="AU1578" s="239" t="s">
        <v>88</v>
      </c>
      <c r="AY1578" s="18" t="s">
        <v>216</v>
      </c>
      <c r="BE1578" s="240">
        <f>IF(N1578="základní",J1578,0)</f>
        <v>0</v>
      </c>
      <c r="BF1578" s="240">
        <f>IF(N1578="snížená",J1578,0)</f>
        <v>0</v>
      </c>
      <c r="BG1578" s="240">
        <f>IF(N1578="zákl. přenesená",J1578,0)</f>
        <v>0</v>
      </c>
      <c r="BH1578" s="240">
        <f>IF(N1578="sníž. přenesená",J1578,0)</f>
        <v>0</v>
      </c>
      <c r="BI1578" s="240">
        <f>IF(N1578="nulová",J1578,0)</f>
        <v>0</v>
      </c>
      <c r="BJ1578" s="18" t="s">
        <v>86</v>
      </c>
      <c r="BK1578" s="240">
        <f>ROUND(I1578*H1578,2)</f>
        <v>0</v>
      </c>
      <c r="BL1578" s="18" t="s">
        <v>290</v>
      </c>
      <c r="BM1578" s="239" t="s">
        <v>2540</v>
      </c>
    </row>
    <row r="1579" s="13" customFormat="1">
      <c r="A1579" s="13"/>
      <c r="B1579" s="241"/>
      <c r="C1579" s="242"/>
      <c r="D1579" s="243" t="s">
        <v>230</v>
      </c>
      <c r="E1579" s="244" t="s">
        <v>1</v>
      </c>
      <c r="F1579" s="245" t="s">
        <v>2541</v>
      </c>
      <c r="G1579" s="242"/>
      <c r="H1579" s="246">
        <v>12.5</v>
      </c>
      <c r="I1579" s="247"/>
      <c r="J1579" s="242"/>
      <c r="K1579" s="242"/>
      <c r="L1579" s="248"/>
      <c r="M1579" s="249"/>
      <c r="N1579" s="250"/>
      <c r="O1579" s="250"/>
      <c r="P1579" s="250"/>
      <c r="Q1579" s="250"/>
      <c r="R1579" s="250"/>
      <c r="S1579" s="250"/>
      <c r="T1579" s="251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2" t="s">
        <v>230</v>
      </c>
      <c r="AU1579" s="252" t="s">
        <v>88</v>
      </c>
      <c r="AV1579" s="13" t="s">
        <v>88</v>
      </c>
      <c r="AW1579" s="13" t="s">
        <v>34</v>
      </c>
      <c r="AX1579" s="13" t="s">
        <v>79</v>
      </c>
      <c r="AY1579" s="252" t="s">
        <v>216</v>
      </c>
    </row>
    <row r="1580" s="13" customFormat="1">
      <c r="A1580" s="13"/>
      <c r="B1580" s="241"/>
      <c r="C1580" s="242"/>
      <c r="D1580" s="243" t="s">
        <v>230</v>
      </c>
      <c r="E1580" s="244" t="s">
        <v>1</v>
      </c>
      <c r="F1580" s="245" t="s">
        <v>2542</v>
      </c>
      <c r="G1580" s="242"/>
      <c r="H1580" s="246">
        <v>11.375</v>
      </c>
      <c r="I1580" s="247"/>
      <c r="J1580" s="242"/>
      <c r="K1580" s="242"/>
      <c r="L1580" s="248"/>
      <c r="M1580" s="249"/>
      <c r="N1580" s="250"/>
      <c r="O1580" s="250"/>
      <c r="P1580" s="250"/>
      <c r="Q1580" s="250"/>
      <c r="R1580" s="250"/>
      <c r="S1580" s="250"/>
      <c r="T1580" s="25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2" t="s">
        <v>230</v>
      </c>
      <c r="AU1580" s="252" t="s">
        <v>88</v>
      </c>
      <c r="AV1580" s="13" t="s">
        <v>88</v>
      </c>
      <c r="AW1580" s="13" t="s">
        <v>34</v>
      </c>
      <c r="AX1580" s="13" t="s">
        <v>79</v>
      </c>
      <c r="AY1580" s="252" t="s">
        <v>216</v>
      </c>
    </row>
    <row r="1581" s="13" customFormat="1">
      <c r="A1581" s="13"/>
      <c r="B1581" s="241"/>
      <c r="C1581" s="242"/>
      <c r="D1581" s="243" t="s">
        <v>230</v>
      </c>
      <c r="E1581" s="244" t="s">
        <v>1</v>
      </c>
      <c r="F1581" s="245" t="s">
        <v>2543</v>
      </c>
      <c r="G1581" s="242"/>
      <c r="H1581" s="246">
        <v>6.25</v>
      </c>
      <c r="I1581" s="247"/>
      <c r="J1581" s="242"/>
      <c r="K1581" s="242"/>
      <c r="L1581" s="248"/>
      <c r="M1581" s="249"/>
      <c r="N1581" s="250"/>
      <c r="O1581" s="250"/>
      <c r="P1581" s="250"/>
      <c r="Q1581" s="250"/>
      <c r="R1581" s="250"/>
      <c r="S1581" s="250"/>
      <c r="T1581" s="251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2" t="s">
        <v>230</v>
      </c>
      <c r="AU1581" s="252" t="s">
        <v>88</v>
      </c>
      <c r="AV1581" s="13" t="s">
        <v>88</v>
      </c>
      <c r="AW1581" s="13" t="s">
        <v>34</v>
      </c>
      <c r="AX1581" s="13" t="s">
        <v>79</v>
      </c>
      <c r="AY1581" s="252" t="s">
        <v>216</v>
      </c>
    </row>
    <row r="1582" s="13" customFormat="1">
      <c r="A1582" s="13"/>
      <c r="B1582" s="241"/>
      <c r="C1582" s="242"/>
      <c r="D1582" s="243" t="s">
        <v>230</v>
      </c>
      <c r="E1582" s="244" t="s">
        <v>1</v>
      </c>
      <c r="F1582" s="245" t="s">
        <v>2544</v>
      </c>
      <c r="G1582" s="242"/>
      <c r="H1582" s="246">
        <v>20.25</v>
      </c>
      <c r="I1582" s="247"/>
      <c r="J1582" s="242"/>
      <c r="K1582" s="242"/>
      <c r="L1582" s="248"/>
      <c r="M1582" s="249"/>
      <c r="N1582" s="250"/>
      <c r="O1582" s="250"/>
      <c r="P1582" s="250"/>
      <c r="Q1582" s="250"/>
      <c r="R1582" s="250"/>
      <c r="S1582" s="250"/>
      <c r="T1582" s="25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2" t="s">
        <v>230</v>
      </c>
      <c r="AU1582" s="252" t="s">
        <v>88</v>
      </c>
      <c r="AV1582" s="13" t="s">
        <v>88</v>
      </c>
      <c r="AW1582" s="13" t="s">
        <v>34</v>
      </c>
      <c r="AX1582" s="13" t="s">
        <v>79</v>
      </c>
      <c r="AY1582" s="252" t="s">
        <v>216</v>
      </c>
    </row>
    <row r="1583" s="13" customFormat="1">
      <c r="A1583" s="13"/>
      <c r="B1583" s="241"/>
      <c r="C1583" s="242"/>
      <c r="D1583" s="243" t="s">
        <v>230</v>
      </c>
      <c r="E1583" s="244" t="s">
        <v>1</v>
      </c>
      <c r="F1583" s="245" t="s">
        <v>2545</v>
      </c>
      <c r="G1583" s="242"/>
      <c r="H1583" s="246">
        <v>3.5</v>
      </c>
      <c r="I1583" s="247"/>
      <c r="J1583" s="242"/>
      <c r="K1583" s="242"/>
      <c r="L1583" s="248"/>
      <c r="M1583" s="249"/>
      <c r="N1583" s="250"/>
      <c r="O1583" s="250"/>
      <c r="P1583" s="250"/>
      <c r="Q1583" s="250"/>
      <c r="R1583" s="250"/>
      <c r="S1583" s="250"/>
      <c r="T1583" s="25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2" t="s">
        <v>230</v>
      </c>
      <c r="AU1583" s="252" t="s">
        <v>88</v>
      </c>
      <c r="AV1583" s="13" t="s">
        <v>88</v>
      </c>
      <c r="AW1583" s="13" t="s">
        <v>34</v>
      </c>
      <c r="AX1583" s="13" t="s">
        <v>79</v>
      </c>
      <c r="AY1583" s="252" t="s">
        <v>216</v>
      </c>
    </row>
    <row r="1584" s="14" customFormat="1">
      <c r="A1584" s="14"/>
      <c r="B1584" s="253"/>
      <c r="C1584" s="254"/>
      <c r="D1584" s="243" t="s">
        <v>230</v>
      </c>
      <c r="E1584" s="255" t="s">
        <v>1</v>
      </c>
      <c r="F1584" s="256" t="s">
        <v>285</v>
      </c>
      <c r="G1584" s="254"/>
      <c r="H1584" s="257">
        <v>53.875</v>
      </c>
      <c r="I1584" s="258"/>
      <c r="J1584" s="254"/>
      <c r="K1584" s="254"/>
      <c r="L1584" s="259"/>
      <c r="M1584" s="260"/>
      <c r="N1584" s="261"/>
      <c r="O1584" s="261"/>
      <c r="P1584" s="261"/>
      <c r="Q1584" s="261"/>
      <c r="R1584" s="261"/>
      <c r="S1584" s="261"/>
      <c r="T1584" s="26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3" t="s">
        <v>230</v>
      </c>
      <c r="AU1584" s="263" t="s">
        <v>88</v>
      </c>
      <c r="AV1584" s="14" t="s">
        <v>121</v>
      </c>
      <c r="AW1584" s="14" t="s">
        <v>34</v>
      </c>
      <c r="AX1584" s="14" t="s">
        <v>86</v>
      </c>
      <c r="AY1584" s="263" t="s">
        <v>216</v>
      </c>
    </row>
    <row r="1585" s="2" customFormat="1" ht="16.5" customHeight="1">
      <c r="A1585" s="39"/>
      <c r="B1585" s="40"/>
      <c r="C1585" s="228" t="s">
        <v>2546</v>
      </c>
      <c r="D1585" s="228" t="s">
        <v>218</v>
      </c>
      <c r="E1585" s="229" t="s">
        <v>2547</v>
      </c>
      <c r="F1585" s="230" t="s">
        <v>2548</v>
      </c>
      <c r="G1585" s="231" t="s">
        <v>293</v>
      </c>
      <c r="H1585" s="232">
        <v>19.75</v>
      </c>
      <c r="I1585" s="233"/>
      <c r="J1585" s="234">
        <f>ROUND(I1585*H1585,2)</f>
        <v>0</v>
      </c>
      <c r="K1585" s="230" t="s">
        <v>222</v>
      </c>
      <c r="L1585" s="45"/>
      <c r="M1585" s="235" t="s">
        <v>1</v>
      </c>
      <c r="N1585" s="236" t="s">
        <v>44</v>
      </c>
      <c r="O1585" s="92"/>
      <c r="P1585" s="237">
        <f>O1585*H1585</f>
        <v>0</v>
      </c>
      <c r="Q1585" s="237">
        <v>0.0053499999999999997</v>
      </c>
      <c r="R1585" s="237">
        <f>Q1585*H1585</f>
        <v>0.10566249999999999</v>
      </c>
      <c r="S1585" s="237">
        <v>0</v>
      </c>
      <c r="T1585" s="238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39" t="s">
        <v>290</v>
      </c>
      <c r="AT1585" s="239" t="s">
        <v>218</v>
      </c>
      <c r="AU1585" s="239" t="s">
        <v>88</v>
      </c>
      <c r="AY1585" s="18" t="s">
        <v>216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86</v>
      </c>
      <c r="BK1585" s="240">
        <f>ROUND(I1585*H1585,2)</f>
        <v>0</v>
      </c>
      <c r="BL1585" s="18" t="s">
        <v>290</v>
      </c>
      <c r="BM1585" s="239" t="s">
        <v>2549</v>
      </c>
    </row>
    <row r="1586" s="13" customFormat="1">
      <c r="A1586" s="13"/>
      <c r="B1586" s="241"/>
      <c r="C1586" s="242"/>
      <c r="D1586" s="243" t="s">
        <v>230</v>
      </c>
      <c r="E1586" s="244" t="s">
        <v>1</v>
      </c>
      <c r="F1586" s="245" t="s">
        <v>2550</v>
      </c>
      <c r="G1586" s="242"/>
      <c r="H1586" s="246">
        <v>4.5</v>
      </c>
      <c r="I1586" s="247"/>
      <c r="J1586" s="242"/>
      <c r="K1586" s="242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2" t="s">
        <v>230</v>
      </c>
      <c r="AU1586" s="252" t="s">
        <v>88</v>
      </c>
      <c r="AV1586" s="13" t="s">
        <v>88</v>
      </c>
      <c r="AW1586" s="13" t="s">
        <v>34</v>
      </c>
      <c r="AX1586" s="13" t="s">
        <v>79</v>
      </c>
      <c r="AY1586" s="252" t="s">
        <v>216</v>
      </c>
    </row>
    <row r="1587" s="13" customFormat="1">
      <c r="A1587" s="13"/>
      <c r="B1587" s="241"/>
      <c r="C1587" s="242"/>
      <c r="D1587" s="243" t="s">
        <v>230</v>
      </c>
      <c r="E1587" s="244" t="s">
        <v>1</v>
      </c>
      <c r="F1587" s="245" t="s">
        <v>2551</v>
      </c>
      <c r="G1587" s="242"/>
      <c r="H1587" s="246">
        <v>5</v>
      </c>
      <c r="I1587" s="247"/>
      <c r="J1587" s="242"/>
      <c r="K1587" s="242"/>
      <c r="L1587" s="248"/>
      <c r="M1587" s="249"/>
      <c r="N1587" s="250"/>
      <c r="O1587" s="250"/>
      <c r="P1587" s="250"/>
      <c r="Q1587" s="250"/>
      <c r="R1587" s="250"/>
      <c r="S1587" s="250"/>
      <c r="T1587" s="25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2" t="s">
        <v>230</v>
      </c>
      <c r="AU1587" s="252" t="s">
        <v>88</v>
      </c>
      <c r="AV1587" s="13" t="s">
        <v>88</v>
      </c>
      <c r="AW1587" s="13" t="s">
        <v>34</v>
      </c>
      <c r="AX1587" s="13" t="s">
        <v>79</v>
      </c>
      <c r="AY1587" s="252" t="s">
        <v>216</v>
      </c>
    </row>
    <row r="1588" s="13" customFormat="1">
      <c r="A1588" s="13"/>
      <c r="B1588" s="241"/>
      <c r="C1588" s="242"/>
      <c r="D1588" s="243" t="s">
        <v>230</v>
      </c>
      <c r="E1588" s="244" t="s">
        <v>1</v>
      </c>
      <c r="F1588" s="245" t="s">
        <v>2552</v>
      </c>
      <c r="G1588" s="242"/>
      <c r="H1588" s="246">
        <v>3.5</v>
      </c>
      <c r="I1588" s="247"/>
      <c r="J1588" s="242"/>
      <c r="K1588" s="242"/>
      <c r="L1588" s="248"/>
      <c r="M1588" s="249"/>
      <c r="N1588" s="250"/>
      <c r="O1588" s="250"/>
      <c r="P1588" s="250"/>
      <c r="Q1588" s="250"/>
      <c r="R1588" s="250"/>
      <c r="S1588" s="250"/>
      <c r="T1588" s="251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2" t="s">
        <v>230</v>
      </c>
      <c r="AU1588" s="252" t="s">
        <v>88</v>
      </c>
      <c r="AV1588" s="13" t="s">
        <v>88</v>
      </c>
      <c r="AW1588" s="13" t="s">
        <v>34</v>
      </c>
      <c r="AX1588" s="13" t="s">
        <v>79</v>
      </c>
      <c r="AY1588" s="252" t="s">
        <v>216</v>
      </c>
    </row>
    <row r="1589" s="13" customFormat="1">
      <c r="A1589" s="13"/>
      <c r="B1589" s="241"/>
      <c r="C1589" s="242"/>
      <c r="D1589" s="243" t="s">
        <v>230</v>
      </c>
      <c r="E1589" s="244" t="s">
        <v>1</v>
      </c>
      <c r="F1589" s="245" t="s">
        <v>2553</v>
      </c>
      <c r="G1589" s="242"/>
      <c r="H1589" s="246">
        <v>6.75</v>
      </c>
      <c r="I1589" s="247"/>
      <c r="J1589" s="242"/>
      <c r="K1589" s="242"/>
      <c r="L1589" s="248"/>
      <c r="M1589" s="249"/>
      <c r="N1589" s="250"/>
      <c r="O1589" s="250"/>
      <c r="P1589" s="250"/>
      <c r="Q1589" s="250"/>
      <c r="R1589" s="250"/>
      <c r="S1589" s="250"/>
      <c r="T1589" s="25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2" t="s">
        <v>230</v>
      </c>
      <c r="AU1589" s="252" t="s">
        <v>88</v>
      </c>
      <c r="AV1589" s="13" t="s">
        <v>88</v>
      </c>
      <c r="AW1589" s="13" t="s">
        <v>34</v>
      </c>
      <c r="AX1589" s="13" t="s">
        <v>79</v>
      </c>
      <c r="AY1589" s="252" t="s">
        <v>216</v>
      </c>
    </row>
    <row r="1590" s="14" customFormat="1">
      <c r="A1590" s="14"/>
      <c r="B1590" s="253"/>
      <c r="C1590" s="254"/>
      <c r="D1590" s="243" t="s">
        <v>230</v>
      </c>
      <c r="E1590" s="255" t="s">
        <v>1</v>
      </c>
      <c r="F1590" s="256" t="s">
        <v>285</v>
      </c>
      <c r="G1590" s="254"/>
      <c r="H1590" s="257">
        <v>19.75</v>
      </c>
      <c r="I1590" s="258"/>
      <c r="J1590" s="254"/>
      <c r="K1590" s="254"/>
      <c r="L1590" s="259"/>
      <c r="M1590" s="260"/>
      <c r="N1590" s="261"/>
      <c r="O1590" s="261"/>
      <c r="P1590" s="261"/>
      <c r="Q1590" s="261"/>
      <c r="R1590" s="261"/>
      <c r="S1590" s="261"/>
      <c r="T1590" s="26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63" t="s">
        <v>230</v>
      </c>
      <c r="AU1590" s="263" t="s">
        <v>88</v>
      </c>
      <c r="AV1590" s="14" t="s">
        <v>121</v>
      </c>
      <c r="AW1590" s="14" t="s">
        <v>34</v>
      </c>
      <c r="AX1590" s="14" t="s">
        <v>86</v>
      </c>
      <c r="AY1590" s="263" t="s">
        <v>216</v>
      </c>
    </row>
    <row r="1591" s="2" customFormat="1" ht="16.5" customHeight="1">
      <c r="A1591" s="39"/>
      <c r="B1591" s="40"/>
      <c r="C1591" s="228" t="s">
        <v>2554</v>
      </c>
      <c r="D1591" s="228" t="s">
        <v>218</v>
      </c>
      <c r="E1591" s="229" t="s">
        <v>2555</v>
      </c>
      <c r="F1591" s="230" t="s">
        <v>2556</v>
      </c>
      <c r="G1591" s="231" t="s">
        <v>293</v>
      </c>
      <c r="H1591" s="232">
        <v>3.6000000000000001</v>
      </c>
      <c r="I1591" s="233"/>
      <c r="J1591" s="234">
        <f>ROUND(I1591*H1591,2)</f>
        <v>0</v>
      </c>
      <c r="K1591" s="230" t="s">
        <v>222</v>
      </c>
      <c r="L1591" s="45"/>
      <c r="M1591" s="235" t="s">
        <v>1</v>
      </c>
      <c r="N1591" s="236" t="s">
        <v>44</v>
      </c>
      <c r="O1591" s="92"/>
      <c r="P1591" s="237">
        <f>O1591*H1591</f>
        <v>0</v>
      </c>
      <c r="Q1591" s="237">
        <v>0.0029099999999999998</v>
      </c>
      <c r="R1591" s="237">
        <f>Q1591*H1591</f>
        <v>0.010475999999999999</v>
      </c>
      <c r="S1591" s="237">
        <v>0</v>
      </c>
      <c r="T1591" s="238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9" t="s">
        <v>290</v>
      </c>
      <c r="AT1591" s="239" t="s">
        <v>218</v>
      </c>
      <c r="AU1591" s="239" t="s">
        <v>88</v>
      </c>
      <c r="AY1591" s="18" t="s">
        <v>216</v>
      </c>
      <c r="BE1591" s="240">
        <f>IF(N1591="základní",J1591,0)</f>
        <v>0</v>
      </c>
      <c r="BF1591" s="240">
        <f>IF(N1591="snížená",J1591,0)</f>
        <v>0</v>
      </c>
      <c r="BG1591" s="240">
        <f>IF(N1591="zákl. přenesená",J1591,0)</f>
        <v>0</v>
      </c>
      <c r="BH1591" s="240">
        <f>IF(N1591="sníž. přenesená",J1591,0)</f>
        <v>0</v>
      </c>
      <c r="BI1591" s="240">
        <f>IF(N1591="nulová",J1591,0)</f>
        <v>0</v>
      </c>
      <c r="BJ1591" s="18" t="s">
        <v>86</v>
      </c>
      <c r="BK1591" s="240">
        <f>ROUND(I1591*H1591,2)</f>
        <v>0</v>
      </c>
      <c r="BL1591" s="18" t="s">
        <v>290</v>
      </c>
      <c r="BM1591" s="239" t="s">
        <v>2557</v>
      </c>
    </row>
    <row r="1592" s="13" customFormat="1">
      <c r="A1592" s="13"/>
      <c r="B1592" s="241"/>
      <c r="C1592" s="242"/>
      <c r="D1592" s="243" t="s">
        <v>230</v>
      </c>
      <c r="E1592" s="244" t="s">
        <v>1</v>
      </c>
      <c r="F1592" s="245" t="s">
        <v>2558</v>
      </c>
      <c r="G1592" s="242"/>
      <c r="H1592" s="246">
        <v>3.6000000000000001</v>
      </c>
      <c r="I1592" s="247"/>
      <c r="J1592" s="242"/>
      <c r="K1592" s="242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2" t="s">
        <v>230</v>
      </c>
      <c r="AU1592" s="252" t="s">
        <v>88</v>
      </c>
      <c r="AV1592" s="13" t="s">
        <v>88</v>
      </c>
      <c r="AW1592" s="13" t="s">
        <v>34</v>
      </c>
      <c r="AX1592" s="13" t="s">
        <v>86</v>
      </c>
      <c r="AY1592" s="252" t="s">
        <v>216</v>
      </c>
    </row>
    <row r="1593" s="2" customFormat="1" ht="16.5" customHeight="1">
      <c r="A1593" s="39"/>
      <c r="B1593" s="40"/>
      <c r="C1593" s="228" t="s">
        <v>2559</v>
      </c>
      <c r="D1593" s="228" t="s">
        <v>218</v>
      </c>
      <c r="E1593" s="229" t="s">
        <v>2560</v>
      </c>
      <c r="F1593" s="230" t="s">
        <v>2561</v>
      </c>
      <c r="G1593" s="231" t="s">
        <v>221</v>
      </c>
      <c r="H1593" s="232">
        <v>1</v>
      </c>
      <c r="I1593" s="233"/>
      <c r="J1593" s="234">
        <f>ROUND(I1593*H1593,2)</f>
        <v>0</v>
      </c>
      <c r="K1593" s="230" t="s">
        <v>222</v>
      </c>
      <c r="L1593" s="45"/>
      <c r="M1593" s="235" t="s">
        <v>1</v>
      </c>
      <c r="N1593" s="236" t="s">
        <v>44</v>
      </c>
      <c r="O1593" s="92"/>
      <c r="P1593" s="237">
        <f>O1593*H1593</f>
        <v>0</v>
      </c>
      <c r="Q1593" s="237">
        <v>0.0053499999999999997</v>
      </c>
      <c r="R1593" s="237">
        <f>Q1593*H1593</f>
        <v>0.0053499999999999997</v>
      </c>
      <c r="S1593" s="237">
        <v>0</v>
      </c>
      <c r="T1593" s="238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9" t="s">
        <v>290</v>
      </c>
      <c r="AT1593" s="239" t="s">
        <v>218</v>
      </c>
      <c r="AU1593" s="239" t="s">
        <v>88</v>
      </c>
      <c r="AY1593" s="18" t="s">
        <v>216</v>
      </c>
      <c r="BE1593" s="240">
        <f>IF(N1593="základní",J1593,0)</f>
        <v>0</v>
      </c>
      <c r="BF1593" s="240">
        <f>IF(N1593="snížená",J1593,0)</f>
        <v>0</v>
      </c>
      <c r="BG1593" s="240">
        <f>IF(N1593="zákl. přenesená",J1593,0)</f>
        <v>0</v>
      </c>
      <c r="BH1593" s="240">
        <f>IF(N1593="sníž. přenesená",J1593,0)</f>
        <v>0</v>
      </c>
      <c r="BI1593" s="240">
        <f>IF(N1593="nulová",J1593,0)</f>
        <v>0</v>
      </c>
      <c r="BJ1593" s="18" t="s">
        <v>86</v>
      </c>
      <c r="BK1593" s="240">
        <f>ROUND(I1593*H1593,2)</f>
        <v>0</v>
      </c>
      <c r="BL1593" s="18" t="s">
        <v>290</v>
      </c>
      <c r="BM1593" s="239" t="s">
        <v>2562</v>
      </c>
    </row>
    <row r="1594" s="2" customFormat="1" ht="16.5" customHeight="1">
      <c r="A1594" s="39"/>
      <c r="B1594" s="40"/>
      <c r="C1594" s="228" t="s">
        <v>2563</v>
      </c>
      <c r="D1594" s="228" t="s">
        <v>218</v>
      </c>
      <c r="E1594" s="229" t="s">
        <v>2564</v>
      </c>
      <c r="F1594" s="230" t="s">
        <v>2565</v>
      </c>
      <c r="G1594" s="231" t="s">
        <v>221</v>
      </c>
      <c r="H1594" s="232">
        <v>1</v>
      </c>
      <c r="I1594" s="233"/>
      <c r="J1594" s="234">
        <f>ROUND(I1594*H1594,2)</f>
        <v>0</v>
      </c>
      <c r="K1594" s="230" t="s">
        <v>1</v>
      </c>
      <c r="L1594" s="45"/>
      <c r="M1594" s="235" t="s">
        <v>1</v>
      </c>
      <c r="N1594" s="236" t="s">
        <v>44</v>
      </c>
      <c r="O1594" s="92"/>
      <c r="P1594" s="237">
        <f>O1594*H1594</f>
        <v>0</v>
      </c>
      <c r="Q1594" s="237">
        <v>0.0053499999999999997</v>
      </c>
      <c r="R1594" s="237">
        <f>Q1594*H1594</f>
        <v>0.0053499999999999997</v>
      </c>
      <c r="S1594" s="237">
        <v>0</v>
      </c>
      <c r="T1594" s="238">
        <f>S1594*H1594</f>
        <v>0</v>
      </c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R1594" s="239" t="s">
        <v>290</v>
      </c>
      <c r="AT1594" s="239" t="s">
        <v>218</v>
      </c>
      <c r="AU1594" s="239" t="s">
        <v>88</v>
      </c>
      <c r="AY1594" s="18" t="s">
        <v>216</v>
      </c>
      <c r="BE1594" s="240">
        <f>IF(N1594="základní",J1594,0)</f>
        <v>0</v>
      </c>
      <c r="BF1594" s="240">
        <f>IF(N1594="snížená",J1594,0)</f>
        <v>0</v>
      </c>
      <c r="BG1594" s="240">
        <f>IF(N1594="zákl. přenesená",J1594,0)</f>
        <v>0</v>
      </c>
      <c r="BH1594" s="240">
        <f>IF(N1594="sníž. přenesená",J1594,0)</f>
        <v>0</v>
      </c>
      <c r="BI1594" s="240">
        <f>IF(N1594="nulová",J1594,0)</f>
        <v>0</v>
      </c>
      <c r="BJ1594" s="18" t="s">
        <v>86</v>
      </c>
      <c r="BK1594" s="240">
        <f>ROUND(I1594*H1594,2)</f>
        <v>0</v>
      </c>
      <c r="BL1594" s="18" t="s">
        <v>290</v>
      </c>
      <c r="BM1594" s="239" t="s">
        <v>2566</v>
      </c>
    </row>
    <row r="1595" s="2" customFormat="1" ht="16.5" customHeight="1">
      <c r="A1595" s="39"/>
      <c r="B1595" s="40"/>
      <c r="C1595" s="228" t="s">
        <v>2567</v>
      </c>
      <c r="D1595" s="228" t="s">
        <v>218</v>
      </c>
      <c r="E1595" s="229" t="s">
        <v>2568</v>
      </c>
      <c r="F1595" s="230" t="s">
        <v>2569</v>
      </c>
      <c r="G1595" s="231" t="s">
        <v>221</v>
      </c>
      <c r="H1595" s="232">
        <v>83</v>
      </c>
      <c r="I1595" s="233"/>
      <c r="J1595" s="234">
        <f>ROUND(I1595*H1595,2)</f>
        <v>0</v>
      </c>
      <c r="K1595" s="230" t="s">
        <v>222</v>
      </c>
      <c r="L1595" s="45"/>
      <c r="M1595" s="235" t="s">
        <v>1</v>
      </c>
      <c r="N1595" s="236" t="s">
        <v>44</v>
      </c>
      <c r="O1595" s="92"/>
      <c r="P1595" s="237">
        <f>O1595*H1595</f>
        <v>0</v>
      </c>
      <c r="Q1595" s="237">
        <v>0</v>
      </c>
      <c r="R1595" s="237">
        <f>Q1595*H1595</f>
        <v>0</v>
      </c>
      <c r="S1595" s="237">
        <v>0</v>
      </c>
      <c r="T1595" s="238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39" t="s">
        <v>290</v>
      </c>
      <c r="AT1595" s="239" t="s">
        <v>218</v>
      </c>
      <c r="AU1595" s="239" t="s">
        <v>88</v>
      </c>
      <c r="AY1595" s="18" t="s">
        <v>216</v>
      </c>
      <c r="BE1595" s="240">
        <f>IF(N1595="základní",J1595,0)</f>
        <v>0</v>
      </c>
      <c r="BF1595" s="240">
        <f>IF(N1595="snížená",J1595,0)</f>
        <v>0</v>
      </c>
      <c r="BG1595" s="240">
        <f>IF(N1595="zákl. přenesená",J1595,0)</f>
        <v>0</v>
      </c>
      <c r="BH1595" s="240">
        <f>IF(N1595="sníž. přenesená",J1595,0)</f>
        <v>0</v>
      </c>
      <c r="BI1595" s="240">
        <f>IF(N1595="nulová",J1595,0)</f>
        <v>0</v>
      </c>
      <c r="BJ1595" s="18" t="s">
        <v>86</v>
      </c>
      <c r="BK1595" s="240">
        <f>ROUND(I1595*H1595,2)</f>
        <v>0</v>
      </c>
      <c r="BL1595" s="18" t="s">
        <v>290</v>
      </c>
      <c r="BM1595" s="239" t="s">
        <v>2570</v>
      </c>
    </row>
    <row r="1596" s="13" customFormat="1">
      <c r="A1596" s="13"/>
      <c r="B1596" s="241"/>
      <c r="C1596" s="242"/>
      <c r="D1596" s="243" t="s">
        <v>230</v>
      </c>
      <c r="E1596" s="244" t="s">
        <v>1</v>
      </c>
      <c r="F1596" s="245" t="s">
        <v>2571</v>
      </c>
      <c r="G1596" s="242"/>
      <c r="H1596" s="246">
        <v>35.640000000000001</v>
      </c>
      <c r="I1596" s="247"/>
      <c r="J1596" s="242"/>
      <c r="K1596" s="242"/>
      <c r="L1596" s="248"/>
      <c r="M1596" s="249"/>
      <c r="N1596" s="250"/>
      <c r="O1596" s="250"/>
      <c r="P1596" s="250"/>
      <c r="Q1596" s="250"/>
      <c r="R1596" s="250"/>
      <c r="S1596" s="250"/>
      <c r="T1596" s="25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2" t="s">
        <v>230</v>
      </c>
      <c r="AU1596" s="252" t="s">
        <v>88</v>
      </c>
      <c r="AV1596" s="13" t="s">
        <v>88</v>
      </c>
      <c r="AW1596" s="13" t="s">
        <v>34</v>
      </c>
      <c r="AX1596" s="13" t="s">
        <v>79</v>
      </c>
      <c r="AY1596" s="252" t="s">
        <v>216</v>
      </c>
    </row>
    <row r="1597" s="13" customFormat="1">
      <c r="A1597" s="13"/>
      <c r="B1597" s="241"/>
      <c r="C1597" s="242"/>
      <c r="D1597" s="243" t="s">
        <v>230</v>
      </c>
      <c r="E1597" s="244" t="s">
        <v>1</v>
      </c>
      <c r="F1597" s="245" t="s">
        <v>2572</v>
      </c>
      <c r="G1597" s="242"/>
      <c r="H1597" s="246">
        <v>47.399999999999999</v>
      </c>
      <c r="I1597" s="247"/>
      <c r="J1597" s="242"/>
      <c r="K1597" s="242"/>
      <c r="L1597" s="248"/>
      <c r="M1597" s="249"/>
      <c r="N1597" s="250"/>
      <c r="O1597" s="250"/>
      <c r="P1597" s="250"/>
      <c r="Q1597" s="250"/>
      <c r="R1597" s="250"/>
      <c r="S1597" s="250"/>
      <c r="T1597" s="251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2" t="s">
        <v>230</v>
      </c>
      <c r="AU1597" s="252" t="s">
        <v>88</v>
      </c>
      <c r="AV1597" s="13" t="s">
        <v>88</v>
      </c>
      <c r="AW1597" s="13" t="s">
        <v>34</v>
      </c>
      <c r="AX1597" s="13" t="s">
        <v>79</v>
      </c>
      <c r="AY1597" s="252" t="s">
        <v>216</v>
      </c>
    </row>
    <row r="1598" s="14" customFormat="1">
      <c r="A1598" s="14"/>
      <c r="B1598" s="253"/>
      <c r="C1598" s="254"/>
      <c r="D1598" s="243" t="s">
        <v>230</v>
      </c>
      <c r="E1598" s="255" t="s">
        <v>1</v>
      </c>
      <c r="F1598" s="256" t="s">
        <v>285</v>
      </c>
      <c r="G1598" s="254"/>
      <c r="H1598" s="257">
        <v>83.039999999999992</v>
      </c>
      <c r="I1598" s="258"/>
      <c r="J1598" s="254"/>
      <c r="K1598" s="254"/>
      <c r="L1598" s="259"/>
      <c r="M1598" s="260"/>
      <c r="N1598" s="261"/>
      <c r="O1598" s="261"/>
      <c r="P1598" s="261"/>
      <c r="Q1598" s="261"/>
      <c r="R1598" s="261"/>
      <c r="S1598" s="261"/>
      <c r="T1598" s="26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3" t="s">
        <v>230</v>
      </c>
      <c r="AU1598" s="263" t="s">
        <v>88</v>
      </c>
      <c r="AV1598" s="14" t="s">
        <v>121</v>
      </c>
      <c r="AW1598" s="14" t="s">
        <v>34</v>
      </c>
      <c r="AX1598" s="14" t="s">
        <v>79</v>
      </c>
      <c r="AY1598" s="263" t="s">
        <v>216</v>
      </c>
    </row>
    <row r="1599" s="13" customFormat="1">
      <c r="A1599" s="13"/>
      <c r="B1599" s="241"/>
      <c r="C1599" s="242"/>
      <c r="D1599" s="243" t="s">
        <v>230</v>
      </c>
      <c r="E1599" s="244" t="s">
        <v>1</v>
      </c>
      <c r="F1599" s="245" t="s">
        <v>2573</v>
      </c>
      <c r="G1599" s="242"/>
      <c r="H1599" s="246">
        <v>83</v>
      </c>
      <c r="I1599" s="247"/>
      <c r="J1599" s="242"/>
      <c r="K1599" s="242"/>
      <c r="L1599" s="248"/>
      <c r="M1599" s="249"/>
      <c r="N1599" s="250"/>
      <c r="O1599" s="250"/>
      <c r="P1599" s="250"/>
      <c r="Q1599" s="250"/>
      <c r="R1599" s="250"/>
      <c r="S1599" s="250"/>
      <c r="T1599" s="25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2" t="s">
        <v>230</v>
      </c>
      <c r="AU1599" s="252" t="s">
        <v>88</v>
      </c>
      <c r="AV1599" s="13" t="s">
        <v>88</v>
      </c>
      <c r="AW1599" s="13" t="s">
        <v>34</v>
      </c>
      <c r="AX1599" s="13" t="s">
        <v>86</v>
      </c>
      <c r="AY1599" s="252" t="s">
        <v>216</v>
      </c>
    </row>
    <row r="1600" s="2" customFormat="1" ht="16.5" customHeight="1">
      <c r="A1600" s="39"/>
      <c r="B1600" s="40"/>
      <c r="C1600" s="264" t="s">
        <v>2574</v>
      </c>
      <c r="D1600" s="264" t="s">
        <v>372</v>
      </c>
      <c r="E1600" s="265" t="s">
        <v>2575</v>
      </c>
      <c r="F1600" s="266" t="s">
        <v>2576</v>
      </c>
      <c r="G1600" s="267" t="s">
        <v>221</v>
      </c>
      <c r="H1600" s="268">
        <v>83</v>
      </c>
      <c r="I1600" s="269"/>
      <c r="J1600" s="270">
        <f>ROUND(I1600*H1600,2)</f>
        <v>0</v>
      </c>
      <c r="K1600" s="266" t="s">
        <v>222</v>
      </c>
      <c r="L1600" s="271"/>
      <c r="M1600" s="272" t="s">
        <v>1</v>
      </c>
      <c r="N1600" s="273" t="s">
        <v>44</v>
      </c>
      <c r="O1600" s="92"/>
      <c r="P1600" s="237">
        <f>O1600*H1600</f>
        <v>0</v>
      </c>
      <c r="Q1600" s="237">
        <v>0.00089999999999999998</v>
      </c>
      <c r="R1600" s="237">
        <f>Q1600*H1600</f>
        <v>0.074700000000000003</v>
      </c>
      <c r="S1600" s="237">
        <v>0</v>
      </c>
      <c r="T1600" s="238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39" t="s">
        <v>371</v>
      </c>
      <c r="AT1600" s="239" t="s">
        <v>372</v>
      </c>
      <c r="AU1600" s="239" t="s">
        <v>88</v>
      </c>
      <c r="AY1600" s="18" t="s">
        <v>216</v>
      </c>
      <c r="BE1600" s="240">
        <f>IF(N1600="základní",J1600,0)</f>
        <v>0</v>
      </c>
      <c r="BF1600" s="240">
        <f>IF(N1600="snížená",J1600,0)</f>
        <v>0</v>
      </c>
      <c r="BG1600" s="240">
        <f>IF(N1600="zákl. přenesená",J1600,0)</f>
        <v>0</v>
      </c>
      <c r="BH1600" s="240">
        <f>IF(N1600="sníž. přenesená",J1600,0)</f>
        <v>0</v>
      </c>
      <c r="BI1600" s="240">
        <f>IF(N1600="nulová",J1600,0)</f>
        <v>0</v>
      </c>
      <c r="BJ1600" s="18" t="s">
        <v>86</v>
      </c>
      <c r="BK1600" s="240">
        <f>ROUND(I1600*H1600,2)</f>
        <v>0</v>
      </c>
      <c r="BL1600" s="18" t="s">
        <v>290</v>
      </c>
      <c r="BM1600" s="239" t="s">
        <v>2577</v>
      </c>
    </row>
    <row r="1601" s="2" customFormat="1" ht="16.5" customHeight="1">
      <c r="A1601" s="39"/>
      <c r="B1601" s="40"/>
      <c r="C1601" s="228" t="s">
        <v>2578</v>
      </c>
      <c r="D1601" s="228" t="s">
        <v>218</v>
      </c>
      <c r="E1601" s="229" t="s">
        <v>2579</v>
      </c>
      <c r="F1601" s="230" t="s">
        <v>2580</v>
      </c>
      <c r="G1601" s="231" t="s">
        <v>359</v>
      </c>
      <c r="H1601" s="232">
        <v>0.39400000000000002</v>
      </c>
      <c r="I1601" s="233"/>
      <c r="J1601" s="234">
        <f>ROUND(I1601*H1601,2)</f>
        <v>0</v>
      </c>
      <c r="K1601" s="230" t="s">
        <v>222</v>
      </c>
      <c r="L1601" s="45"/>
      <c r="M1601" s="235" t="s">
        <v>1</v>
      </c>
      <c r="N1601" s="236" t="s">
        <v>44</v>
      </c>
      <c r="O1601" s="92"/>
      <c r="P1601" s="237">
        <f>O1601*H1601</f>
        <v>0</v>
      </c>
      <c r="Q1601" s="237">
        <v>0</v>
      </c>
      <c r="R1601" s="237">
        <f>Q1601*H1601</f>
        <v>0</v>
      </c>
      <c r="S1601" s="237">
        <v>0</v>
      </c>
      <c r="T1601" s="238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39" t="s">
        <v>290</v>
      </c>
      <c r="AT1601" s="239" t="s">
        <v>218</v>
      </c>
      <c r="AU1601" s="239" t="s">
        <v>88</v>
      </c>
      <c r="AY1601" s="18" t="s">
        <v>216</v>
      </c>
      <c r="BE1601" s="240">
        <f>IF(N1601="základní",J1601,0)</f>
        <v>0</v>
      </c>
      <c r="BF1601" s="240">
        <f>IF(N1601="snížená",J1601,0)</f>
        <v>0</v>
      </c>
      <c r="BG1601" s="240">
        <f>IF(N1601="zákl. přenesená",J1601,0)</f>
        <v>0</v>
      </c>
      <c r="BH1601" s="240">
        <f>IF(N1601="sníž. přenesená",J1601,0)</f>
        <v>0</v>
      </c>
      <c r="BI1601" s="240">
        <f>IF(N1601="nulová",J1601,0)</f>
        <v>0</v>
      </c>
      <c r="BJ1601" s="18" t="s">
        <v>86</v>
      </c>
      <c r="BK1601" s="240">
        <f>ROUND(I1601*H1601,2)</f>
        <v>0</v>
      </c>
      <c r="BL1601" s="18" t="s">
        <v>290</v>
      </c>
      <c r="BM1601" s="239" t="s">
        <v>2581</v>
      </c>
    </row>
    <row r="1602" s="2" customFormat="1" ht="16.5" customHeight="1">
      <c r="A1602" s="39"/>
      <c r="B1602" s="40"/>
      <c r="C1602" s="228" t="s">
        <v>2582</v>
      </c>
      <c r="D1602" s="228" t="s">
        <v>218</v>
      </c>
      <c r="E1602" s="229" t="s">
        <v>2583</v>
      </c>
      <c r="F1602" s="230" t="s">
        <v>2584</v>
      </c>
      <c r="G1602" s="231" t="s">
        <v>359</v>
      </c>
      <c r="H1602" s="232">
        <v>0.39400000000000002</v>
      </c>
      <c r="I1602" s="233"/>
      <c r="J1602" s="234">
        <f>ROUND(I1602*H1602,2)</f>
        <v>0</v>
      </c>
      <c r="K1602" s="230" t="s">
        <v>222</v>
      </c>
      <c r="L1602" s="45"/>
      <c r="M1602" s="235" t="s">
        <v>1</v>
      </c>
      <c r="N1602" s="236" t="s">
        <v>44</v>
      </c>
      <c r="O1602" s="92"/>
      <c r="P1602" s="237">
        <f>O1602*H1602</f>
        <v>0</v>
      </c>
      <c r="Q1602" s="237">
        <v>0</v>
      </c>
      <c r="R1602" s="237">
        <f>Q1602*H1602</f>
        <v>0</v>
      </c>
      <c r="S1602" s="237">
        <v>0</v>
      </c>
      <c r="T1602" s="238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39" t="s">
        <v>290</v>
      </c>
      <c r="AT1602" s="239" t="s">
        <v>218</v>
      </c>
      <c r="AU1602" s="239" t="s">
        <v>88</v>
      </c>
      <c r="AY1602" s="18" t="s">
        <v>216</v>
      </c>
      <c r="BE1602" s="240">
        <f>IF(N1602="základní",J1602,0)</f>
        <v>0</v>
      </c>
      <c r="BF1602" s="240">
        <f>IF(N1602="snížená",J1602,0)</f>
        <v>0</v>
      </c>
      <c r="BG1602" s="240">
        <f>IF(N1602="zákl. přenesená",J1602,0)</f>
        <v>0</v>
      </c>
      <c r="BH1602" s="240">
        <f>IF(N1602="sníž. přenesená",J1602,0)</f>
        <v>0</v>
      </c>
      <c r="BI1602" s="240">
        <f>IF(N1602="nulová",J1602,0)</f>
        <v>0</v>
      </c>
      <c r="BJ1602" s="18" t="s">
        <v>86</v>
      </c>
      <c r="BK1602" s="240">
        <f>ROUND(I1602*H1602,2)</f>
        <v>0</v>
      </c>
      <c r="BL1602" s="18" t="s">
        <v>290</v>
      </c>
      <c r="BM1602" s="239" t="s">
        <v>2585</v>
      </c>
    </row>
    <row r="1603" s="12" customFormat="1" ht="22.8" customHeight="1">
      <c r="A1603" s="12"/>
      <c r="B1603" s="212"/>
      <c r="C1603" s="213"/>
      <c r="D1603" s="214" t="s">
        <v>78</v>
      </c>
      <c r="E1603" s="226" t="s">
        <v>2586</v>
      </c>
      <c r="F1603" s="226" t="s">
        <v>2587</v>
      </c>
      <c r="G1603" s="213"/>
      <c r="H1603" s="213"/>
      <c r="I1603" s="216"/>
      <c r="J1603" s="227">
        <f>BK1603</f>
        <v>0</v>
      </c>
      <c r="K1603" s="213"/>
      <c r="L1603" s="218"/>
      <c r="M1603" s="219"/>
      <c r="N1603" s="220"/>
      <c r="O1603" s="220"/>
      <c r="P1603" s="221">
        <f>SUM(P1604:P1615)</f>
        <v>0</v>
      </c>
      <c r="Q1603" s="220"/>
      <c r="R1603" s="221">
        <f>SUM(R1604:R1615)</f>
        <v>1.21183</v>
      </c>
      <c r="S1603" s="220"/>
      <c r="T1603" s="222">
        <f>SUM(T1604:T1615)</f>
        <v>0</v>
      </c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R1603" s="223" t="s">
        <v>88</v>
      </c>
      <c r="AT1603" s="224" t="s">
        <v>78</v>
      </c>
      <c r="AU1603" s="224" t="s">
        <v>86</v>
      </c>
      <c r="AY1603" s="223" t="s">
        <v>216</v>
      </c>
      <c r="BK1603" s="225">
        <f>SUM(BK1604:BK1615)</f>
        <v>0</v>
      </c>
    </row>
    <row r="1604" s="2" customFormat="1" ht="16.5" customHeight="1">
      <c r="A1604" s="39"/>
      <c r="B1604" s="40"/>
      <c r="C1604" s="228" t="s">
        <v>2588</v>
      </c>
      <c r="D1604" s="228" t="s">
        <v>218</v>
      </c>
      <c r="E1604" s="229" t="s">
        <v>2589</v>
      </c>
      <c r="F1604" s="230" t="s">
        <v>2590</v>
      </c>
      <c r="G1604" s="231" t="s">
        <v>221</v>
      </c>
      <c r="H1604" s="232">
        <v>121</v>
      </c>
      <c r="I1604" s="233"/>
      <c r="J1604" s="234">
        <f>ROUND(I1604*H1604,2)</f>
        <v>0</v>
      </c>
      <c r="K1604" s="230" t="s">
        <v>222</v>
      </c>
      <c r="L1604" s="45"/>
      <c r="M1604" s="235" t="s">
        <v>1</v>
      </c>
      <c r="N1604" s="236" t="s">
        <v>44</v>
      </c>
      <c r="O1604" s="92"/>
      <c r="P1604" s="237">
        <f>O1604*H1604</f>
        <v>0</v>
      </c>
      <c r="Q1604" s="237">
        <v>0</v>
      </c>
      <c r="R1604" s="237">
        <f>Q1604*H1604</f>
        <v>0</v>
      </c>
      <c r="S1604" s="237">
        <v>0</v>
      </c>
      <c r="T1604" s="238">
        <f>S1604*H1604</f>
        <v>0</v>
      </c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R1604" s="239" t="s">
        <v>290</v>
      </c>
      <c r="AT1604" s="239" t="s">
        <v>218</v>
      </c>
      <c r="AU1604" s="239" t="s">
        <v>88</v>
      </c>
      <c r="AY1604" s="18" t="s">
        <v>216</v>
      </c>
      <c r="BE1604" s="240">
        <f>IF(N1604="základní",J1604,0)</f>
        <v>0</v>
      </c>
      <c r="BF1604" s="240">
        <f>IF(N1604="snížená",J1604,0)</f>
        <v>0</v>
      </c>
      <c r="BG1604" s="240">
        <f>IF(N1604="zákl. přenesená",J1604,0)</f>
        <v>0</v>
      </c>
      <c r="BH1604" s="240">
        <f>IF(N1604="sníž. přenesená",J1604,0)</f>
        <v>0</v>
      </c>
      <c r="BI1604" s="240">
        <f>IF(N1604="nulová",J1604,0)</f>
        <v>0</v>
      </c>
      <c r="BJ1604" s="18" t="s">
        <v>86</v>
      </c>
      <c r="BK1604" s="240">
        <f>ROUND(I1604*H1604,2)</f>
        <v>0</v>
      </c>
      <c r="BL1604" s="18" t="s">
        <v>290</v>
      </c>
      <c r="BM1604" s="239" t="s">
        <v>2591</v>
      </c>
    </row>
    <row r="1605" s="13" customFormat="1">
      <c r="A1605" s="13"/>
      <c r="B1605" s="241"/>
      <c r="C1605" s="242"/>
      <c r="D1605" s="243" t="s">
        <v>230</v>
      </c>
      <c r="E1605" s="244" t="s">
        <v>1</v>
      </c>
      <c r="F1605" s="245" t="s">
        <v>2592</v>
      </c>
      <c r="G1605" s="242"/>
      <c r="H1605" s="246">
        <v>121.63800000000001</v>
      </c>
      <c r="I1605" s="247"/>
      <c r="J1605" s="242"/>
      <c r="K1605" s="242"/>
      <c r="L1605" s="248"/>
      <c r="M1605" s="249"/>
      <c r="N1605" s="250"/>
      <c r="O1605" s="250"/>
      <c r="P1605" s="250"/>
      <c r="Q1605" s="250"/>
      <c r="R1605" s="250"/>
      <c r="S1605" s="250"/>
      <c r="T1605" s="25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2" t="s">
        <v>230</v>
      </c>
      <c r="AU1605" s="252" t="s">
        <v>88</v>
      </c>
      <c r="AV1605" s="13" t="s">
        <v>88</v>
      </c>
      <c r="AW1605" s="13" t="s">
        <v>34</v>
      </c>
      <c r="AX1605" s="13" t="s">
        <v>79</v>
      </c>
      <c r="AY1605" s="252" t="s">
        <v>216</v>
      </c>
    </row>
    <row r="1606" s="13" customFormat="1">
      <c r="A1606" s="13"/>
      <c r="B1606" s="241"/>
      <c r="C1606" s="242"/>
      <c r="D1606" s="243" t="s">
        <v>230</v>
      </c>
      <c r="E1606" s="244" t="s">
        <v>1</v>
      </c>
      <c r="F1606" s="245" t="s">
        <v>2593</v>
      </c>
      <c r="G1606" s="242"/>
      <c r="H1606" s="246">
        <v>121</v>
      </c>
      <c r="I1606" s="247"/>
      <c r="J1606" s="242"/>
      <c r="K1606" s="242"/>
      <c r="L1606" s="248"/>
      <c r="M1606" s="249"/>
      <c r="N1606" s="250"/>
      <c r="O1606" s="250"/>
      <c r="P1606" s="250"/>
      <c r="Q1606" s="250"/>
      <c r="R1606" s="250"/>
      <c r="S1606" s="250"/>
      <c r="T1606" s="25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2" t="s">
        <v>230</v>
      </c>
      <c r="AU1606" s="252" t="s">
        <v>88</v>
      </c>
      <c r="AV1606" s="13" t="s">
        <v>88</v>
      </c>
      <c r="AW1606" s="13" t="s">
        <v>34</v>
      </c>
      <c r="AX1606" s="13" t="s">
        <v>86</v>
      </c>
      <c r="AY1606" s="252" t="s">
        <v>216</v>
      </c>
    </row>
    <row r="1607" s="2" customFormat="1" ht="16.5" customHeight="1">
      <c r="A1607" s="39"/>
      <c r="B1607" s="40"/>
      <c r="C1607" s="264" t="s">
        <v>2594</v>
      </c>
      <c r="D1607" s="264" t="s">
        <v>372</v>
      </c>
      <c r="E1607" s="265" t="s">
        <v>2595</v>
      </c>
      <c r="F1607" s="266" t="s">
        <v>2596</v>
      </c>
      <c r="G1607" s="267" t="s">
        <v>221</v>
      </c>
      <c r="H1607" s="268">
        <v>121</v>
      </c>
      <c r="I1607" s="269"/>
      <c r="J1607" s="270">
        <f>ROUND(I1607*H1607,2)</f>
        <v>0</v>
      </c>
      <c r="K1607" s="266" t="s">
        <v>222</v>
      </c>
      <c r="L1607" s="271"/>
      <c r="M1607" s="272" t="s">
        <v>1</v>
      </c>
      <c r="N1607" s="273" t="s">
        <v>44</v>
      </c>
      <c r="O1607" s="92"/>
      <c r="P1607" s="237">
        <f>O1607*H1607</f>
        <v>0</v>
      </c>
      <c r="Q1607" s="237">
        <v>0.00050000000000000001</v>
      </c>
      <c r="R1607" s="237">
        <f>Q1607*H1607</f>
        <v>0.060499999999999998</v>
      </c>
      <c r="S1607" s="237">
        <v>0</v>
      </c>
      <c r="T1607" s="238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9" t="s">
        <v>371</v>
      </c>
      <c r="AT1607" s="239" t="s">
        <v>372</v>
      </c>
      <c r="AU1607" s="239" t="s">
        <v>88</v>
      </c>
      <c r="AY1607" s="18" t="s">
        <v>216</v>
      </c>
      <c r="BE1607" s="240">
        <f>IF(N1607="základní",J1607,0)</f>
        <v>0</v>
      </c>
      <c r="BF1607" s="240">
        <f>IF(N1607="snížená",J1607,0)</f>
        <v>0</v>
      </c>
      <c r="BG1607" s="240">
        <f>IF(N1607="zákl. přenesená",J1607,0)</f>
        <v>0</v>
      </c>
      <c r="BH1607" s="240">
        <f>IF(N1607="sníž. přenesená",J1607,0)</f>
        <v>0</v>
      </c>
      <c r="BI1607" s="240">
        <f>IF(N1607="nulová",J1607,0)</f>
        <v>0</v>
      </c>
      <c r="BJ1607" s="18" t="s">
        <v>86</v>
      </c>
      <c r="BK1607" s="240">
        <f>ROUND(I1607*H1607,2)</f>
        <v>0</v>
      </c>
      <c r="BL1607" s="18" t="s">
        <v>290</v>
      </c>
      <c r="BM1607" s="239" t="s">
        <v>2597</v>
      </c>
    </row>
    <row r="1608" s="2" customFormat="1" ht="16.5" customHeight="1">
      <c r="A1608" s="39"/>
      <c r="B1608" s="40"/>
      <c r="C1608" s="228" t="s">
        <v>2598</v>
      </c>
      <c r="D1608" s="228" t="s">
        <v>218</v>
      </c>
      <c r="E1608" s="229" t="s">
        <v>2599</v>
      </c>
      <c r="F1608" s="230" t="s">
        <v>2600</v>
      </c>
      <c r="G1608" s="231" t="s">
        <v>293</v>
      </c>
      <c r="H1608" s="232">
        <v>110.58</v>
      </c>
      <c r="I1608" s="233"/>
      <c r="J1608" s="234">
        <f>ROUND(I1608*H1608,2)</f>
        <v>0</v>
      </c>
      <c r="K1608" s="230" t="s">
        <v>222</v>
      </c>
      <c r="L1608" s="45"/>
      <c r="M1608" s="235" t="s">
        <v>1</v>
      </c>
      <c r="N1608" s="236" t="s">
        <v>44</v>
      </c>
      <c r="O1608" s="92"/>
      <c r="P1608" s="237">
        <f>O1608*H1608</f>
        <v>0</v>
      </c>
      <c r="Q1608" s="237">
        <v>0</v>
      </c>
      <c r="R1608" s="237">
        <f>Q1608*H1608</f>
        <v>0</v>
      </c>
      <c r="S1608" s="237">
        <v>0</v>
      </c>
      <c r="T1608" s="238">
        <f>S1608*H1608</f>
        <v>0</v>
      </c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R1608" s="239" t="s">
        <v>290</v>
      </c>
      <c r="AT1608" s="239" t="s">
        <v>218</v>
      </c>
      <c r="AU1608" s="239" t="s">
        <v>88</v>
      </c>
      <c r="AY1608" s="18" t="s">
        <v>216</v>
      </c>
      <c r="BE1608" s="240">
        <f>IF(N1608="základní",J1608,0)</f>
        <v>0</v>
      </c>
      <c r="BF1608" s="240">
        <f>IF(N1608="snížená",J1608,0)</f>
        <v>0</v>
      </c>
      <c r="BG1608" s="240">
        <f>IF(N1608="zákl. přenesená",J1608,0)</f>
        <v>0</v>
      </c>
      <c r="BH1608" s="240">
        <f>IF(N1608="sníž. přenesená",J1608,0)</f>
        <v>0</v>
      </c>
      <c r="BI1608" s="240">
        <f>IF(N1608="nulová",J1608,0)</f>
        <v>0</v>
      </c>
      <c r="BJ1608" s="18" t="s">
        <v>86</v>
      </c>
      <c r="BK1608" s="240">
        <f>ROUND(I1608*H1608,2)</f>
        <v>0</v>
      </c>
      <c r="BL1608" s="18" t="s">
        <v>290</v>
      </c>
      <c r="BM1608" s="239" t="s">
        <v>2601</v>
      </c>
    </row>
    <row r="1609" s="13" customFormat="1">
      <c r="A1609" s="13"/>
      <c r="B1609" s="241"/>
      <c r="C1609" s="242"/>
      <c r="D1609" s="243" t="s">
        <v>230</v>
      </c>
      <c r="E1609" s="244" t="s">
        <v>1</v>
      </c>
      <c r="F1609" s="245" t="s">
        <v>2602</v>
      </c>
      <c r="G1609" s="242"/>
      <c r="H1609" s="246">
        <v>110.58</v>
      </c>
      <c r="I1609" s="247"/>
      <c r="J1609" s="242"/>
      <c r="K1609" s="242"/>
      <c r="L1609" s="248"/>
      <c r="M1609" s="249"/>
      <c r="N1609" s="250"/>
      <c r="O1609" s="250"/>
      <c r="P1609" s="250"/>
      <c r="Q1609" s="250"/>
      <c r="R1609" s="250"/>
      <c r="S1609" s="250"/>
      <c r="T1609" s="25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2" t="s">
        <v>230</v>
      </c>
      <c r="AU1609" s="252" t="s">
        <v>88</v>
      </c>
      <c r="AV1609" s="13" t="s">
        <v>88</v>
      </c>
      <c r="AW1609" s="13" t="s">
        <v>34</v>
      </c>
      <c r="AX1609" s="13" t="s">
        <v>86</v>
      </c>
      <c r="AY1609" s="252" t="s">
        <v>216</v>
      </c>
    </row>
    <row r="1610" s="2" customFormat="1" ht="16.5" customHeight="1">
      <c r="A1610" s="39"/>
      <c r="B1610" s="40"/>
      <c r="C1610" s="264" t="s">
        <v>2603</v>
      </c>
      <c r="D1610" s="264" t="s">
        <v>372</v>
      </c>
      <c r="E1610" s="265" t="s">
        <v>2604</v>
      </c>
      <c r="F1610" s="266" t="s">
        <v>2605</v>
      </c>
      <c r="G1610" s="267" t="s">
        <v>221</v>
      </c>
      <c r="H1610" s="268">
        <v>113.89700000000001</v>
      </c>
      <c r="I1610" s="269"/>
      <c r="J1610" s="270">
        <f>ROUND(I1610*H1610,2)</f>
        <v>0</v>
      </c>
      <c r="K1610" s="266" t="s">
        <v>222</v>
      </c>
      <c r="L1610" s="271"/>
      <c r="M1610" s="272" t="s">
        <v>1</v>
      </c>
      <c r="N1610" s="273" t="s">
        <v>44</v>
      </c>
      <c r="O1610" s="92"/>
      <c r="P1610" s="237">
        <f>O1610*H1610</f>
        <v>0</v>
      </c>
      <c r="Q1610" s="237">
        <v>0.01</v>
      </c>
      <c r="R1610" s="237">
        <f>Q1610*H1610</f>
        <v>1.13897</v>
      </c>
      <c r="S1610" s="237">
        <v>0</v>
      </c>
      <c r="T1610" s="238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39" t="s">
        <v>371</v>
      </c>
      <c r="AT1610" s="239" t="s">
        <v>372</v>
      </c>
      <c r="AU1610" s="239" t="s">
        <v>88</v>
      </c>
      <c r="AY1610" s="18" t="s">
        <v>216</v>
      </c>
      <c r="BE1610" s="240">
        <f>IF(N1610="základní",J1610,0)</f>
        <v>0</v>
      </c>
      <c r="BF1610" s="240">
        <f>IF(N1610="snížená",J1610,0)</f>
        <v>0</v>
      </c>
      <c r="BG1610" s="240">
        <f>IF(N1610="zákl. přenesená",J1610,0)</f>
        <v>0</v>
      </c>
      <c r="BH1610" s="240">
        <f>IF(N1610="sníž. přenesená",J1610,0)</f>
        <v>0</v>
      </c>
      <c r="BI1610" s="240">
        <f>IF(N1610="nulová",J1610,0)</f>
        <v>0</v>
      </c>
      <c r="BJ1610" s="18" t="s">
        <v>86</v>
      </c>
      <c r="BK1610" s="240">
        <f>ROUND(I1610*H1610,2)</f>
        <v>0</v>
      </c>
      <c r="BL1610" s="18" t="s">
        <v>290</v>
      </c>
      <c r="BM1610" s="239" t="s">
        <v>2606</v>
      </c>
    </row>
    <row r="1611" s="13" customFormat="1">
      <c r="A1611" s="13"/>
      <c r="B1611" s="241"/>
      <c r="C1611" s="242"/>
      <c r="D1611" s="243" t="s">
        <v>230</v>
      </c>
      <c r="E1611" s="242"/>
      <c r="F1611" s="245" t="s">
        <v>2607</v>
      </c>
      <c r="G1611" s="242"/>
      <c r="H1611" s="246">
        <v>113.89700000000001</v>
      </c>
      <c r="I1611" s="247"/>
      <c r="J1611" s="242"/>
      <c r="K1611" s="242"/>
      <c r="L1611" s="248"/>
      <c r="M1611" s="249"/>
      <c r="N1611" s="250"/>
      <c r="O1611" s="250"/>
      <c r="P1611" s="250"/>
      <c r="Q1611" s="250"/>
      <c r="R1611" s="250"/>
      <c r="S1611" s="250"/>
      <c r="T1611" s="251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2" t="s">
        <v>230</v>
      </c>
      <c r="AU1611" s="252" t="s">
        <v>88</v>
      </c>
      <c r="AV1611" s="13" t="s">
        <v>88</v>
      </c>
      <c r="AW1611" s="13" t="s">
        <v>4</v>
      </c>
      <c r="AX1611" s="13" t="s">
        <v>86</v>
      </c>
      <c r="AY1611" s="252" t="s">
        <v>216</v>
      </c>
    </row>
    <row r="1612" s="2" customFormat="1" ht="16.5" customHeight="1">
      <c r="A1612" s="39"/>
      <c r="B1612" s="40"/>
      <c r="C1612" s="264" t="s">
        <v>2608</v>
      </c>
      <c r="D1612" s="264" t="s">
        <v>372</v>
      </c>
      <c r="E1612" s="265" t="s">
        <v>2609</v>
      </c>
      <c r="F1612" s="266" t="s">
        <v>2610</v>
      </c>
      <c r="G1612" s="267" t="s">
        <v>221</v>
      </c>
      <c r="H1612" s="268">
        <v>61.799999999999997</v>
      </c>
      <c r="I1612" s="269"/>
      <c r="J1612" s="270">
        <f>ROUND(I1612*H1612,2)</f>
        <v>0</v>
      </c>
      <c r="K1612" s="266" t="s">
        <v>222</v>
      </c>
      <c r="L1612" s="271"/>
      <c r="M1612" s="272" t="s">
        <v>1</v>
      </c>
      <c r="N1612" s="273" t="s">
        <v>44</v>
      </c>
      <c r="O1612" s="92"/>
      <c r="P1612" s="237">
        <f>O1612*H1612</f>
        <v>0</v>
      </c>
      <c r="Q1612" s="237">
        <v>0.00020000000000000001</v>
      </c>
      <c r="R1612" s="237">
        <f>Q1612*H1612</f>
        <v>0.01236</v>
      </c>
      <c r="S1612" s="237">
        <v>0</v>
      </c>
      <c r="T1612" s="238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39" t="s">
        <v>371</v>
      </c>
      <c r="AT1612" s="239" t="s">
        <v>372</v>
      </c>
      <c r="AU1612" s="239" t="s">
        <v>88</v>
      </c>
      <c r="AY1612" s="18" t="s">
        <v>216</v>
      </c>
      <c r="BE1612" s="240">
        <f>IF(N1612="základní",J1612,0)</f>
        <v>0</v>
      </c>
      <c r="BF1612" s="240">
        <f>IF(N1612="snížená",J1612,0)</f>
        <v>0</v>
      </c>
      <c r="BG1612" s="240">
        <f>IF(N1612="zákl. přenesená",J1612,0)</f>
        <v>0</v>
      </c>
      <c r="BH1612" s="240">
        <f>IF(N1612="sníž. přenesená",J1612,0)</f>
        <v>0</v>
      </c>
      <c r="BI1612" s="240">
        <f>IF(N1612="nulová",J1612,0)</f>
        <v>0</v>
      </c>
      <c r="BJ1612" s="18" t="s">
        <v>86</v>
      </c>
      <c r="BK1612" s="240">
        <f>ROUND(I1612*H1612,2)</f>
        <v>0</v>
      </c>
      <c r="BL1612" s="18" t="s">
        <v>290</v>
      </c>
      <c r="BM1612" s="239" t="s">
        <v>2611</v>
      </c>
    </row>
    <row r="1613" s="13" customFormat="1">
      <c r="A1613" s="13"/>
      <c r="B1613" s="241"/>
      <c r="C1613" s="242"/>
      <c r="D1613" s="243" t="s">
        <v>230</v>
      </c>
      <c r="E1613" s="242"/>
      <c r="F1613" s="245" t="s">
        <v>2612</v>
      </c>
      <c r="G1613" s="242"/>
      <c r="H1613" s="246">
        <v>61.799999999999997</v>
      </c>
      <c r="I1613" s="247"/>
      <c r="J1613" s="242"/>
      <c r="K1613" s="242"/>
      <c r="L1613" s="248"/>
      <c r="M1613" s="249"/>
      <c r="N1613" s="250"/>
      <c r="O1613" s="250"/>
      <c r="P1613" s="250"/>
      <c r="Q1613" s="250"/>
      <c r="R1613" s="250"/>
      <c r="S1613" s="250"/>
      <c r="T1613" s="251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2" t="s">
        <v>230</v>
      </c>
      <c r="AU1613" s="252" t="s">
        <v>88</v>
      </c>
      <c r="AV1613" s="13" t="s">
        <v>88</v>
      </c>
      <c r="AW1613" s="13" t="s">
        <v>4</v>
      </c>
      <c r="AX1613" s="13" t="s">
        <v>86</v>
      </c>
      <c r="AY1613" s="252" t="s">
        <v>216</v>
      </c>
    </row>
    <row r="1614" s="2" customFormat="1" ht="16.5" customHeight="1">
      <c r="A1614" s="39"/>
      <c r="B1614" s="40"/>
      <c r="C1614" s="228" t="s">
        <v>2613</v>
      </c>
      <c r="D1614" s="228" t="s">
        <v>218</v>
      </c>
      <c r="E1614" s="229" t="s">
        <v>2614</v>
      </c>
      <c r="F1614" s="230" t="s">
        <v>2615</v>
      </c>
      <c r="G1614" s="231" t="s">
        <v>359</v>
      </c>
      <c r="H1614" s="232">
        <v>1.212</v>
      </c>
      <c r="I1614" s="233"/>
      <c r="J1614" s="234">
        <f>ROUND(I1614*H1614,2)</f>
        <v>0</v>
      </c>
      <c r="K1614" s="230" t="s">
        <v>222</v>
      </c>
      <c r="L1614" s="45"/>
      <c r="M1614" s="235" t="s">
        <v>1</v>
      </c>
      <c r="N1614" s="236" t="s">
        <v>44</v>
      </c>
      <c r="O1614" s="92"/>
      <c r="P1614" s="237">
        <f>O1614*H1614</f>
        <v>0</v>
      </c>
      <c r="Q1614" s="237">
        <v>0</v>
      </c>
      <c r="R1614" s="237">
        <f>Q1614*H1614</f>
        <v>0</v>
      </c>
      <c r="S1614" s="237">
        <v>0</v>
      </c>
      <c r="T1614" s="238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39" t="s">
        <v>290</v>
      </c>
      <c r="AT1614" s="239" t="s">
        <v>218</v>
      </c>
      <c r="AU1614" s="239" t="s">
        <v>88</v>
      </c>
      <c r="AY1614" s="18" t="s">
        <v>216</v>
      </c>
      <c r="BE1614" s="240">
        <f>IF(N1614="základní",J1614,0)</f>
        <v>0</v>
      </c>
      <c r="BF1614" s="240">
        <f>IF(N1614="snížená",J1614,0)</f>
        <v>0</v>
      </c>
      <c r="BG1614" s="240">
        <f>IF(N1614="zákl. přenesená",J1614,0)</f>
        <v>0</v>
      </c>
      <c r="BH1614" s="240">
        <f>IF(N1614="sníž. přenesená",J1614,0)</f>
        <v>0</v>
      </c>
      <c r="BI1614" s="240">
        <f>IF(N1614="nulová",J1614,0)</f>
        <v>0</v>
      </c>
      <c r="BJ1614" s="18" t="s">
        <v>86</v>
      </c>
      <c r="BK1614" s="240">
        <f>ROUND(I1614*H1614,2)</f>
        <v>0</v>
      </c>
      <c r="BL1614" s="18" t="s">
        <v>290</v>
      </c>
      <c r="BM1614" s="239" t="s">
        <v>2616</v>
      </c>
    </row>
    <row r="1615" s="2" customFormat="1" ht="16.5" customHeight="1">
      <c r="A1615" s="39"/>
      <c r="B1615" s="40"/>
      <c r="C1615" s="228" t="s">
        <v>2617</v>
      </c>
      <c r="D1615" s="228" t="s">
        <v>218</v>
      </c>
      <c r="E1615" s="229" t="s">
        <v>2618</v>
      </c>
      <c r="F1615" s="230" t="s">
        <v>2619</v>
      </c>
      <c r="G1615" s="231" t="s">
        <v>359</v>
      </c>
      <c r="H1615" s="232">
        <v>1.212</v>
      </c>
      <c r="I1615" s="233"/>
      <c r="J1615" s="234">
        <f>ROUND(I1615*H1615,2)</f>
        <v>0</v>
      </c>
      <c r="K1615" s="230" t="s">
        <v>222</v>
      </c>
      <c r="L1615" s="45"/>
      <c r="M1615" s="235" t="s">
        <v>1</v>
      </c>
      <c r="N1615" s="236" t="s">
        <v>44</v>
      </c>
      <c r="O1615" s="92"/>
      <c r="P1615" s="237">
        <f>O1615*H1615</f>
        <v>0</v>
      </c>
      <c r="Q1615" s="237">
        <v>0</v>
      </c>
      <c r="R1615" s="237">
        <f>Q1615*H1615</f>
        <v>0</v>
      </c>
      <c r="S1615" s="237">
        <v>0</v>
      </c>
      <c r="T1615" s="238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9" t="s">
        <v>290</v>
      </c>
      <c r="AT1615" s="239" t="s">
        <v>218</v>
      </c>
      <c r="AU1615" s="239" t="s">
        <v>88</v>
      </c>
      <c r="AY1615" s="18" t="s">
        <v>216</v>
      </c>
      <c r="BE1615" s="240">
        <f>IF(N1615="základní",J1615,0)</f>
        <v>0</v>
      </c>
      <c r="BF1615" s="240">
        <f>IF(N1615="snížená",J1615,0)</f>
        <v>0</v>
      </c>
      <c r="BG1615" s="240">
        <f>IF(N1615="zákl. přenesená",J1615,0)</f>
        <v>0</v>
      </c>
      <c r="BH1615" s="240">
        <f>IF(N1615="sníž. přenesená",J1615,0)</f>
        <v>0</v>
      </c>
      <c r="BI1615" s="240">
        <f>IF(N1615="nulová",J1615,0)</f>
        <v>0</v>
      </c>
      <c r="BJ1615" s="18" t="s">
        <v>86</v>
      </c>
      <c r="BK1615" s="240">
        <f>ROUND(I1615*H1615,2)</f>
        <v>0</v>
      </c>
      <c r="BL1615" s="18" t="s">
        <v>290</v>
      </c>
      <c r="BM1615" s="239" t="s">
        <v>2620</v>
      </c>
    </row>
    <row r="1616" s="12" customFormat="1" ht="22.8" customHeight="1">
      <c r="A1616" s="12"/>
      <c r="B1616" s="212"/>
      <c r="C1616" s="213"/>
      <c r="D1616" s="214" t="s">
        <v>78</v>
      </c>
      <c r="E1616" s="226" t="s">
        <v>2621</v>
      </c>
      <c r="F1616" s="226" t="s">
        <v>2622</v>
      </c>
      <c r="G1616" s="213"/>
      <c r="H1616" s="213"/>
      <c r="I1616" s="216"/>
      <c r="J1616" s="227">
        <f>BK1616</f>
        <v>0</v>
      </c>
      <c r="K1616" s="213"/>
      <c r="L1616" s="218"/>
      <c r="M1616" s="219"/>
      <c r="N1616" s="220"/>
      <c r="O1616" s="220"/>
      <c r="P1616" s="221">
        <f>SUM(P1617:P1705)</f>
        <v>0</v>
      </c>
      <c r="Q1616" s="220"/>
      <c r="R1616" s="221">
        <f>SUM(R1617:R1705)</f>
        <v>1.9976871000000003</v>
      </c>
      <c r="S1616" s="220"/>
      <c r="T1616" s="222">
        <f>SUM(T1617:T1705)</f>
        <v>0.02</v>
      </c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R1616" s="223" t="s">
        <v>88</v>
      </c>
      <c r="AT1616" s="224" t="s">
        <v>78</v>
      </c>
      <c r="AU1616" s="224" t="s">
        <v>86</v>
      </c>
      <c r="AY1616" s="223" t="s">
        <v>216</v>
      </c>
      <c r="BK1616" s="225">
        <f>SUM(BK1617:BK1705)</f>
        <v>0</v>
      </c>
    </row>
    <row r="1617" s="2" customFormat="1" ht="16.5" customHeight="1">
      <c r="A1617" s="39"/>
      <c r="B1617" s="40"/>
      <c r="C1617" s="228" t="s">
        <v>2623</v>
      </c>
      <c r="D1617" s="228" t="s">
        <v>218</v>
      </c>
      <c r="E1617" s="229" t="s">
        <v>2624</v>
      </c>
      <c r="F1617" s="230" t="s">
        <v>2625</v>
      </c>
      <c r="G1617" s="231" t="s">
        <v>221</v>
      </c>
      <c r="H1617" s="232">
        <v>4</v>
      </c>
      <c r="I1617" s="233"/>
      <c r="J1617" s="234">
        <f>ROUND(I1617*H1617,2)</f>
        <v>0</v>
      </c>
      <c r="K1617" s="230" t="s">
        <v>222</v>
      </c>
      <c r="L1617" s="45"/>
      <c r="M1617" s="235" t="s">
        <v>1</v>
      </c>
      <c r="N1617" s="236" t="s">
        <v>44</v>
      </c>
      <c r="O1617" s="92"/>
      <c r="P1617" s="237">
        <f>O1617*H1617</f>
        <v>0</v>
      </c>
      <c r="Q1617" s="237">
        <v>0</v>
      </c>
      <c r="R1617" s="237">
        <f>Q1617*H1617</f>
        <v>0</v>
      </c>
      <c r="S1617" s="237">
        <v>0.0050000000000000001</v>
      </c>
      <c r="T1617" s="238">
        <f>S1617*H1617</f>
        <v>0.02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39" t="s">
        <v>290</v>
      </c>
      <c r="AT1617" s="239" t="s">
        <v>218</v>
      </c>
      <c r="AU1617" s="239" t="s">
        <v>88</v>
      </c>
      <c r="AY1617" s="18" t="s">
        <v>216</v>
      </c>
      <c r="BE1617" s="240">
        <f>IF(N1617="základní",J1617,0)</f>
        <v>0</v>
      </c>
      <c r="BF1617" s="240">
        <f>IF(N1617="snížená",J1617,0)</f>
        <v>0</v>
      </c>
      <c r="BG1617" s="240">
        <f>IF(N1617="zákl. přenesená",J1617,0)</f>
        <v>0</v>
      </c>
      <c r="BH1617" s="240">
        <f>IF(N1617="sníž. přenesená",J1617,0)</f>
        <v>0</v>
      </c>
      <c r="BI1617" s="240">
        <f>IF(N1617="nulová",J1617,0)</f>
        <v>0</v>
      </c>
      <c r="BJ1617" s="18" t="s">
        <v>86</v>
      </c>
      <c r="BK1617" s="240">
        <f>ROUND(I1617*H1617,2)</f>
        <v>0</v>
      </c>
      <c r="BL1617" s="18" t="s">
        <v>290</v>
      </c>
      <c r="BM1617" s="239" t="s">
        <v>2626</v>
      </c>
    </row>
    <row r="1618" s="13" customFormat="1">
      <c r="A1618" s="13"/>
      <c r="B1618" s="241"/>
      <c r="C1618" s="242"/>
      <c r="D1618" s="243" t="s">
        <v>230</v>
      </c>
      <c r="E1618" s="244" t="s">
        <v>1</v>
      </c>
      <c r="F1618" s="245" t="s">
        <v>2627</v>
      </c>
      <c r="G1618" s="242"/>
      <c r="H1618" s="246">
        <v>4</v>
      </c>
      <c r="I1618" s="247"/>
      <c r="J1618" s="242"/>
      <c r="K1618" s="242"/>
      <c r="L1618" s="248"/>
      <c r="M1618" s="249"/>
      <c r="N1618" s="250"/>
      <c r="O1618" s="250"/>
      <c r="P1618" s="250"/>
      <c r="Q1618" s="250"/>
      <c r="R1618" s="250"/>
      <c r="S1618" s="250"/>
      <c r="T1618" s="25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2" t="s">
        <v>230</v>
      </c>
      <c r="AU1618" s="252" t="s">
        <v>88</v>
      </c>
      <c r="AV1618" s="13" t="s">
        <v>88</v>
      </c>
      <c r="AW1618" s="13" t="s">
        <v>34</v>
      </c>
      <c r="AX1618" s="13" t="s">
        <v>86</v>
      </c>
      <c r="AY1618" s="252" t="s">
        <v>216</v>
      </c>
    </row>
    <row r="1619" s="2" customFormat="1" ht="16.5" customHeight="1">
      <c r="A1619" s="39"/>
      <c r="B1619" s="40"/>
      <c r="C1619" s="228" t="s">
        <v>2628</v>
      </c>
      <c r="D1619" s="228" t="s">
        <v>218</v>
      </c>
      <c r="E1619" s="229" t="s">
        <v>2629</v>
      </c>
      <c r="F1619" s="230" t="s">
        <v>2630</v>
      </c>
      <c r="G1619" s="231" t="s">
        <v>277</v>
      </c>
      <c r="H1619" s="232">
        <v>34.063000000000002</v>
      </c>
      <c r="I1619" s="233"/>
      <c r="J1619" s="234">
        <f>ROUND(I1619*H1619,2)</f>
        <v>0</v>
      </c>
      <c r="K1619" s="230" t="s">
        <v>222</v>
      </c>
      <c r="L1619" s="45"/>
      <c r="M1619" s="235" t="s">
        <v>1</v>
      </c>
      <c r="N1619" s="236" t="s">
        <v>44</v>
      </c>
      <c r="O1619" s="92"/>
      <c r="P1619" s="237">
        <f>O1619*H1619</f>
        <v>0</v>
      </c>
      <c r="Q1619" s="237">
        <v>0.00025999999999999998</v>
      </c>
      <c r="R1619" s="237">
        <f>Q1619*H1619</f>
        <v>0.0088563800000000005</v>
      </c>
      <c r="S1619" s="237">
        <v>0</v>
      </c>
      <c r="T1619" s="238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39" t="s">
        <v>290</v>
      </c>
      <c r="AT1619" s="239" t="s">
        <v>218</v>
      </c>
      <c r="AU1619" s="239" t="s">
        <v>88</v>
      </c>
      <c r="AY1619" s="18" t="s">
        <v>216</v>
      </c>
      <c r="BE1619" s="240">
        <f>IF(N1619="základní",J1619,0)</f>
        <v>0</v>
      </c>
      <c r="BF1619" s="240">
        <f>IF(N1619="snížená",J1619,0)</f>
        <v>0</v>
      </c>
      <c r="BG1619" s="240">
        <f>IF(N1619="zákl. přenesená",J1619,0)</f>
        <v>0</v>
      </c>
      <c r="BH1619" s="240">
        <f>IF(N1619="sníž. přenesená",J1619,0)</f>
        <v>0</v>
      </c>
      <c r="BI1619" s="240">
        <f>IF(N1619="nulová",J1619,0)</f>
        <v>0</v>
      </c>
      <c r="BJ1619" s="18" t="s">
        <v>86</v>
      </c>
      <c r="BK1619" s="240">
        <f>ROUND(I1619*H1619,2)</f>
        <v>0</v>
      </c>
      <c r="BL1619" s="18" t="s">
        <v>290</v>
      </c>
      <c r="BM1619" s="239" t="s">
        <v>2631</v>
      </c>
    </row>
    <row r="1620" s="13" customFormat="1">
      <c r="A1620" s="13"/>
      <c r="B1620" s="241"/>
      <c r="C1620" s="242"/>
      <c r="D1620" s="243" t="s">
        <v>230</v>
      </c>
      <c r="E1620" s="244" t="s">
        <v>1</v>
      </c>
      <c r="F1620" s="245" t="s">
        <v>1214</v>
      </c>
      <c r="G1620" s="242"/>
      <c r="H1620" s="246">
        <v>21.875</v>
      </c>
      <c r="I1620" s="247"/>
      <c r="J1620" s="242"/>
      <c r="K1620" s="242"/>
      <c r="L1620" s="248"/>
      <c r="M1620" s="249"/>
      <c r="N1620" s="250"/>
      <c r="O1620" s="250"/>
      <c r="P1620" s="250"/>
      <c r="Q1620" s="250"/>
      <c r="R1620" s="250"/>
      <c r="S1620" s="250"/>
      <c r="T1620" s="25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2" t="s">
        <v>230</v>
      </c>
      <c r="AU1620" s="252" t="s">
        <v>88</v>
      </c>
      <c r="AV1620" s="13" t="s">
        <v>88</v>
      </c>
      <c r="AW1620" s="13" t="s">
        <v>34</v>
      </c>
      <c r="AX1620" s="13" t="s">
        <v>79</v>
      </c>
      <c r="AY1620" s="252" t="s">
        <v>216</v>
      </c>
    </row>
    <row r="1621" s="13" customFormat="1">
      <c r="A1621" s="13"/>
      <c r="B1621" s="241"/>
      <c r="C1621" s="242"/>
      <c r="D1621" s="243" t="s">
        <v>230</v>
      </c>
      <c r="E1621" s="244" t="s">
        <v>1</v>
      </c>
      <c r="F1621" s="245" t="s">
        <v>1215</v>
      </c>
      <c r="G1621" s="242"/>
      <c r="H1621" s="246">
        <v>7.8129999999999997</v>
      </c>
      <c r="I1621" s="247"/>
      <c r="J1621" s="242"/>
      <c r="K1621" s="242"/>
      <c r="L1621" s="248"/>
      <c r="M1621" s="249"/>
      <c r="N1621" s="250"/>
      <c r="O1621" s="250"/>
      <c r="P1621" s="250"/>
      <c r="Q1621" s="250"/>
      <c r="R1621" s="250"/>
      <c r="S1621" s="250"/>
      <c r="T1621" s="251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2" t="s">
        <v>230</v>
      </c>
      <c r="AU1621" s="252" t="s">
        <v>88</v>
      </c>
      <c r="AV1621" s="13" t="s">
        <v>88</v>
      </c>
      <c r="AW1621" s="13" t="s">
        <v>34</v>
      </c>
      <c r="AX1621" s="13" t="s">
        <v>79</v>
      </c>
      <c r="AY1621" s="252" t="s">
        <v>216</v>
      </c>
    </row>
    <row r="1622" s="13" customFormat="1">
      <c r="A1622" s="13"/>
      <c r="B1622" s="241"/>
      <c r="C1622" s="242"/>
      <c r="D1622" s="243" t="s">
        <v>230</v>
      </c>
      <c r="E1622" s="244" t="s">
        <v>1</v>
      </c>
      <c r="F1622" s="245" t="s">
        <v>1216</v>
      </c>
      <c r="G1622" s="242"/>
      <c r="H1622" s="246">
        <v>4.375</v>
      </c>
      <c r="I1622" s="247"/>
      <c r="J1622" s="242"/>
      <c r="K1622" s="242"/>
      <c r="L1622" s="248"/>
      <c r="M1622" s="249"/>
      <c r="N1622" s="250"/>
      <c r="O1622" s="250"/>
      <c r="P1622" s="250"/>
      <c r="Q1622" s="250"/>
      <c r="R1622" s="250"/>
      <c r="S1622" s="250"/>
      <c r="T1622" s="251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2" t="s">
        <v>230</v>
      </c>
      <c r="AU1622" s="252" t="s">
        <v>88</v>
      </c>
      <c r="AV1622" s="13" t="s">
        <v>88</v>
      </c>
      <c r="AW1622" s="13" t="s">
        <v>34</v>
      </c>
      <c r="AX1622" s="13" t="s">
        <v>79</v>
      </c>
      <c r="AY1622" s="252" t="s">
        <v>216</v>
      </c>
    </row>
    <row r="1623" s="14" customFormat="1">
      <c r="A1623" s="14"/>
      <c r="B1623" s="253"/>
      <c r="C1623" s="254"/>
      <c r="D1623" s="243" t="s">
        <v>230</v>
      </c>
      <c r="E1623" s="255" t="s">
        <v>1</v>
      </c>
      <c r="F1623" s="256" t="s">
        <v>285</v>
      </c>
      <c r="G1623" s="254"/>
      <c r="H1623" s="257">
        <v>34.063000000000002</v>
      </c>
      <c r="I1623" s="258"/>
      <c r="J1623" s="254"/>
      <c r="K1623" s="254"/>
      <c r="L1623" s="259"/>
      <c r="M1623" s="260"/>
      <c r="N1623" s="261"/>
      <c r="O1623" s="261"/>
      <c r="P1623" s="261"/>
      <c r="Q1623" s="261"/>
      <c r="R1623" s="261"/>
      <c r="S1623" s="261"/>
      <c r="T1623" s="26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3" t="s">
        <v>230</v>
      </c>
      <c r="AU1623" s="263" t="s">
        <v>88</v>
      </c>
      <c r="AV1623" s="14" t="s">
        <v>121</v>
      </c>
      <c r="AW1623" s="14" t="s">
        <v>34</v>
      </c>
      <c r="AX1623" s="14" t="s">
        <v>86</v>
      </c>
      <c r="AY1623" s="263" t="s">
        <v>216</v>
      </c>
    </row>
    <row r="1624" s="2" customFormat="1" ht="21.75" customHeight="1">
      <c r="A1624" s="39"/>
      <c r="B1624" s="40"/>
      <c r="C1624" s="264" t="s">
        <v>2632</v>
      </c>
      <c r="D1624" s="264" t="s">
        <v>372</v>
      </c>
      <c r="E1624" s="265" t="s">
        <v>2633</v>
      </c>
      <c r="F1624" s="266" t="s">
        <v>2634</v>
      </c>
      <c r="G1624" s="267" t="s">
        <v>2040</v>
      </c>
      <c r="H1624" s="268">
        <v>14</v>
      </c>
      <c r="I1624" s="269"/>
      <c r="J1624" s="270">
        <f>ROUND(I1624*H1624,2)</f>
        <v>0</v>
      </c>
      <c r="K1624" s="266" t="s">
        <v>1</v>
      </c>
      <c r="L1624" s="271"/>
      <c r="M1624" s="272" t="s">
        <v>1</v>
      </c>
      <c r="N1624" s="273" t="s">
        <v>44</v>
      </c>
      <c r="O1624" s="92"/>
      <c r="P1624" s="237">
        <f>O1624*H1624</f>
        <v>0</v>
      </c>
      <c r="Q1624" s="237">
        <v>0.036810000000000002</v>
      </c>
      <c r="R1624" s="237">
        <f>Q1624*H1624</f>
        <v>0.51534000000000002</v>
      </c>
      <c r="S1624" s="237">
        <v>0</v>
      </c>
      <c r="T1624" s="238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39" t="s">
        <v>371</v>
      </c>
      <c r="AT1624" s="239" t="s">
        <v>372</v>
      </c>
      <c r="AU1624" s="239" t="s">
        <v>88</v>
      </c>
      <c r="AY1624" s="18" t="s">
        <v>216</v>
      </c>
      <c r="BE1624" s="240">
        <f>IF(N1624="základní",J1624,0)</f>
        <v>0</v>
      </c>
      <c r="BF1624" s="240">
        <f>IF(N1624="snížená",J1624,0)</f>
        <v>0</v>
      </c>
      <c r="BG1624" s="240">
        <f>IF(N1624="zákl. přenesená",J1624,0)</f>
        <v>0</v>
      </c>
      <c r="BH1624" s="240">
        <f>IF(N1624="sníž. přenesená",J1624,0)</f>
        <v>0</v>
      </c>
      <c r="BI1624" s="240">
        <f>IF(N1624="nulová",J1624,0)</f>
        <v>0</v>
      </c>
      <c r="BJ1624" s="18" t="s">
        <v>86</v>
      </c>
      <c r="BK1624" s="240">
        <f>ROUND(I1624*H1624,2)</f>
        <v>0</v>
      </c>
      <c r="BL1624" s="18" t="s">
        <v>290</v>
      </c>
      <c r="BM1624" s="239" t="s">
        <v>2635</v>
      </c>
    </row>
    <row r="1625" s="13" customFormat="1">
      <c r="A1625" s="13"/>
      <c r="B1625" s="241"/>
      <c r="C1625" s="242"/>
      <c r="D1625" s="243" t="s">
        <v>230</v>
      </c>
      <c r="E1625" s="244" t="s">
        <v>1</v>
      </c>
      <c r="F1625" s="245" t="s">
        <v>2636</v>
      </c>
      <c r="G1625" s="242"/>
      <c r="H1625" s="246">
        <v>14</v>
      </c>
      <c r="I1625" s="247"/>
      <c r="J1625" s="242"/>
      <c r="K1625" s="242"/>
      <c r="L1625" s="248"/>
      <c r="M1625" s="249"/>
      <c r="N1625" s="250"/>
      <c r="O1625" s="250"/>
      <c r="P1625" s="250"/>
      <c r="Q1625" s="250"/>
      <c r="R1625" s="250"/>
      <c r="S1625" s="250"/>
      <c r="T1625" s="25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2" t="s">
        <v>230</v>
      </c>
      <c r="AU1625" s="252" t="s">
        <v>88</v>
      </c>
      <c r="AV1625" s="13" t="s">
        <v>88</v>
      </c>
      <c r="AW1625" s="13" t="s">
        <v>34</v>
      </c>
      <c r="AX1625" s="13" t="s">
        <v>86</v>
      </c>
      <c r="AY1625" s="252" t="s">
        <v>216</v>
      </c>
    </row>
    <row r="1626" s="2" customFormat="1" ht="24.15" customHeight="1">
      <c r="A1626" s="39"/>
      <c r="B1626" s="40"/>
      <c r="C1626" s="264" t="s">
        <v>2637</v>
      </c>
      <c r="D1626" s="264" t="s">
        <v>372</v>
      </c>
      <c r="E1626" s="265" t="s">
        <v>2638</v>
      </c>
      <c r="F1626" s="266" t="s">
        <v>2639</v>
      </c>
      <c r="G1626" s="267" t="s">
        <v>2040</v>
      </c>
      <c r="H1626" s="268">
        <v>1</v>
      </c>
      <c r="I1626" s="269"/>
      <c r="J1626" s="270">
        <f>ROUND(I1626*H1626,2)</f>
        <v>0</v>
      </c>
      <c r="K1626" s="266" t="s">
        <v>1</v>
      </c>
      <c r="L1626" s="271"/>
      <c r="M1626" s="272" t="s">
        <v>1</v>
      </c>
      <c r="N1626" s="273" t="s">
        <v>44</v>
      </c>
      <c r="O1626" s="92"/>
      <c r="P1626" s="237">
        <f>O1626*H1626</f>
        <v>0</v>
      </c>
      <c r="Q1626" s="237">
        <v>0.036810000000000002</v>
      </c>
      <c r="R1626" s="237">
        <f>Q1626*H1626</f>
        <v>0.036810000000000002</v>
      </c>
      <c r="S1626" s="237">
        <v>0</v>
      </c>
      <c r="T1626" s="238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39" t="s">
        <v>371</v>
      </c>
      <c r="AT1626" s="239" t="s">
        <v>372</v>
      </c>
      <c r="AU1626" s="239" t="s">
        <v>88</v>
      </c>
      <c r="AY1626" s="18" t="s">
        <v>216</v>
      </c>
      <c r="BE1626" s="240">
        <f>IF(N1626="základní",J1626,0)</f>
        <v>0</v>
      </c>
      <c r="BF1626" s="240">
        <f>IF(N1626="snížená",J1626,0)</f>
        <v>0</v>
      </c>
      <c r="BG1626" s="240">
        <f>IF(N1626="zákl. přenesená",J1626,0)</f>
        <v>0</v>
      </c>
      <c r="BH1626" s="240">
        <f>IF(N1626="sníž. přenesená",J1626,0)</f>
        <v>0</v>
      </c>
      <c r="BI1626" s="240">
        <f>IF(N1626="nulová",J1626,0)</f>
        <v>0</v>
      </c>
      <c r="BJ1626" s="18" t="s">
        <v>86</v>
      </c>
      <c r="BK1626" s="240">
        <f>ROUND(I1626*H1626,2)</f>
        <v>0</v>
      </c>
      <c r="BL1626" s="18" t="s">
        <v>290</v>
      </c>
      <c r="BM1626" s="239" t="s">
        <v>2640</v>
      </c>
    </row>
    <row r="1627" s="13" customFormat="1">
      <c r="A1627" s="13"/>
      <c r="B1627" s="241"/>
      <c r="C1627" s="242"/>
      <c r="D1627" s="243" t="s">
        <v>230</v>
      </c>
      <c r="E1627" s="244" t="s">
        <v>1</v>
      </c>
      <c r="F1627" s="245" t="s">
        <v>86</v>
      </c>
      <c r="G1627" s="242"/>
      <c r="H1627" s="246">
        <v>1</v>
      </c>
      <c r="I1627" s="247"/>
      <c r="J1627" s="242"/>
      <c r="K1627" s="242"/>
      <c r="L1627" s="248"/>
      <c r="M1627" s="249"/>
      <c r="N1627" s="250"/>
      <c r="O1627" s="250"/>
      <c r="P1627" s="250"/>
      <c r="Q1627" s="250"/>
      <c r="R1627" s="250"/>
      <c r="S1627" s="250"/>
      <c r="T1627" s="251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2" t="s">
        <v>230</v>
      </c>
      <c r="AU1627" s="252" t="s">
        <v>88</v>
      </c>
      <c r="AV1627" s="13" t="s">
        <v>88</v>
      </c>
      <c r="AW1627" s="13" t="s">
        <v>34</v>
      </c>
      <c r="AX1627" s="13" t="s">
        <v>86</v>
      </c>
      <c r="AY1627" s="252" t="s">
        <v>216</v>
      </c>
    </row>
    <row r="1628" s="2" customFormat="1" ht="24.15" customHeight="1">
      <c r="A1628" s="39"/>
      <c r="B1628" s="40"/>
      <c r="C1628" s="264" t="s">
        <v>2641</v>
      </c>
      <c r="D1628" s="264" t="s">
        <v>372</v>
      </c>
      <c r="E1628" s="265" t="s">
        <v>2642</v>
      </c>
      <c r="F1628" s="266" t="s">
        <v>2643</v>
      </c>
      <c r="G1628" s="267" t="s">
        <v>2040</v>
      </c>
      <c r="H1628" s="268">
        <v>1</v>
      </c>
      <c r="I1628" s="269"/>
      <c r="J1628" s="270">
        <f>ROUND(I1628*H1628,2)</f>
        <v>0</v>
      </c>
      <c r="K1628" s="266" t="s">
        <v>1</v>
      </c>
      <c r="L1628" s="271"/>
      <c r="M1628" s="272" t="s">
        <v>1</v>
      </c>
      <c r="N1628" s="273" t="s">
        <v>44</v>
      </c>
      <c r="O1628" s="92"/>
      <c r="P1628" s="237">
        <f>O1628*H1628</f>
        <v>0</v>
      </c>
      <c r="Q1628" s="237">
        <v>0.036810000000000002</v>
      </c>
      <c r="R1628" s="237">
        <f>Q1628*H1628</f>
        <v>0.036810000000000002</v>
      </c>
      <c r="S1628" s="237">
        <v>0</v>
      </c>
      <c r="T1628" s="238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39" t="s">
        <v>371</v>
      </c>
      <c r="AT1628" s="239" t="s">
        <v>372</v>
      </c>
      <c r="AU1628" s="239" t="s">
        <v>88</v>
      </c>
      <c r="AY1628" s="18" t="s">
        <v>216</v>
      </c>
      <c r="BE1628" s="240">
        <f>IF(N1628="základní",J1628,0)</f>
        <v>0</v>
      </c>
      <c r="BF1628" s="240">
        <f>IF(N1628="snížená",J1628,0)</f>
        <v>0</v>
      </c>
      <c r="BG1628" s="240">
        <f>IF(N1628="zákl. přenesená",J1628,0)</f>
        <v>0</v>
      </c>
      <c r="BH1628" s="240">
        <f>IF(N1628="sníž. přenesená",J1628,0)</f>
        <v>0</v>
      </c>
      <c r="BI1628" s="240">
        <f>IF(N1628="nulová",J1628,0)</f>
        <v>0</v>
      </c>
      <c r="BJ1628" s="18" t="s">
        <v>86</v>
      </c>
      <c r="BK1628" s="240">
        <f>ROUND(I1628*H1628,2)</f>
        <v>0</v>
      </c>
      <c r="BL1628" s="18" t="s">
        <v>290</v>
      </c>
      <c r="BM1628" s="239" t="s">
        <v>2644</v>
      </c>
    </row>
    <row r="1629" s="13" customFormat="1">
      <c r="A1629" s="13"/>
      <c r="B1629" s="241"/>
      <c r="C1629" s="242"/>
      <c r="D1629" s="243" t="s">
        <v>230</v>
      </c>
      <c r="E1629" s="244" t="s">
        <v>1</v>
      </c>
      <c r="F1629" s="245" t="s">
        <v>86</v>
      </c>
      <c r="G1629" s="242"/>
      <c r="H1629" s="246">
        <v>1</v>
      </c>
      <c r="I1629" s="247"/>
      <c r="J1629" s="242"/>
      <c r="K1629" s="242"/>
      <c r="L1629" s="248"/>
      <c r="M1629" s="249"/>
      <c r="N1629" s="250"/>
      <c r="O1629" s="250"/>
      <c r="P1629" s="250"/>
      <c r="Q1629" s="250"/>
      <c r="R1629" s="250"/>
      <c r="S1629" s="250"/>
      <c r="T1629" s="25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2" t="s">
        <v>230</v>
      </c>
      <c r="AU1629" s="252" t="s">
        <v>88</v>
      </c>
      <c r="AV1629" s="13" t="s">
        <v>88</v>
      </c>
      <c r="AW1629" s="13" t="s">
        <v>34</v>
      </c>
      <c r="AX1629" s="13" t="s">
        <v>86</v>
      </c>
      <c r="AY1629" s="252" t="s">
        <v>216</v>
      </c>
    </row>
    <row r="1630" s="2" customFormat="1" ht="16.5" customHeight="1">
      <c r="A1630" s="39"/>
      <c r="B1630" s="40"/>
      <c r="C1630" s="228" t="s">
        <v>2645</v>
      </c>
      <c r="D1630" s="228" t="s">
        <v>218</v>
      </c>
      <c r="E1630" s="229" t="s">
        <v>2646</v>
      </c>
      <c r="F1630" s="230" t="s">
        <v>2647</v>
      </c>
      <c r="G1630" s="231" t="s">
        <v>277</v>
      </c>
      <c r="H1630" s="232">
        <v>92.171999999999997</v>
      </c>
      <c r="I1630" s="233"/>
      <c r="J1630" s="234">
        <f>ROUND(I1630*H1630,2)</f>
        <v>0</v>
      </c>
      <c r="K1630" s="230" t="s">
        <v>222</v>
      </c>
      <c r="L1630" s="45"/>
      <c r="M1630" s="235" t="s">
        <v>1</v>
      </c>
      <c r="N1630" s="236" t="s">
        <v>44</v>
      </c>
      <c r="O1630" s="92"/>
      <c r="P1630" s="237">
        <f>O1630*H1630</f>
        <v>0</v>
      </c>
      <c r="Q1630" s="237">
        <v>0.00025999999999999998</v>
      </c>
      <c r="R1630" s="237">
        <f>Q1630*H1630</f>
        <v>0.023964719999999998</v>
      </c>
      <c r="S1630" s="237">
        <v>0</v>
      </c>
      <c r="T1630" s="238">
        <f>S1630*H1630</f>
        <v>0</v>
      </c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R1630" s="239" t="s">
        <v>290</v>
      </c>
      <c r="AT1630" s="239" t="s">
        <v>218</v>
      </c>
      <c r="AU1630" s="239" t="s">
        <v>88</v>
      </c>
      <c r="AY1630" s="18" t="s">
        <v>216</v>
      </c>
      <c r="BE1630" s="240">
        <f>IF(N1630="základní",J1630,0)</f>
        <v>0</v>
      </c>
      <c r="BF1630" s="240">
        <f>IF(N1630="snížená",J1630,0)</f>
        <v>0</v>
      </c>
      <c r="BG1630" s="240">
        <f>IF(N1630="zákl. přenesená",J1630,0)</f>
        <v>0</v>
      </c>
      <c r="BH1630" s="240">
        <f>IF(N1630="sníž. přenesená",J1630,0)</f>
        <v>0</v>
      </c>
      <c r="BI1630" s="240">
        <f>IF(N1630="nulová",J1630,0)</f>
        <v>0</v>
      </c>
      <c r="BJ1630" s="18" t="s">
        <v>86</v>
      </c>
      <c r="BK1630" s="240">
        <f>ROUND(I1630*H1630,2)</f>
        <v>0</v>
      </c>
      <c r="BL1630" s="18" t="s">
        <v>290</v>
      </c>
      <c r="BM1630" s="239" t="s">
        <v>2648</v>
      </c>
    </row>
    <row r="1631" s="13" customFormat="1">
      <c r="A1631" s="13"/>
      <c r="B1631" s="241"/>
      <c r="C1631" s="242"/>
      <c r="D1631" s="243" t="s">
        <v>230</v>
      </c>
      <c r="E1631" s="244" t="s">
        <v>1</v>
      </c>
      <c r="F1631" s="245" t="s">
        <v>1217</v>
      </c>
      <c r="G1631" s="242"/>
      <c r="H1631" s="246">
        <v>65.813000000000002</v>
      </c>
      <c r="I1631" s="247"/>
      <c r="J1631" s="242"/>
      <c r="K1631" s="242"/>
      <c r="L1631" s="248"/>
      <c r="M1631" s="249"/>
      <c r="N1631" s="250"/>
      <c r="O1631" s="250"/>
      <c r="P1631" s="250"/>
      <c r="Q1631" s="250"/>
      <c r="R1631" s="250"/>
      <c r="S1631" s="250"/>
      <c r="T1631" s="25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2" t="s">
        <v>230</v>
      </c>
      <c r="AU1631" s="252" t="s">
        <v>88</v>
      </c>
      <c r="AV1631" s="13" t="s">
        <v>88</v>
      </c>
      <c r="AW1631" s="13" t="s">
        <v>34</v>
      </c>
      <c r="AX1631" s="13" t="s">
        <v>79</v>
      </c>
      <c r="AY1631" s="252" t="s">
        <v>216</v>
      </c>
    </row>
    <row r="1632" s="13" customFormat="1">
      <c r="A1632" s="13"/>
      <c r="B1632" s="241"/>
      <c r="C1632" s="242"/>
      <c r="D1632" s="243" t="s">
        <v>230</v>
      </c>
      <c r="E1632" s="244" t="s">
        <v>1</v>
      </c>
      <c r="F1632" s="245" t="s">
        <v>1218</v>
      </c>
      <c r="G1632" s="242"/>
      <c r="H1632" s="246">
        <v>18.484000000000002</v>
      </c>
      <c r="I1632" s="247"/>
      <c r="J1632" s="242"/>
      <c r="K1632" s="242"/>
      <c r="L1632" s="248"/>
      <c r="M1632" s="249"/>
      <c r="N1632" s="250"/>
      <c r="O1632" s="250"/>
      <c r="P1632" s="250"/>
      <c r="Q1632" s="250"/>
      <c r="R1632" s="250"/>
      <c r="S1632" s="250"/>
      <c r="T1632" s="25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2" t="s">
        <v>230</v>
      </c>
      <c r="AU1632" s="252" t="s">
        <v>88</v>
      </c>
      <c r="AV1632" s="13" t="s">
        <v>88</v>
      </c>
      <c r="AW1632" s="13" t="s">
        <v>34</v>
      </c>
      <c r="AX1632" s="13" t="s">
        <v>79</v>
      </c>
      <c r="AY1632" s="252" t="s">
        <v>216</v>
      </c>
    </row>
    <row r="1633" s="13" customFormat="1">
      <c r="A1633" s="13"/>
      <c r="B1633" s="241"/>
      <c r="C1633" s="242"/>
      <c r="D1633" s="243" t="s">
        <v>230</v>
      </c>
      <c r="E1633" s="244" t="s">
        <v>1</v>
      </c>
      <c r="F1633" s="245" t="s">
        <v>1219</v>
      </c>
      <c r="G1633" s="242"/>
      <c r="H1633" s="246">
        <v>7.875</v>
      </c>
      <c r="I1633" s="247"/>
      <c r="J1633" s="242"/>
      <c r="K1633" s="242"/>
      <c r="L1633" s="248"/>
      <c r="M1633" s="249"/>
      <c r="N1633" s="250"/>
      <c r="O1633" s="250"/>
      <c r="P1633" s="250"/>
      <c r="Q1633" s="250"/>
      <c r="R1633" s="250"/>
      <c r="S1633" s="250"/>
      <c r="T1633" s="251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2" t="s">
        <v>230</v>
      </c>
      <c r="AU1633" s="252" t="s">
        <v>88</v>
      </c>
      <c r="AV1633" s="13" t="s">
        <v>88</v>
      </c>
      <c r="AW1633" s="13" t="s">
        <v>34</v>
      </c>
      <c r="AX1633" s="13" t="s">
        <v>79</v>
      </c>
      <c r="AY1633" s="252" t="s">
        <v>216</v>
      </c>
    </row>
    <row r="1634" s="14" customFormat="1">
      <c r="A1634" s="14"/>
      <c r="B1634" s="253"/>
      <c r="C1634" s="254"/>
      <c r="D1634" s="243" t="s">
        <v>230</v>
      </c>
      <c r="E1634" s="255" t="s">
        <v>1</v>
      </c>
      <c r="F1634" s="256" t="s">
        <v>285</v>
      </c>
      <c r="G1634" s="254"/>
      <c r="H1634" s="257">
        <v>92.171999999999997</v>
      </c>
      <c r="I1634" s="258"/>
      <c r="J1634" s="254"/>
      <c r="K1634" s="254"/>
      <c r="L1634" s="259"/>
      <c r="M1634" s="260"/>
      <c r="N1634" s="261"/>
      <c r="O1634" s="261"/>
      <c r="P1634" s="261"/>
      <c r="Q1634" s="261"/>
      <c r="R1634" s="261"/>
      <c r="S1634" s="261"/>
      <c r="T1634" s="26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3" t="s">
        <v>230</v>
      </c>
      <c r="AU1634" s="263" t="s">
        <v>88</v>
      </c>
      <c r="AV1634" s="14" t="s">
        <v>121</v>
      </c>
      <c r="AW1634" s="14" t="s">
        <v>34</v>
      </c>
      <c r="AX1634" s="14" t="s">
        <v>86</v>
      </c>
      <c r="AY1634" s="263" t="s">
        <v>216</v>
      </c>
    </row>
    <row r="1635" s="2" customFormat="1" ht="24.15" customHeight="1">
      <c r="A1635" s="39"/>
      <c r="B1635" s="40"/>
      <c r="C1635" s="264" t="s">
        <v>2649</v>
      </c>
      <c r="D1635" s="264" t="s">
        <v>372</v>
      </c>
      <c r="E1635" s="265" t="s">
        <v>2650</v>
      </c>
      <c r="F1635" s="266" t="s">
        <v>2651</v>
      </c>
      <c r="G1635" s="267" t="s">
        <v>2040</v>
      </c>
      <c r="H1635" s="268">
        <v>10</v>
      </c>
      <c r="I1635" s="269"/>
      <c r="J1635" s="270">
        <f>ROUND(I1635*H1635,2)</f>
        <v>0</v>
      </c>
      <c r="K1635" s="266" t="s">
        <v>1</v>
      </c>
      <c r="L1635" s="271"/>
      <c r="M1635" s="272" t="s">
        <v>1</v>
      </c>
      <c r="N1635" s="273" t="s">
        <v>44</v>
      </c>
      <c r="O1635" s="92"/>
      <c r="P1635" s="237">
        <f>O1635*H1635</f>
        <v>0</v>
      </c>
      <c r="Q1635" s="237">
        <v>0.037960000000000001</v>
      </c>
      <c r="R1635" s="237">
        <f>Q1635*H1635</f>
        <v>0.37959999999999999</v>
      </c>
      <c r="S1635" s="237">
        <v>0</v>
      </c>
      <c r="T1635" s="238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39" t="s">
        <v>371</v>
      </c>
      <c r="AT1635" s="239" t="s">
        <v>372</v>
      </c>
      <c r="AU1635" s="239" t="s">
        <v>88</v>
      </c>
      <c r="AY1635" s="18" t="s">
        <v>216</v>
      </c>
      <c r="BE1635" s="240">
        <f>IF(N1635="základní",J1635,0)</f>
        <v>0</v>
      </c>
      <c r="BF1635" s="240">
        <f>IF(N1635="snížená",J1635,0)</f>
        <v>0</v>
      </c>
      <c r="BG1635" s="240">
        <f>IF(N1635="zákl. přenesená",J1635,0)</f>
        <v>0</v>
      </c>
      <c r="BH1635" s="240">
        <f>IF(N1635="sníž. přenesená",J1635,0)</f>
        <v>0</v>
      </c>
      <c r="BI1635" s="240">
        <f>IF(N1635="nulová",J1635,0)</f>
        <v>0</v>
      </c>
      <c r="BJ1635" s="18" t="s">
        <v>86</v>
      </c>
      <c r="BK1635" s="240">
        <f>ROUND(I1635*H1635,2)</f>
        <v>0</v>
      </c>
      <c r="BL1635" s="18" t="s">
        <v>290</v>
      </c>
      <c r="BM1635" s="239" t="s">
        <v>2652</v>
      </c>
    </row>
    <row r="1636" s="13" customFormat="1">
      <c r="A1636" s="13"/>
      <c r="B1636" s="241"/>
      <c r="C1636" s="242"/>
      <c r="D1636" s="243" t="s">
        <v>230</v>
      </c>
      <c r="E1636" s="244" t="s">
        <v>1</v>
      </c>
      <c r="F1636" s="245" t="s">
        <v>260</v>
      </c>
      <c r="G1636" s="242"/>
      <c r="H1636" s="246">
        <v>10</v>
      </c>
      <c r="I1636" s="247"/>
      <c r="J1636" s="242"/>
      <c r="K1636" s="242"/>
      <c r="L1636" s="248"/>
      <c r="M1636" s="249"/>
      <c r="N1636" s="250"/>
      <c r="O1636" s="250"/>
      <c r="P1636" s="250"/>
      <c r="Q1636" s="250"/>
      <c r="R1636" s="250"/>
      <c r="S1636" s="250"/>
      <c r="T1636" s="25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2" t="s">
        <v>230</v>
      </c>
      <c r="AU1636" s="252" t="s">
        <v>88</v>
      </c>
      <c r="AV1636" s="13" t="s">
        <v>88</v>
      </c>
      <c r="AW1636" s="13" t="s">
        <v>34</v>
      </c>
      <c r="AX1636" s="13" t="s">
        <v>86</v>
      </c>
      <c r="AY1636" s="252" t="s">
        <v>216</v>
      </c>
    </row>
    <row r="1637" s="2" customFormat="1" ht="24.15" customHeight="1">
      <c r="A1637" s="39"/>
      <c r="B1637" s="40"/>
      <c r="C1637" s="264" t="s">
        <v>2653</v>
      </c>
      <c r="D1637" s="264" t="s">
        <v>372</v>
      </c>
      <c r="E1637" s="265" t="s">
        <v>2654</v>
      </c>
      <c r="F1637" s="266" t="s">
        <v>2655</v>
      </c>
      <c r="G1637" s="267" t="s">
        <v>2040</v>
      </c>
      <c r="H1637" s="268">
        <v>3</v>
      </c>
      <c r="I1637" s="269"/>
      <c r="J1637" s="270">
        <f>ROUND(I1637*H1637,2)</f>
        <v>0</v>
      </c>
      <c r="K1637" s="266" t="s">
        <v>1</v>
      </c>
      <c r="L1637" s="271"/>
      <c r="M1637" s="272" t="s">
        <v>1</v>
      </c>
      <c r="N1637" s="273" t="s">
        <v>44</v>
      </c>
      <c r="O1637" s="92"/>
      <c r="P1637" s="237">
        <f>O1637*H1637</f>
        <v>0</v>
      </c>
      <c r="Q1637" s="237">
        <v>0.037960000000000001</v>
      </c>
      <c r="R1637" s="237">
        <f>Q1637*H1637</f>
        <v>0.11388000000000001</v>
      </c>
      <c r="S1637" s="237">
        <v>0</v>
      </c>
      <c r="T1637" s="238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9" t="s">
        <v>371</v>
      </c>
      <c r="AT1637" s="239" t="s">
        <v>372</v>
      </c>
      <c r="AU1637" s="239" t="s">
        <v>88</v>
      </c>
      <c r="AY1637" s="18" t="s">
        <v>216</v>
      </c>
      <c r="BE1637" s="240">
        <f>IF(N1637="základní",J1637,0)</f>
        <v>0</v>
      </c>
      <c r="BF1637" s="240">
        <f>IF(N1637="snížená",J1637,0)</f>
        <v>0</v>
      </c>
      <c r="BG1637" s="240">
        <f>IF(N1637="zákl. přenesená",J1637,0)</f>
        <v>0</v>
      </c>
      <c r="BH1637" s="240">
        <f>IF(N1637="sníž. přenesená",J1637,0)</f>
        <v>0</v>
      </c>
      <c r="BI1637" s="240">
        <f>IF(N1637="nulová",J1637,0)</f>
        <v>0</v>
      </c>
      <c r="BJ1637" s="18" t="s">
        <v>86</v>
      </c>
      <c r="BK1637" s="240">
        <f>ROUND(I1637*H1637,2)</f>
        <v>0</v>
      </c>
      <c r="BL1637" s="18" t="s">
        <v>290</v>
      </c>
      <c r="BM1637" s="239" t="s">
        <v>2656</v>
      </c>
    </row>
    <row r="1638" s="13" customFormat="1">
      <c r="A1638" s="13"/>
      <c r="B1638" s="241"/>
      <c r="C1638" s="242"/>
      <c r="D1638" s="243" t="s">
        <v>230</v>
      </c>
      <c r="E1638" s="244" t="s">
        <v>1</v>
      </c>
      <c r="F1638" s="245" t="s">
        <v>99</v>
      </c>
      <c r="G1638" s="242"/>
      <c r="H1638" s="246">
        <v>3</v>
      </c>
      <c r="I1638" s="247"/>
      <c r="J1638" s="242"/>
      <c r="K1638" s="242"/>
      <c r="L1638" s="248"/>
      <c r="M1638" s="249"/>
      <c r="N1638" s="250"/>
      <c r="O1638" s="250"/>
      <c r="P1638" s="250"/>
      <c r="Q1638" s="250"/>
      <c r="R1638" s="250"/>
      <c r="S1638" s="250"/>
      <c r="T1638" s="251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2" t="s">
        <v>230</v>
      </c>
      <c r="AU1638" s="252" t="s">
        <v>88</v>
      </c>
      <c r="AV1638" s="13" t="s">
        <v>88</v>
      </c>
      <c r="AW1638" s="13" t="s">
        <v>34</v>
      </c>
      <c r="AX1638" s="13" t="s">
        <v>86</v>
      </c>
      <c r="AY1638" s="252" t="s">
        <v>216</v>
      </c>
    </row>
    <row r="1639" s="2" customFormat="1" ht="24.15" customHeight="1">
      <c r="A1639" s="39"/>
      <c r="B1639" s="40"/>
      <c r="C1639" s="264" t="s">
        <v>2657</v>
      </c>
      <c r="D1639" s="264" t="s">
        <v>372</v>
      </c>
      <c r="E1639" s="265" t="s">
        <v>2658</v>
      </c>
      <c r="F1639" s="266" t="s">
        <v>2659</v>
      </c>
      <c r="G1639" s="267" t="s">
        <v>2040</v>
      </c>
      <c r="H1639" s="268">
        <v>7</v>
      </c>
      <c r="I1639" s="269"/>
      <c r="J1639" s="270">
        <f>ROUND(I1639*H1639,2)</f>
        <v>0</v>
      </c>
      <c r="K1639" s="266" t="s">
        <v>1</v>
      </c>
      <c r="L1639" s="271"/>
      <c r="M1639" s="272" t="s">
        <v>1</v>
      </c>
      <c r="N1639" s="273" t="s">
        <v>44</v>
      </c>
      <c r="O1639" s="92"/>
      <c r="P1639" s="237">
        <f>O1639*H1639</f>
        <v>0</v>
      </c>
      <c r="Q1639" s="237">
        <v>0.037960000000000001</v>
      </c>
      <c r="R1639" s="237">
        <f>Q1639*H1639</f>
        <v>0.26572000000000001</v>
      </c>
      <c r="S1639" s="237">
        <v>0</v>
      </c>
      <c r="T1639" s="238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39" t="s">
        <v>371</v>
      </c>
      <c r="AT1639" s="239" t="s">
        <v>372</v>
      </c>
      <c r="AU1639" s="239" t="s">
        <v>88</v>
      </c>
      <c r="AY1639" s="18" t="s">
        <v>216</v>
      </c>
      <c r="BE1639" s="240">
        <f>IF(N1639="základní",J1639,0)</f>
        <v>0</v>
      </c>
      <c r="BF1639" s="240">
        <f>IF(N1639="snížená",J1639,0)</f>
        <v>0</v>
      </c>
      <c r="BG1639" s="240">
        <f>IF(N1639="zákl. přenesená",J1639,0)</f>
        <v>0</v>
      </c>
      <c r="BH1639" s="240">
        <f>IF(N1639="sníž. přenesená",J1639,0)</f>
        <v>0</v>
      </c>
      <c r="BI1639" s="240">
        <f>IF(N1639="nulová",J1639,0)</f>
        <v>0</v>
      </c>
      <c r="BJ1639" s="18" t="s">
        <v>86</v>
      </c>
      <c r="BK1639" s="240">
        <f>ROUND(I1639*H1639,2)</f>
        <v>0</v>
      </c>
      <c r="BL1639" s="18" t="s">
        <v>290</v>
      </c>
      <c r="BM1639" s="239" t="s">
        <v>2660</v>
      </c>
    </row>
    <row r="1640" s="13" customFormat="1">
      <c r="A1640" s="13"/>
      <c r="B1640" s="241"/>
      <c r="C1640" s="242"/>
      <c r="D1640" s="243" t="s">
        <v>230</v>
      </c>
      <c r="E1640" s="244" t="s">
        <v>1</v>
      </c>
      <c r="F1640" s="245" t="s">
        <v>245</v>
      </c>
      <c r="G1640" s="242"/>
      <c r="H1640" s="246">
        <v>7</v>
      </c>
      <c r="I1640" s="247"/>
      <c r="J1640" s="242"/>
      <c r="K1640" s="242"/>
      <c r="L1640" s="248"/>
      <c r="M1640" s="249"/>
      <c r="N1640" s="250"/>
      <c r="O1640" s="250"/>
      <c r="P1640" s="250"/>
      <c r="Q1640" s="250"/>
      <c r="R1640" s="250"/>
      <c r="S1640" s="250"/>
      <c r="T1640" s="251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2" t="s">
        <v>230</v>
      </c>
      <c r="AU1640" s="252" t="s">
        <v>88</v>
      </c>
      <c r="AV1640" s="13" t="s">
        <v>88</v>
      </c>
      <c r="AW1640" s="13" t="s">
        <v>34</v>
      </c>
      <c r="AX1640" s="13" t="s">
        <v>86</v>
      </c>
      <c r="AY1640" s="252" t="s">
        <v>216</v>
      </c>
    </row>
    <row r="1641" s="2" customFormat="1" ht="24.15" customHeight="1">
      <c r="A1641" s="39"/>
      <c r="B1641" s="40"/>
      <c r="C1641" s="264" t="s">
        <v>2661</v>
      </c>
      <c r="D1641" s="264" t="s">
        <v>372</v>
      </c>
      <c r="E1641" s="265" t="s">
        <v>2662</v>
      </c>
      <c r="F1641" s="266" t="s">
        <v>2663</v>
      </c>
      <c r="G1641" s="267" t="s">
        <v>2040</v>
      </c>
      <c r="H1641" s="268">
        <v>1</v>
      </c>
      <c r="I1641" s="269"/>
      <c r="J1641" s="270">
        <f>ROUND(I1641*H1641,2)</f>
        <v>0</v>
      </c>
      <c r="K1641" s="266" t="s">
        <v>1</v>
      </c>
      <c r="L1641" s="271"/>
      <c r="M1641" s="272" t="s">
        <v>1</v>
      </c>
      <c r="N1641" s="273" t="s">
        <v>44</v>
      </c>
      <c r="O1641" s="92"/>
      <c r="P1641" s="237">
        <f>O1641*H1641</f>
        <v>0</v>
      </c>
      <c r="Q1641" s="237">
        <v>0.037960000000000001</v>
      </c>
      <c r="R1641" s="237">
        <f>Q1641*H1641</f>
        <v>0.037960000000000001</v>
      </c>
      <c r="S1641" s="237">
        <v>0</v>
      </c>
      <c r="T1641" s="238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39" t="s">
        <v>371</v>
      </c>
      <c r="AT1641" s="239" t="s">
        <v>372</v>
      </c>
      <c r="AU1641" s="239" t="s">
        <v>88</v>
      </c>
      <c r="AY1641" s="18" t="s">
        <v>216</v>
      </c>
      <c r="BE1641" s="240">
        <f>IF(N1641="základní",J1641,0)</f>
        <v>0</v>
      </c>
      <c r="BF1641" s="240">
        <f>IF(N1641="snížená",J1641,0)</f>
        <v>0</v>
      </c>
      <c r="BG1641" s="240">
        <f>IF(N1641="zákl. přenesená",J1641,0)</f>
        <v>0</v>
      </c>
      <c r="BH1641" s="240">
        <f>IF(N1641="sníž. přenesená",J1641,0)</f>
        <v>0</v>
      </c>
      <c r="BI1641" s="240">
        <f>IF(N1641="nulová",J1641,0)</f>
        <v>0</v>
      </c>
      <c r="BJ1641" s="18" t="s">
        <v>86</v>
      </c>
      <c r="BK1641" s="240">
        <f>ROUND(I1641*H1641,2)</f>
        <v>0</v>
      </c>
      <c r="BL1641" s="18" t="s">
        <v>290</v>
      </c>
      <c r="BM1641" s="239" t="s">
        <v>2664</v>
      </c>
    </row>
    <row r="1642" s="13" customFormat="1">
      <c r="A1642" s="13"/>
      <c r="B1642" s="241"/>
      <c r="C1642" s="242"/>
      <c r="D1642" s="243" t="s">
        <v>230</v>
      </c>
      <c r="E1642" s="244" t="s">
        <v>1</v>
      </c>
      <c r="F1642" s="245" t="s">
        <v>86</v>
      </c>
      <c r="G1642" s="242"/>
      <c r="H1642" s="246">
        <v>1</v>
      </c>
      <c r="I1642" s="247"/>
      <c r="J1642" s="242"/>
      <c r="K1642" s="242"/>
      <c r="L1642" s="248"/>
      <c r="M1642" s="249"/>
      <c r="N1642" s="250"/>
      <c r="O1642" s="250"/>
      <c r="P1642" s="250"/>
      <c r="Q1642" s="250"/>
      <c r="R1642" s="250"/>
      <c r="S1642" s="250"/>
      <c r="T1642" s="251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2" t="s">
        <v>230</v>
      </c>
      <c r="AU1642" s="252" t="s">
        <v>88</v>
      </c>
      <c r="AV1642" s="13" t="s">
        <v>88</v>
      </c>
      <c r="AW1642" s="13" t="s">
        <v>34</v>
      </c>
      <c r="AX1642" s="13" t="s">
        <v>86</v>
      </c>
      <c r="AY1642" s="252" t="s">
        <v>216</v>
      </c>
    </row>
    <row r="1643" s="2" customFormat="1" ht="24.15" customHeight="1">
      <c r="A1643" s="39"/>
      <c r="B1643" s="40"/>
      <c r="C1643" s="228" t="s">
        <v>2665</v>
      </c>
      <c r="D1643" s="228" t="s">
        <v>218</v>
      </c>
      <c r="E1643" s="229" t="s">
        <v>2666</v>
      </c>
      <c r="F1643" s="230" t="s">
        <v>2667</v>
      </c>
      <c r="G1643" s="231" t="s">
        <v>293</v>
      </c>
      <c r="H1643" s="232">
        <v>187.25</v>
      </c>
      <c r="I1643" s="233"/>
      <c r="J1643" s="234">
        <f>ROUND(I1643*H1643,2)</f>
        <v>0</v>
      </c>
      <c r="K1643" s="230" t="s">
        <v>222</v>
      </c>
      <c r="L1643" s="45"/>
      <c r="M1643" s="235" t="s">
        <v>1</v>
      </c>
      <c r="N1643" s="236" t="s">
        <v>44</v>
      </c>
      <c r="O1643" s="92"/>
      <c r="P1643" s="237">
        <f>O1643*H1643</f>
        <v>0</v>
      </c>
      <c r="Q1643" s="237">
        <v>0.00027999999999999998</v>
      </c>
      <c r="R1643" s="237">
        <f>Q1643*H1643</f>
        <v>0.052429999999999997</v>
      </c>
      <c r="S1643" s="237">
        <v>0</v>
      </c>
      <c r="T1643" s="238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39" t="s">
        <v>290</v>
      </c>
      <c r="AT1643" s="239" t="s">
        <v>218</v>
      </c>
      <c r="AU1643" s="239" t="s">
        <v>88</v>
      </c>
      <c r="AY1643" s="18" t="s">
        <v>216</v>
      </c>
      <c r="BE1643" s="240">
        <f>IF(N1643="základní",J1643,0)</f>
        <v>0</v>
      </c>
      <c r="BF1643" s="240">
        <f>IF(N1643="snížená",J1643,0)</f>
        <v>0</v>
      </c>
      <c r="BG1643" s="240">
        <f>IF(N1643="zákl. přenesená",J1643,0)</f>
        <v>0</v>
      </c>
      <c r="BH1643" s="240">
        <f>IF(N1643="sníž. přenesená",J1643,0)</f>
        <v>0</v>
      </c>
      <c r="BI1643" s="240">
        <f>IF(N1643="nulová",J1643,0)</f>
        <v>0</v>
      </c>
      <c r="BJ1643" s="18" t="s">
        <v>86</v>
      </c>
      <c r="BK1643" s="240">
        <f>ROUND(I1643*H1643,2)</f>
        <v>0</v>
      </c>
      <c r="BL1643" s="18" t="s">
        <v>290</v>
      </c>
      <c r="BM1643" s="239" t="s">
        <v>2668</v>
      </c>
    </row>
    <row r="1644" s="13" customFormat="1">
      <c r="A1644" s="13"/>
      <c r="B1644" s="241"/>
      <c r="C1644" s="242"/>
      <c r="D1644" s="243" t="s">
        <v>230</v>
      </c>
      <c r="E1644" s="244" t="s">
        <v>1</v>
      </c>
      <c r="F1644" s="245" t="s">
        <v>2669</v>
      </c>
      <c r="G1644" s="242"/>
      <c r="H1644" s="246">
        <v>70</v>
      </c>
      <c r="I1644" s="247"/>
      <c r="J1644" s="242"/>
      <c r="K1644" s="242"/>
      <c r="L1644" s="248"/>
      <c r="M1644" s="249"/>
      <c r="N1644" s="250"/>
      <c r="O1644" s="250"/>
      <c r="P1644" s="250"/>
      <c r="Q1644" s="250"/>
      <c r="R1644" s="250"/>
      <c r="S1644" s="250"/>
      <c r="T1644" s="251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2" t="s">
        <v>230</v>
      </c>
      <c r="AU1644" s="252" t="s">
        <v>88</v>
      </c>
      <c r="AV1644" s="13" t="s">
        <v>88</v>
      </c>
      <c r="AW1644" s="13" t="s">
        <v>34</v>
      </c>
      <c r="AX1644" s="13" t="s">
        <v>79</v>
      </c>
      <c r="AY1644" s="252" t="s">
        <v>216</v>
      </c>
    </row>
    <row r="1645" s="13" customFormat="1">
      <c r="A1645" s="13"/>
      <c r="B1645" s="241"/>
      <c r="C1645" s="242"/>
      <c r="D1645" s="243" t="s">
        <v>230</v>
      </c>
      <c r="E1645" s="244" t="s">
        <v>1</v>
      </c>
      <c r="F1645" s="245" t="s">
        <v>2670</v>
      </c>
      <c r="G1645" s="242"/>
      <c r="H1645" s="246">
        <v>15</v>
      </c>
      <c r="I1645" s="247"/>
      <c r="J1645" s="242"/>
      <c r="K1645" s="242"/>
      <c r="L1645" s="248"/>
      <c r="M1645" s="249"/>
      <c r="N1645" s="250"/>
      <c r="O1645" s="250"/>
      <c r="P1645" s="250"/>
      <c r="Q1645" s="250"/>
      <c r="R1645" s="250"/>
      <c r="S1645" s="250"/>
      <c r="T1645" s="251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2" t="s">
        <v>230</v>
      </c>
      <c r="AU1645" s="252" t="s">
        <v>88</v>
      </c>
      <c r="AV1645" s="13" t="s">
        <v>88</v>
      </c>
      <c r="AW1645" s="13" t="s">
        <v>34</v>
      </c>
      <c r="AX1645" s="13" t="s">
        <v>79</v>
      </c>
      <c r="AY1645" s="252" t="s">
        <v>216</v>
      </c>
    </row>
    <row r="1646" s="13" customFormat="1">
      <c r="A1646" s="13"/>
      <c r="B1646" s="241"/>
      <c r="C1646" s="242"/>
      <c r="D1646" s="243" t="s">
        <v>230</v>
      </c>
      <c r="E1646" s="244" t="s">
        <v>1</v>
      </c>
      <c r="F1646" s="245" t="s">
        <v>2671</v>
      </c>
      <c r="G1646" s="242"/>
      <c r="H1646" s="246">
        <v>9.5</v>
      </c>
      <c r="I1646" s="247"/>
      <c r="J1646" s="242"/>
      <c r="K1646" s="242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2" t="s">
        <v>230</v>
      </c>
      <c r="AU1646" s="252" t="s">
        <v>88</v>
      </c>
      <c r="AV1646" s="13" t="s">
        <v>88</v>
      </c>
      <c r="AW1646" s="13" t="s">
        <v>34</v>
      </c>
      <c r="AX1646" s="13" t="s">
        <v>79</v>
      </c>
      <c r="AY1646" s="252" t="s">
        <v>216</v>
      </c>
    </row>
    <row r="1647" s="13" customFormat="1">
      <c r="A1647" s="13"/>
      <c r="B1647" s="241"/>
      <c r="C1647" s="242"/>
      <c r="D1647" s="243" t="s">
        <v>230</v>
      </c>
      <c r="E1647" s="244" t="s">
        <v>1</v>
      </c>
      <c r="F1647" s="245" t="s">
        <v>2672</v>
      </c>
      <c r="G1647" s="242"/>
      <c r="H1647" s="246">
        <v>58.5</v>
      </c>
      <c r="I1647" s="247"/>
      <c r="J1647" s="242"/>
      <c r="K1647" s="242"/>
      <c r="L1647" s="248"/>
      <c r="M1647" s="249"/>
      <c r="N1647" s="250"/>
      <c r="O1647" s="250"/>
      <c r="P1647" s="250"/>
      <c r="Q1647" s="250"/>
      <c r="R1647" s="250"/>
      <c r="S1647" s="250"/>
      <c r="T1647" s="25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2" t="s">
        <v>230</v>
      </c>
      <c r="AU1647" s="252" t="s">
        <v>88</v>
      </c>
      <c r="AV1647" s="13" t="s">
        <v>88</v>
      </c>
      <c r="AW1647" s="13" t="s">
        <v>34</v>
      </c>
      <c r="AX1647" s="13" t="s">
        <v>79</v>
      </c>
      <c r="AY1647" s="252" t="s">
        <v>216</v>
      </c>
    </row>
    <row r="1648" s="13" customFormat="1">
      <c r="A1648" s="13"/>
      <c r="B1648" s="241"/>
      <c r="C1648" s="242"/>
      <c r="D1648" s="243" t="s">
        <v>230</v>
      </c>
      <c r="E1648" s="244" t="s">
        <v>1</v>
      </c>
      <c r="F1648" s="245" t="s">
        <v>2673</v>
      </c>
      <c r="G1648" s="242"/>
      <c r="H1648" s="246">
        <v>22.75</v>
      </c>
      <c r="I1648" s="247"/>
      <c r="J1648" s="242"/>
      <c r="K1648" s="242"/>
      <c r="L1648" s="248"/>
      <c r="M1648" s="249"/>
      <c r="N1648" s="250"/>
      <c r="O1648" s="250"/>
      <c r="P1648" s="250"/>
      <c r="Q1648" s="250"/>
      <c r="R1648" s="250"/>
      <c r="S1648" s="250"/>
      <c r="T1648" s="251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2" t="s">
        <v>230</v>
      </c>
      <c r="AU1648" s="252" t="s">
        <v>88</v>
      </c>
      <c r="AV1648" s="13" t="s">
        <v>88</v>
      </c>
      <c r="AW1648" s="13" t="s">
        <v>34</v>
      </c>
      <c r="AX1648" s="13" t="s">
        <v>79</v>
      </c>
      <c r="AY1648" s="252" t="s">
        <v>216</v>
      </c>
    </row>
    <row r="1649" s="13" customFormat="1">
      <c r="A1649" s="13"/>
      <c r="B1649" s="241"/>
      <c r="C1649" s="242"/>
      <c r="D1649" s="243" t="s">
        <v>230</v>
      </c>
      <c r="E1649" s="244" t="s">
        <v>1</v>
      </c>
      <c r="F1649" s="245" t="s">
        <v>2674</v>
      </c>
      <c r="G1649" s="242"/>
      <c r="H1649" s="246">
        <v>11.5</v>
      </c>
      <c r="I1649" s="247"/>
      <c r="J1649" s="242"/>
      <c r="K1649" s="242"/>
      <c r="L1649" s="248"/>
      <c r="M1649" s="249"/>
      <c r="N1649" s="250"/>
      <c r="O1649" s="250"/>
      <c r="P1649" s="250"/>
      <c r="Q1649" s="250"/>
      <c r="R1649" s="250"/>
      <c r="S1649" s="250"/>
      <c r="T1649" s="251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2" t="s">
        <v>230</v>
      </c>
      <c r="AU1649" s="252" t="s">
        <v>88</v>
      </c>
      <c r="AV1649" s="13" t="s">
        <v>88</v>
      </c>
      <c r="AW1649" s="13" t="s">
        <v>34</v>
      </c>
      <c r="AX1649" s="13" t="s">
        <v>79</v>
      </c>
      <c r="AY1649" s="252" t="s">
        <v>216</v>
      </c>
    </row>
    <row r="1650" s="14" customFormat="1">
      <c r="A1650" s="14"/>
      <c r="B1650" s="253"/>
      <c r="C1650" s="254"/>
      <c r="D1650" s="243" t="s">
        <v>230</v>
      </c>
      <c r="E1650" s="255" t="s">
        <v>1</v>
      </c>
      <c r="F1650" s="256" t="s">
        <v>285</v>
      </c>
      <c r="G1650" s="254"/>
      <c r="H1650" s="257">
        <v>187.25</v>
      </c>
      <c r="I1650" s="258"/>
      <c r="J1650" s="254"/>
      <c r="K1650" s="254"/>
      <c r="L1650" s="259"/>
      <c r="M1650" s="260"/>
      <c r="N1650" s="261"/>
      <c r="O1650" s="261"/>
      <c r="P1650" s="261"/>
      <c r="Q1650" s="261"/>
      <c r="R1650" s="261"/>
      <c r="S1650" s="261"/>
      <c r="T1650" s="26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3" t="s">
        <v>230</v>
      </c>
      <c r="AU1650" s="263" t="s">
        <v>88</v>
      </c>
      <c r="AV1650" s="14" t="s">
        <v>121</v>
      </c>
      <c r="AW1650" s="14" t="s">
        <v>34</v>
      </c>
      <c r="AX1650" s="14" t="s">
        <v>86</v>
      </c>
      <c r="AY1650" s="263" t="s">
        <v>216</v>
      </c>
    </row>
    <row r="1651" s="2" customFormat="1" ht="16.5" customHeight="1">
      <c r="A1651" s="39"/>
      <c r="B1651" s="40"/>
      <c r="C1651" s="228" t="s">
        <v>2675</v>
      </c>
      <c r="D1651" s="228" t="s">
        <v>218</v>
      </c>
      <c r="E1651" s="229" t="s">
        <v>2676</v>
      </c>
      <c r="F1651" s="230" t="s">
        <v>2677</v>
      </c>
      <c r="G1651" s="231" t="s">
        <v>221</v>
      </c>
      <c r="H1651" s="232">
        <v>12</v>
      </c>
      <c r="I1651" s="233"/>
      <c r="J1651" s="234">
        <f>ROUND(I1651*H1651,2)</f>
        <v>0</v>
      </c>
      <c r="K1651" s="230" t="s">
        <v>222</v>
      </c>
      <c r="L1651" s="45"/>
      <c r="M1651" s="235" t="s">
        <v>1</v>
      </c>
      <c r="N1651" s="236" t="s">
        <v>44</v>
      </c>
      <c r="O1651" s="92"/>
      <c r="P1651" s="237">
        <f>O1651*H1651</f>
        <v>0</v>
      </c>
      <c r="Q1651" s="237">
        <v>0</v>
      </c>
      <c r="R1651" s="237">
        <f>Q1651*H1651</f>
        <v>0</v>
      </c>
      <c r="S1651" s="237">
        <v>0</v>
      </c>
      <c r="T1651" s="238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39" t="s">
        <v>290</v>
      </c>
      <c r="AT1651" s="239" t="s">
        <v>218</v>
      </c>
      <c r="AU1651" s="239" t="s">
        <v>88</v>
      </c>
      <c r="AY1651" s="18" t="s">
        <v>216</v>
      </c>
      <c r="BE1651" s="240">
        <f>IF(N1651="základní",J1651,0)</f>
        <v>0</v>
      </c>
      <c r="BF1651" s="240">
        <f>IF(N1651="snížená",J1651,0)</f>
        <v>0</v>
      </c>
      <c r="BG1651" s="240">
        <f>IF(N1651="zákl. přenesená",J1651,0)</f>
        <v>0</v>
      </c>
      <c r="BH1651" s="240">
        <f>IF(N1651="sníž. přenesená",J1651,0)</f>
        <v>0</v>
      </c>
      <c r="BI1651" s="240">
        <f>IF(N1651="nulová",J1651,0)</f>
        <v>0</v>
      </c>
      <c r="BJ1651" s="18" t="s">
        <v>86</v>
      </c>
      <c r="BK1651" s="240">
        <f>ROUND(I1651*H1651,2)</f>
        <v>0</v>
      </c>
      <c r="BL1651" s="18" t="s">
        <v>290</v>
      </c>
      <c r="BM1651" s="239" t="s">
        <v>2678</v>
      </c>
    </row>
    <row r="1652" s="13" customFormat="1">
      <c r="A1652" s="13"/>
      <c r="B1652" s="241"/>
      <c r="C1652" s="242"/>
      <c r="D1652" s="243" t="s">
        <v>230</v>
      </c>
      <c r="E1652" s="244" t="s">
        <v>1</v>
      </c>
      <c r="F1652" s="245" t="s">
        <v>269</v>
      </c>
      <c r="G1652" s="242"/>
      <c r="H1652" s="246">
        <v>12</v>
      </c>
      <c r="I1652" s="247"/>
      <c r="J1652" s="242"/>
      <c r="K1652" s="242"/>
      <c r="L1652" s="248"/>
      <c r="M1652" s="249"/>
      <c r="N1652" s="250"/>
      <c r="O1652" s="250"/>
      <c r="P1652" s="250"/>
      <c r="Q1652" s="250"/>
      <c r="R1652" s="250"/>
      <c r="S1652" s="250"/>
      <c r="T1652" s="251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2" t="s">
        <v>230</v>
      </c>
      <c r="AU1652" s="252" t="s">
        <v>88</v>
      </c>
      <c r="AV1652" s="13" t="s">
        <v>88</v>
      </c>
      <c r="AW1652" s="13" t="s">
        <v>34</v>
      </c>
      <c r="AX1652" s="13" t="s">
        <v>86</v>
      </c>
      <c r="AY1652" s="252" t="s">
        <v>216</v>
      </c>
    </row>
    <row r="1653" s="2" customFormat="1" ht="24.15" customHeight="1">
      <c r="A1653" s="39"/>
      <c r="B1653" s="40"/>
      <c r="C1653" s="264" t="s">
        <v>2679</v>
      </c>
      <c r="D1653" s="264" t="s">
        <v>372</v>
      </c>
      <c r="E1653" s="265" t="s">
        <v>2680</v>
      </c>
      <c r="F1653" s="266" t="s">
        <v>2681</v>
      </c>
      <c r="G1653" s="267" t="s">
        <v>221</v>
      </c>
      <c r="H1653" s="268">
        <v>3</v>
      </c>
      <c r="I1653" s="269"/>
      <c r="J1653" s="270">
        <f>ROUND(I1653*H1653,2)</f>
        <v>0</v>
      </c>
      <c r="K1653" s="266" t="s">
        <v>1</v>
      </c>
      <c r="L1653" s="271"/>
      <c r="M1653" s="272" t="s">
        <v>1</v>
      </c>
      <c r="N1653" s="273" t="s">
        <v>44</v>
      </c>
      <c r="O1653" s="92"/>
      <c r="P1653" s="237">
        <f>O1653*H1653</f>
        <v>0</v>
      </c>
      <c r="Q1653" s="237">
        <v>0.0195</v>
      </c>
      <c r="R1653" s="237">
        <f>Q1653*H1653</f>
        <v>0.058499999999999996</v>
      </c>
      <c r="S1653" s="237">
        <v>0</v>
      </c>
      <c r="T1653" s="238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39" t="s">
        <v>371</v>
      </c>
      <c r="AT1653" s="239" t="s">
        <v>372</v>
      </c>
      <c r="AU1653" s="239" t="s">
        <v>88</v>
      </c>
      <c r="AY1653" s="18" t="s">
        <v>216</v>
      </c>
      <c r="BE1653" s="240">
        <f>IF(N1653="základní",J1653,0)</f>
        <v>0</v>
      </c>
      <c r="BF1653" s="240">
        <f>IF(N1653="snížená",J1653,0)</f>
        <v>0</v>
      </c>
      <c r="BG1653" s="240">
        <f>IF(N1653="zákl. přenesená",J1653,0)</f>
        <v>0</v>
      </c>
      <c r="BH1653" s="240">
        <f>IF(N1653="sníž. přenesená",J1653,0)</f>
        <v>0</v>
      </c>
      <c r="BI1653" s="240">
        <f>IF(N1653="nulová",J1653,0)</f>
        <v>0</v>
      </c>
      <c r="BJ1653" s="18" t="s">
        <v>86</v>
      </c>
      <c r="BK1653" s="240">
        <f>ROUND(I1653*H1653,2)</f>
        <v>0</v>
      </c>
      <c r="BL1653" s="18" t="s">
        <v>290</v>
      </c>
      <c r="BM1653" s="239" t="s">
        <v>2682</v>
      </c>
    </row>
    <row r="1654" s="13" customFormat="1">
      <c r="A1654" s="13"/>
      <c r="B1654" s="241"/>
      <c r="C1654" s="242"/>
      <c r="D1654" s="243" t="s">
        <v>230</v>
      </c>
      <c r="E1654" s="244" t="s">
        <v>1</v>
      </c>
      <c r="F1654" s="245" t="s">
        <v>2683</v>
      </c>
      <c r="G1654" s="242"/>
      <c r="H1654" s="246">
        <v>1</v>
      </c>
      <c r="I1654" s="247"/>
      <c r="J1654" s="242"/>
      <c r="K1654" s="242"/>
      <c r="L1654" s="248"/>
      <c r="M1654" s="249"/>
      <c r="N1654" s="250"/>
      <c r="O1654" s="250"/>
      <c r="P1654" s="250"/>
      <c r="Q1654" s="250"/>
      <c r="R1654" s="250"/>
      <c r="S1654" s="250"/>
      <c r="T1654" s="251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2" t="s">
        <v>230</v>
      </c>
      <c r="AU1654" s="252" t="s">
        <v>88</v>
      </c>
      <c r="AV1654" s="13" t="s">
        <v>88</v>
      </c>
      <c r="AW1654" s="13" t="s">
        <v>34</v>
      </c>
      <c r="AX1654" s="13" t="s">
        <v>79</v>
      </c>
      <c r="AY1654" s="252" t="s">
        <v>216</v>
      </c>
    </row>
    <row r="1655" s="13" customFormat="1">
      <c r="A1655" s="13"/>
      <c r="B1655" s="241"/>
      <c r="C1655" s="242"/>
      <c r="D1655" s="243" t="s">
        <v>230</v>
      </c>
      <c r="E1655" s="244" t="s">
        <v>1</v>
      </c>
      <c r="F1655" s="245" t="s">
        <v>2684</v>
      </c>
      <c r="G1655" s="242"/>
      <c r="H1655" s="246">
        <v>1</v>
      </c>
      <c r="I1655" s="247"/>
      <c r="J1655" s="242"/>
      <c r="K1655" s="242"/>
      <c r="L1655" s="248"/>
      <c r="M1655" s="249"/>
      <c r="N1655" s="250"/>
      <c r="O1655" s="250"/>
      <c r="P1655" s="250"/>
      <c r="Q1655" s="250"/>
      <c r="R1655" s="250"/>
      <c r="S1655" s="250"/>
      <c r="T1655" s="251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2" t="s">
        <v>230</v>
      </c>
      <c r="AU1655" s="252" t="s">
        <v>88</v>
      </c>
      <c r="AV1655" s="13" t="s">
        <v>88</v>
      </c>
      <c r="AW1655" s="13" t="s">
        <v>34</v>
      </c>
      <c r="AX1655" s="13" t="s">
        <v>79</v>
      </c>
      <c r="AY1655" s="252" t="s">
        <v>216</v>
      </c>
    </row>
    <row r="1656" s="13" customFormat="1">
      <c r="A1656" s="13"/>
      <c r="B1656" s="241"/>
      <c r="C1656" s="242"/>
      <c r="D1656" s="243" t="s">
        <v>230</v>
      </c>
      <c r="E1656" s="244" t="s">
        <v>1</v>
      </c>
      <c r="F1656" s="245" t="s">
        <v>2685</v>
      </c>
      <c r="G1656" s="242"/>
      <c r="H1656" s="246">
        <v>1</v>
      </c>
      <c r="I1656" s="247"/>
      <c r="J1656" s="242"/>
      <c r="K1656" s="242"/>
      <c r="L1656" s="248"/>
      <c r="M1656" s="249"/>
      <c r="N1656" s="250"/>
      <c r="O1656" s="250"/>
      <c r="P1656" s="250"/>
      <c r="Q1656" s="250"/>
      <c r="R1656" s="250"/>
      <c r="S1656" s="250"/>
      <c r="T1656" s="251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2" t="s">
        <v>230</v>
      </c>
      <c r="AU1656" s="252" t="s">
        <v>88</v>
      </c>
      <c r="AV1656" s="13" t="s">
        <v>88</v>
      </c>
      <c r="AW1656" s="13" t="s">
        <v>34</v>
      </c>
      <c r="AX1656" s="13" t="s">
        <v>79</v>
      </c>
      <c r="AY1656" s="252" t="s">
        <v>216</v>
      </c>
    </row>
    <row r="1657" s="14" customFormat="1">
      <c r="A1657" s="14"/>
      <c r="B1657" s="253"/>
      <c r="C1657" s="254"/>
      <c r="D1657" s="243" t="s">
        <v>230</v>
      </c>
      <c r="E1657" s="255" t="s">
        <v>1</v>
      </c>
      <c r="F1657" s="256" t="s">
        <v>285</v>
      </c>
      <c r="G1657" s="254"/>
      <c r="H1657" s="257">
        <v>3</v>
      </c>
      <c r="I1657" s="258"/>
      <c r="J1657" s="254"/>
      <c r="K1657" s="254"/>
      <c r="L1657" s="259"/>
      <c r="M1657" s="260"/>
      <c r="N1657" s="261"/>
      <c r="O1657" s="261"/>
      <c r="P1657" s="261"/>
      <c r="Q1657" s="261"/>
      <c r="R1657" s="261"/>
      <c r="S1657" s="261"/>
      <c r="T1657" s="26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3" t="s">
        <v>230</v>
      </c>
      <c r="AU1657" s="263" t="s">
        <v>88</v>
      </c>
      <c r="AV1657" s="14" t="s">
        <v>121</v>
      </c>
      <c r="AW1657" s="14" t="s">
        <v>34</v>
      </c>
      <c r="AX1657" s="14" t="s">
        <v>86</v>
      </c>
      <c r="AY1657" s="263" t="s">
        <v>216</v>
      </c>
    </row>
    <row r="1658" s="2" customFormat="1" ht="24.15" customHeight="1">
      <c r="A1658" s="39"/>
      <c r="B1658" s="40"/>
      <c r="C1658" s="264" t="s">
        <v>2686</v>
      </c>
      <c r="D1658" s="264" t="s">
        <v>372</v>
      </c>
      <c r="E1658" s="265" t="s">
        <v>2687</v>
      </c>
      <c r="F1658" s="266" t="s">
        <v>2688</v>
      </c>
      <c r="G1658" s="267" t="s">
        <v>221</v>
      </c>
      <c r="H1658" s="268">
        <v>2</v>
      </c>
      <c r="I1658" s="269"/>
      <c r="J1658" s="270">
        <f>ROUND(I1658*H1658,2)</f>
        <v>0</v>
      </c>
      <c r="K1658" s="266" t="s">
        <v>1</v>
      </c>
      <c r="L1658" s="271"/>
      <c r="M1658" s="272" t="s">
        <v>1</v>
      </c>
      <c r="N1658" s="273" t="s">
        <v>44</v>
      </c>
      <c r="O1658" s="92"/>
      <c r="P1658" s="237">
        <f>O1658*H1658</f>
        <v>0</v>
      </c>
      <c r="Q1658" s="237">
        <v>0.0195</v>
      </c>
      <c r="R1658" s="237">
        <f>Q1658*H1658</f>
        <v>0.039</v>
      </c>
      <c r="S1658" s="237">
        <v>0</v>
      </c>
      <c r="T1658" s="238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39" t="s">
        <v>371</v>
      </c>
      <c r="AT1658" s="239" t="s">
        <v>372</v>
      </c>
      <c r="AU1658" s="239" t="s">
        <v>88</v>
      </c>
      <c r="AY1658" s="18" t="s">
        <v>216</v>
      </c>
      <c r="BE1658" s="240">
        <f>IF(N1658="základní",J1658,0)</f>
        <v>0</v>
      </c>
      <c r="BF1658" s="240">
        <f>IF(N1658="snížená",J1658,0)</f>
        <v>0</v>
      </c>
      <c r="BG1658" s="240">
        <f>IF(N1658="zákl. přenesená",J1658,0)</f>
        <v>0</v>
      </c>
      <c r="BH1658" s="240">
        <f>IF(N1658="sníž. přenesená",J1658,0)</f>
        <v>0</v>
      </c>
      <c r="BI1658" s="240">
        <f>IF(N1658="nulová",J1658,0)</f>
        <v>0</v>
      </c>
      <c r="BJ1658" s="18" t="s">
        <v>86</v>
      </c>
      <c r="BK1658" s="240">
        <f>ROUND(I1658*H1658,2)</f>
        <v>0</v>
      </c>
      <c r="BL1658" s="18" t="s">
        <v>290</v>
      </c>
      <c r="BM1658" s="239" t="s">
        <v>2689</v>
      </c>
    </row>
    <row r="1659" s="13" customFormat="1">
      <c r="A1659" s="13"/>
      <c r="B1659" s="241"/>
      <c r="C1659" s="242"/>
      <c r="D1659" s="243" t="s">
        <v>230</v>
      </c>
      <c r="E1659" s="244" t="s">
        <v>1</v>
      </c>
      <c r="F1659" s="245" t="s">
        <v>2690</v>
      </c>
      <c r="G1659" s="242"/>
      <c r="H1659" s="246">
        <v>1</v>
      </c>
      <c r="I1659" s="247"/>
      <c r="J1659" s="242"/>
      <c r="K1659" s="242"/>
      <c r="L1659" s="248"/>
      <c r="M1659" s="249"/>
      <c r="N1659" s="250"/>
      <c r="O1659" s="250"/>
      <c r="P1659" s="250"/>
      <c r="Q1659" s="250"/>
      <c r="R1659" s="250"/>
      <c r="S1659" s="250"/>
      <c r="T1659" s="251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2" t="s">
        <v>230</v>
      </c>
      <c r="AU1659" s="252" t="s">
        <v>88</v>
      </c>
      <c r="AV1659" s="13" t="s">
        <v>88</v>
      </c>
      <c r="AW1659" s="13" t="s">
        <v>34</v>
      </c>
      <c r="AX1659" s="13" t="s">
        <v>79</v>
      </c>
      <c r="AY1659" s="252" t="s">
        <v>216</v>
      </c>
    </row>
    <row r="1660" s="13" customFormat="1">
      <c r="A1660" s="13"/>
      <c r="B1660" s="241"/>
      <c r="C1660" s="242"/>
      <c r="D1660" s="243" t="s">
        <v>230</v>
      </c>
      <c r="E1660" s="244" t="s">
        <v>1</v>
      </c>
      <c r="F1660" s="245" t="s">
        <v>2691</v>
      </c>
      <c r="G1660" s="242"/>
      <c r="H1660" s="246">
        <v>1</v>
      </c>
      <c r="I1660" s="247"/>
      <c r="J1660" s="242"/>
      <c r="K1660" s="242"/>
      <c r="L1660" s="248"/>
      <c r="M1660" s="249"/>
      <c r="N1660" s="250"/>
      <c r="O1660" s="250"/>
      <c r="P1660" s="250"/>
      <c r="Q1660" s="250"/>
      <c r="R1660" s="250"/>
      <c r="S1660" s="250"/>
      <c r="T1660" s="25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2" t="s">
        <v>230</v>
      </c>
      <c r="AU1660" s="252" t="s">
        <v>88</v>
      </c>
      <c r="AV1660" s="13" t="s">
        <v>88</v>
      </c>
      <c r="AW1660" s="13" t="s">
        <v>34</v>
      </c>
      <c r="AX1660" s="13" t="s">
        <v>79</v>
      </c>
      <c r="AY1660" s="252" t="s">
        <v>216</v>
      </c>
    </row>
    <row r="1661" s="14" customFormat="1">
      <c r="A1661" s="14"/>
      <c r="B1661" s="253"/>
      <c r="C1661" s="254"/>
      <c r="D1661" s="243" t="s">
        <v>230</v>
      </c>
      <c r="E1661" s="255" t="s">
        <v>1</v>
      </c>
      <c r="F1661" s="256" t="s">
        <v>285</v>
      </c>
      <c r="G1661" s="254"/>
      <c r="H1661" s="257">
        <v>2</v>
      </c>
      <c r="I1661" s="258"/>
      <c r="J1661" s="254"/>
      <c r="K1661" s="254"/>
      <c r="L1661" s="259"/>
      <c r="M1661" s="260"/>
      <c r="N1661" s="261"/>
      <c r="O1661" s="261"/>
      <c r="P1661" s="261"/>
      <c r="Q1661" s="261"/>
      <c r="R1661" s="261"/>
      <c r="S1661" s="261"/>
      <c r="T1661" s="26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3" t="s">
        <v>230</v>
      </c>
      <c r="AU1661" s="263" t="s">
        <v>88</v>
      </c>
      <c r="AV1661" s="14" t="s">
        <v>121</v>
      </c>
      <c r="AW1661" s="14" t="s">
        <v>34</v>
      </c>
      <c r="AX1661" s="14" t="s">
        <v>86</v>
      </c>
      <c r="AY1661" s="263" t="s">
        <v>216</v>
      </c>
    </row>
    <row r="1662" s="2" customFormat="1" ht="24.15" customHeight="1">
      <c r="A1662" s="39"/>
      <c r="B1662" s="40"/>
      <c r="C1662" s="264" t="s">
        <v>2692</v>
      </c>
      <c r="D1662" s="264" t="s">
        <v>372</v>
      </c>
      <c r="E1662" s="265" t="s">
        <v>2693</v>
      </c>
      <c r="F1662" s="266" t="s">
        <v>2694</v>
      </c>
      <c r="G1662" s="267" t="s">
        <v>221</v>
      </c>
      <c r="H1662" s="268">
        <v>2</v>
      </c>
      <c r="I1662" s="269"/>
      <c r="J1662" s="270">
        <f>ROUND(I1662*H1662,2)</f>
        <v>0</v>
      </c>
      <c r="K1662" s="266" t="s">
        <v>1</v>
      </c>
      <c r="L1662" s="271"/>
      <c r="M1662" s="272" t="s">
        <v>1</v>
      </c>
      <c r="N1662" s="273" t="s">
        <v>44</v>
      </c>
      <c r="O1662" s="92"/>
      <c r="P1662" s="237">
        <f>O1662*H1662</f>
        <v>0</v>
      </c>
      <c r="Q1662" s="237">
        <v>0.0195</v>
      </c>
      <c r="R1662" s="237">
        <f>Q1662*H1662</f>
        <v>0.039</v>
      </c>
      <c r="S1662" s="237">
        <v>0</v>
      </c>
      <c r="T1662" s="238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39" t="s">
        <v>371</v>
      </c>
      <c r="AT1662" s="239" t="s">
        <v>372</v>
      </c>
      <c r="AU1662" s="239" t="s">
        <v>88</v>
      </c>
      <c r="AY1662" s="18" t="s">
        <v>216</v>
      </c>
      <c r="BE1662" s="240">
        <f>IF(N1662="základní",J1662,0)</f>
        <v>0</v>
      </c>
      <c r="BF1662" s="240">
        <f>IF(N1662="snížená",J1662,0)</f>
        <v>0</v>
      </c>
      <c r="BG1662" s="240">
        <f>IF(N1662="zákl. přenesená",J1662,0)</f>
        <v>0</v>
      </c>
      <c r="BH1662" s="240">
        <f>IF(N1662="sníž. přenesená",J1662,0)</f>
        <v>0</v>
      </c>
      <c r="BI1662" s="240">
        <f>IF(N1662="nulová",J1662,0)</f>
        <v>0</v>
      </c>
      <c r="BJ1662" s="18" t="s">
        <v>86</v>
      </c>
      <c r="BK1662" s="240">
        <f>ROUND(I1662*H1662,2)</f>
        <v>0</v>
      </c>
      <c r="BL1662" s="18" t="s">
        <v>290</v>
      </c>
      <c r="BM1662" s="239" t="s">
        <v>2695</v>
      </c>
    </row>
    <row r="1663" s="13" customFormat="1">
      <c r="A1663" s="13"/>
      <c r="B1663" s="241"/>
      <c r="C1663" s="242"/>
      <c r="D1663" s="243" t="s">
        <v>230</v>
      </c>
      <c r="E1663" s="244" t="s">
        <v>1</v>
      </c>
      <c r="F1663" s="245" t="s">
        <v>2696</v>
      </c>
      <c r="G1663" s="242"/>
      <c r="H1663" s="246">
        <v>1</v>
      </c>
      <c r="I1663" s="247"/>
      <c r="J1663" s="242"/>
      <c r="K1663" s="242"/>
      <c r="L1663" s="248"/>
      <c r="M1663" s="249"/>
      <c r="N1663" s="250"/>
      <c r="O1663" s="250"/>
      <c r="P1663" s="250"/>
      <c r="Q1663" s="250"/>
      <c r="R1663" s="250"/>
      <c r="S1663" s="250"/>
      <c r="T1663" s="251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2" t="s">
        <v>230</v>
      </c>
      <c r="AU1663" s="252" t="s">
        <v>88</v>
      </c>
      <c r="AV1663" s="13" t="s">
        <v>88</v>
      </c>
      <c r="AW1663" s="13" t="s">
        <v>34</v>
      </c>
      <c r="AX1663" s="13" t="s">
        <v>79</v>
      </c>
      <c r="AY1663" s="252" t="s">
        <v>216</v>
      </c>
    </row>
    <row r="1664" s="13" customFormat="1">
      <c r="A1664" s="13"/>
      <c r="B1664" s="241"/>
      <c r="C1664" s="242"/>
      <c r="D1664" s="243" t="s">
        <v>230</v>
      </c>
      <c r="E1664" s="244" t="s">
        <v>1</v>
      </c>
      <c r="F1664" s="245" t="s">
        <v>2697</v>
      </c>
      <c r="G1664" s="242"/>
      <c r="H1664" s="246">
        <v>1</v>
      </c>
      <c r="I1664" s="247"/>
      <c r="J1664" s="242"/>
      <c r="K1664" s="242"/>
      <c r="L1664" s="248"/>
      <c r="M1664" s="249"/>
      <c r="N1664" s="250"/>
      <c r="O1664" s="250"/>
      <c r="P1664" s="250"/>
      <c r="Q1664" s="250"/>
      <c r="R1664" s="250"/>
      <c r="S1664" s="250"/>
      <c r="T1664" s="25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2" t="s">
        <v>230</v>
      </c>
      <c r="AU1664" s="252" t="s">
        <v>88</v>
      </c>
      <c r="AV1664" s="13" t="s">
        <v>88</v>
      </c>
      <c r="AW1664" s="13" t="s">
        <v>34</v>
      </c>
      <c r="AX1664" s="13" t="s">
        <v>79</v>
      </c>
      <c r="AY1664" s="252" t="s">
        <v>216</v>
      </c>
    </row>
    <row r="1665" s="14" customFormat="1">
      <c r="A1665" s="14"/>
      <c r="B1665" s="253"/>
      <c r="C1665" s="254"/>
      <c r="D1665" s="243" t="s">
        <v>230</v>
      </c>
      <c r="E1665" s="255" t="s">
        <v>1</v>
      </c>
      <c r="F1665" s="256" t="s">
        <v>285</v>
      </c>
      <c r="G1665" s="254"/>
      <c r="H1665" s="257">
        <v>2</v>
      </c>
      <c r="I1665" s="258"/>
      <c r="J1665" s="254"/>
      <c r="K1665" s="254"/>
      <c r="L1665" s="259"/>
      <c r="M1665" s="260"/>
      <c r="N1665" s="261"/>
      <c r="O1665" s="261"/>
      <c r="P1665" s="261"/>
      <c r="Q1665" s="261"/>
      <c r="R1665" s="261"/>
      <c r="S1665" s="261"/>
      <c r="T1665" s="26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3" t="s">
        <v>230</v>
      </c>
      <c r="AU1665" s="263" t="s">
        <v>88</v>
      </c>
      <c r="AV1665" s="14" t="s">
        <v>121</v>
      </c>
      <c r="AW1665" s="14" t="s">
        <v>34</v>
      </c>
      <c r="AX1665" s="14" t="s">
        <v>86</v>
      </c>
      <c r="AY1665" s="263" t="s">
        <v>216</v>
      </c>
    </row>
    <row r="1666" s="2" customFormat="1" ht="24.15" customHeight="1">
      <c r="A1666" s="39"/>
      <c r="B1666" s="40"/>
      <c r="C1666" s="264" t="s">
        <v>2698</v>
      </c>
      <c r="D1666" s="264" t="s">
        <v>372</v>
      </c>
      <c r="E1666" s="265" t="s">
        <v>2699</v>
      </c>
      <c r="F1666" s="266" t="s">
        <v>2700</v>
      </c>
      <c r="G1666" s="267" t="s">
        <v>221</v>
      </c>
      <c r="H1666" s="268">
        <v>3</v>
      </c>
      <c r="I1666" s="269"/>
      <c r="J1666" s="270">
        <f>ROUND(I1666*H1666,2)</f>
        <v>0</v>
      </c>
      <c r="K1666" s="266" t="s">
        <v>1</v>
      </c>
      <c r="L1666" s="271"/>
      <c r="M1666" s="272" t="s">
        <v>1</v>
      </c>
      <c r="N1666" s="273" t="s">
        <v>44</v>
      </c>
      <c r="O1666" s="92"/>
      <c r="P1666" s="237">
        <f>O1666*H1666</f>
        <v>0</v>
      </c>
      <c r="Q1666" s="237">
        <v>0.0195</v>
      </c>
      <c r="R1666" s="237">
        <f>Q1666*H1666</f>
        <v>0.058499999999999996</v>
      </c>
      <c r="S1666" s="237">
        <v>0</v>
      </c>
      <c r="T1666" s="238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39" t="s">
        <v>371</v>
      </c>
      <c r="AT1666" s="239" t="s">
        <v>372</v>
      </c>
      <c r="AU1666" s="239" t="s">
        <v>88</v>
      </c>
      <c r="AY1666" s="18" t="s">
        <v>216</v>
      </c>
      <c r="BE1666" s="240">
        <f>IF(N1666="základní",J1666,0)</f>
        <v>0</v>
      </c>
      <c r="BF1666" s="240">
        <f>IF(N1666="snížená",J1666,0)</f>
        <v>0</v>
      </c>
      <c r="BG1666" s="240">
        <f>IF(N1666="zákl. přenesená",J1666,0)</f>
        <v>0</v>
      </c>
      <c r="BH1666" s="240">
        <f>IF(N1666="sníž. přenesená",J1666,0)</f>
        <v>0</v>
      </c>
      <c r="BI1666" s="240">
        <f>IF(N1666="nulová",J1666,0)</f>
        <v>0</v>
      </c>
      <c r="BJ1666" s="18" t="s">
        <v>86</v>
      </c>
      <c r="BK1666" s="240">
        <f>ROUND(I1666*H1666,2)</f>
        <v>0</v>
      </c>
      <c r="BL1666" s="18" t="s">
        <v>290</v>
      </c>
      <c r="BM1666" s="239" t="s">
        <v>2701</v>
      </c>
    </row>
    <row r="1667" s="13" customFormat="1">
      <c r="A1667" s="13"/>
      <c r="B1667" s="241"/>
      <c r="C1667" s="242"/>
      <c r="D1667" s="243" t="s">
        <v>230</v>
      </c>
      <c r="E1667" s="244" t="s">
        <v>1</v>
      </c>
      <c r="F1667" s="245" t="s">
        <v>2702</v>
      </c>
      <c r="G1667" s="242"/>
      <c r="H1667" s="246">
        <v>1</v>
      </c>
      <c r="I1667" s="247"/>
      <c r="J1667" s="242"/>
      <c r="K1667" s="242"/>
      <c r="L1667" s="248"/>
      <c r="M1667" s="249"/>
      <c r="N1667" s="250"/>
      <c r="O1667" s="250"/>
      <c r="P1667" s="250"/>
      <c r="Q1667" s="250"/>
      <c r="R1667" s="250"/>
      <c r="S1667" s="250"/>
      <c r="T1667" s="251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2" t="s">
        <v>230</v>
      </c>
      <c r="AU1667" s="252" t="s">
        <v>88</v>
      </c>
      <c r="AV1667" s="13" t="s">
        <v>88</v>
      </c>
      <c r="AW1667" s="13" t="s">
        <v>34</v>
      </c>
      <c r="AX1667" s="13" t="s">
        <v>79</v>
      </c>
      <c r="AY1667" s="252" t="s">
        <v>216</v>
      </c>
    </row>
    <row r="1668" s="13" customFormat="1">
      <c r="A1668" s="13"/>
      <c r="B1668" s="241"/>
      <c r="C1668" s="242"/>
      <c r="D1668" s="243" t="s">
        <v>230</v>
      </c>
      <c r="E1668" s="244" t="s">
        <v>1</v>
      </c>
      <c r="F1668" s="245" t="s">
        <v>2703</v>
      </c>
      <c r="G1668" s="242"/>
      <c r="H1668" s="246">
        <v>1</v>
      </c>
      <c r="I1668" s="247"/>
      <c r="J1668" s="242"/>
      <c r="K1668" s="242"/>
      <c r="L1668" s="248"/>
      <c r="M1668" s="249"/>
      <c r="N1668" s="250"/>
      <c r="O1668" s="250"/>
      <c r="P1668" s="250"/>
      <c r="Q1668" s="250"/>
      <c r="R1668" s="250"/>
      <c r="S1668" s="250"/>
      <c r="T1668" s="251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2" t="s">
        <v>230</v>
      </c>
      <c r="AU1668" s="252" t="s">
        <v>88</v>
      </c>
      <c r="AV1668" s="13" t="s">
        <v>88</v>
      </c>
      <c r="AW1668" s="13" t="s">
        <v>34</v>
      </c>
      <c r="AX1668" s="13" t="s">
        <v>79</v>
      </c>
      <c r="AY1668" s="252" t="s">
        <v>216</v>
      </c>
    </row>
    <row r="1669" s="13" customFormat="1">
      <c r="A1669" s="13"/>
      <c r="B1669" s="241"/>
      <c r="C1669" s="242"/>
      <c r="D1669" s="243" t="s">
        <v>230</v>
      </c>
      <c r="E1669" s="244" t="s">
        <v>1</v>
      </c>
      <c r="F1669" s="245" t="s">
        <v>2704</v>
      </c>
      <c r="G1669" s="242"/>
      <c r="H1669" s="246">
        <v>1</v>
      </c>
      <c r="I1669" s="247"/>
      <c r="J1669" s="242"/>
      <c r="K1669" s="242"/>
      <c r="L1669" s="248"/>
      <c r="M1669" s="249"/>
      <c r="N1669" s="250"/>
      <c r="O1669" s="250"/>
      <c r="P1669" s="250"/>
      <c r="Q1669" s="250"/>
      <c r="R1669" s="250"/>
      <c r="S1669" s="250"/>
      <c r="T1669" s="251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2" t="s">
        <v>230</v>
      </c>
      <c r="AU1669" s="252" t="s">
        <v>88</v>
      </c>
      <c r="AV1669" s="13" t="s">
        <v>88</v>
      </c>
      <c r="AW1669" s="13" t="s">
        <v>34</v>
      </c>
      <c r="AX1669" s="13" t="s">
        <v>79</v>
      </c>
      <c r="AY1669" s="252" t="s">
        <v>216</v>
      </c>
    </row>
    <row r="1670" s="14" customFormat="1">
      <c r="A1670" s="14"/>
      <c r="B1670" s="253"/>
      <c r="C1670" s="254"/>
      <c r="D1670" s="243" t="s">
        <v>230</v>
      </c>
      <c r="E1670" s="255" t="s">
        <v>1</v>
      </c>
      <c r="F1670" s="256" t="s">
        <v>285</v>
      </c>
      <c r="G1670" s="254"/>
      <c r="H1670" s="257">
        <v>3</v>
      </c>
      <c r="I1670" s="258"/>
      <c r="J1670" s="254"/>
      <c r="K1670" s="254"/>
      <c r="L1670" s="259"/>
      <c r="M1670" s="260"/>
      <c r="N1670" s="261"/>
      <c r="O1670" s="261"/>
      <c r="P1670" s="261"/>
      <c r="Q1670" s="261"/>
      <c r="R1670" s="261"/>
      <c r="S1670" s="261"/>
      <c r="T1670" s="26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3" t="s">
        <v>230</v>
      </c>
      <c r="AU1670" s="263" t="s">
        <v>88</v>
      </c>
      <c r="AV1670" s="14" t="s">
        <v>121</v>
      </c>
      <c r="AW1670" s="14" t="s">
        <v>34</v>
      </c>
      <c r="AX1670" s="14" t="s">
        <v>86</v>
      </c>
      <c r="AY1670" s="263" t="s">
        <v>216</v>
      </c>
    </row>
    <row r="1671" s="2" customFormat="1" ht="24.15" customHeight="1">
      <c r="A1671" s="39"/>
      <c r="B1671" s="40"/>
      <c r="C1671" s="264" t="s">
        <v>2705</v>
      </c>
      <c r="D1671" s="264" t="s">
        <v>372</v>
      </c>
      <c r="E1671" s="265" t="s">
        <v>2706</v>
      </c>
      <c r="F1671" s="266" t="s">
        <v>2707</v>
      </c>
      <c r="G1671" s="267" t="s">
        <v>221</v>
      </c>
      <c r="H1671" s="268">
        <v>1</v>
      </c>
      <c r="I1671" s="269"/>
      <c r="J1671" s="270">
        <f>ROUND(I1671*H1671,2)</f>
        <v>0</v>
      </c>
      <c r="K1671" s="266" t="s">
        <v>1</v>
      </c>
      <c r="L1671" s="271"/>
      <c r="M1671" s="272" t="s">
        <v>1</v>
      </c>
      <c r="N1671" s="273" t="s">
        <v>44</v>
      </c>
      <c r="O1671" s="92"/>
      <c r="P1671" s="237">
        <f>O1671*H1671</f>
        <v>0</v>
      </c>
      <c r="Q1671" s="237">
        <v>0.0195</v>
      </c>
      <c r="R1671" s="237">
        <f>Q1671*H1671</f>
        <v>0.0195</v>
      </c>
      <c r="S1671" s="237">
        <v>0</v>
      </c>
      <c r="T1671" s="238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39" t="s">
        <v>371</v>
      </c>
      <c r="AT1671" s="239" t="s">
        <v>372</v>
      </c>
      <c r="AU1671" s="239" t="s">
        <v>88</v>
      </c>
      <c r="AY1671" s="18" t="s">
        <v>216</v>
      </c>
      <c r="BE1671" s="240">
        <f>IF(N1671="základní",J1671,0)</f>
        <v>0</v>
      </c>
      <c r="BF1671" s="240">
        <f>IF(N1671="snížená",J1671,0)</f>
        <v>0</v>
      </c>
      <c r="BG1671" s="240">
        <f>IF(N1671="zákl. přenesená",J1671,0)</f>
        <v>0</v>
      </c>
      <c r="BH1671" s="240">
        <f>IF(N1671="sníž. přenesená",J1671,0)</f>
        <v>0</v>
      </c>
      <c r="BI1671" s="240">
        <f>IF(N1671="nulová",J1671,0)</f>
        <v>0</v>
      </c>
      <c r="BJ1671" s="18" t="s">
        <v>86</v>
      </c>
      <c r="BK1671" s="240">
        <f>ROUND(I1671*H1671,2)</f>
        <v>0</v>
      </c>
      <c r="BL1671" s="18" t="s">
        <v>290</v>
      </c>
      <c r="BM1671" s="239" t="s">
        <v>2708</v>
      </c>
    </row>
    <row r="1672" s="13" customFormat="1">
      <c r="A1672" s="13"/>
      <c r="B1672" s="241"/>
      <c r="C1672" s="242"/>
      <c r="D1672" s="243" t="s">
        <v>230</v>
      </c>
      <c r="E1672" s="244" t="s">
        <v>1</v>
      </c>
      <c r="F1672" s="245" t="s">
        <v>2709</v>
      </c>
      <c r="G1672" s="242"/>
      <c r="H1672" s="246">
        <v>1</v>
      </c>
      <c r="I1672" s="247"/>
      <c r="J1672" s="242"/>
      <c r="K1672" s="242"/>
      <c r="L1672" s="248"/>
      <c r="M1672" s="249"/>
      <c r="N1672" s="250"/>
      <c r="O1672" s="250"/>
      <c r="P1672" s="250"/>
      <c r="Q1672" s="250"/>
      <c r="R1672" s="250"/>
      <c r="S1672" s="250"/>
      <c r="T1672" s="251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2" t="s">
        <v>230</v>
      </c>
      <c r="AU1672" s="252" t="s">
        <v>88</v>
      </c>
      <c r="AV1672" s="13" t="s">
        <v>88</v>
      </c>
      <c r="AW1672" s="13" t="s">
        <v>34</v>
      </c>
      <c r="AX1672" s="13" t="s">
        <v>79</v>
      </c>
      <c r="AY1672" s="252" t="s">
        <v>216</v>
      </c>
    </row>
    <row r="1673" s="14" customFormat="1">
      <c r="A1673" s="14"/>
      <c r="B1673" s="253"/>
      <c r="C1673" s="254"/>
      <c r="D1673" s="243" t="s">
        <v>230</v>
      </c>
      <c r="E1673" s="255" t="s">
        <v>1</v>
      </c>
      <c r="F1673" s="256" t="s">
        <v>285</v>
      </c>
      <c r="G1673" s="254"/>
      <c r="H1673" s="257">
        <v>1</v>
      </c>
      <c r="I1673" s="258"/>
      <c r="J1673" s="254"/>
      <c r="K1673" s="254"/>
      <c r="L1673" s="259"/>
      <c r="M1673" s="260"/>
      <c r="N1673" s="261"/>
      <c r="O1673" s="261"/>
      <c r="P1673" s="261"/>
      <c r="Q1673" s="261"/>
      <c r="R1673" s="261"/>
      <c r="S1673" s="261"/>
      <c r="T1673" s="26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3" t="s">
        <v>230</v>
      </c>
      <c r="AU1673" s="263" t="s">
        <v>88</v>
      </c>
      <c r="AV1673" s="14" t="s">
        <v>121</v>
      </c>
      <c r="AW1673" s="14" t="s">
        <v>34</v>
      </c>
      <c r="AX1673" s="14" t="s">
        <v>86</v>
      </c>
      <c r="AY1673" s="263" t="s">
        <v>216</v>
      </c>
    </row>
    <row r="1674" s="2" customFormat="1" ht="24.15" customHeight="1">
      <c r="A1674" s="39"/>
      <c r="B1674" s="40"/>
      <c r="C1674" s="264" t="s">
        <v>2710</v>
      </c>
      <c r="D1674" s="264" t="s">
        <v>372</v>
      </c>
      <c r="E1674" s="265" t="s">
        <v>2711</v>
      </c>
      <c r="F1674" s="266" t="s">
        <v>2712</v>
      </c>
      <c r="G1674" s="267" t="s">
        <v>221</v>
      </c>
      <c r="H1674" s="268">
        <v>1</v>
      </c>
      <c r="I1674" s="269"/>
      <c r="J1674" s="270">
        <f>ROUND(I1674*H1674,2)</f>
        <v>0</v>
      </c>
      <c r="K1674" s="266" t="s">
        <v>1</v>
      </c>
      <c r="L1674" s="271"/>
      <c r="M1674" s="272" t="s">
        <v>1</v>
      </c>
      <c r="N1674" s="273" t="s">
        <v>44</v>
      </c>
      <c r="O1674" s="92"/>
      <c r="P1674" s="237">
        <f>O1674*H1674</f>
        <v>0</v>
      </c>
      <c r="Q1674" s="237">
        <v>0.0195</v>
      </c>
      <c r="R1674" s="237">
        <f>Q1674*H1674</f>
        <v>0.0195</v>
      </c>
      <c r="S1674" s="237">
        <v>0</v>
      </c>
      <c r="T1674" s="238">
        <f>S1674*H1674</f>
        <v>0</v>
      </c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R1674" s="239" t="s">
        <v>371</v>
      </c>
      <c r="AT1674" s="239" t="s">
        <v>372</v>
      </c>
      <c r="AU1674" s="239" t="s">
        <v>88</v>
      </c>
      <c r="AY1674" s="18" t="s">
        <v>216</v>
      </c>
      <c r="BE1674" s="240">
        <f>IF(N1674="základní",J1674,0)</f>
        <v>0</v>
      </c>
      <c r="BF1674" s="240">
        <f>IF(N1674="snížená",J1674,0)</f>
        <v>0</v>
      </c>
      <c r="BG1674" s="240">
        <f>IF(N1674="zákl. přenesená",J1674,0)</f>
        <v>0</v>
      </c>
      <c r="BH1674" s="240">
        <f>IF(N1674="sníž. přenesená",J1674,0)</f>
        <v>0</v>
      </c>
      <c r="BI1674" s="240">
        <f>IF(N1674="nulová",J1674,0)</f>
        <v>0</v>
      </c>
      <c r="BJ1674" s="18" t="s">
        <v>86</v>
      </c>
      <c r="BK1674" s="240">
        <f>ROUND(I1674*H1674,2)</f>
        <v>0</v>
      </c>
      <c r="BL1674" s="18" t="s">
        <v>290</v>
      </c>
      <c r="BM1674" s="239" t="s">
        <v>2713</v>
      </c>
    </row>
    <row r="1675" s="13" customFormat="1">
      <c r="A1675" s="13"/>
      <c r="B1675" s="241"/>
      <c r="C1675" s="242"/>
      <c r="D1675" s="243" t="s">
        <v>230</v>
      </c>
      <c r="E1675" s="244" t="s">
        <v>1</v>
      </c>
      <c r="F1675" s="245" t="s">
        <v>2714</v>
      </c>
      <c r="G1675" s="242"/>
      <c r="H1675" s="246">
        <v>1</v>
      </c>
      <c r="I1675" s="247"/>
      <c r="J1675" s="242"/>
      <c r="K1675" s="242"/>
      <c r="L1675" s="248"/>
      <c r="M1675" s="249"/>
      <c r="N1675" s="250"/>
      <c r="O1675" s="250"/>
      <c r="P1675" s="250"/>
      <c r="Q1675" s="250"/>
      <c r="R1675" s="250"/>
      <c r="S1675" s="250"/>
      <c r="T1675" s="251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2" t="s">
        <v>230</v>
      </c>
      <c r="AU1675" s="252" t="s">
        <v>88</v>
      </c>
      <c r="AV1675" s="13" t="s">
        <v>88</v>
      </c>
      <c r="AW1675" s="13" t="s">
        <v>34</v>
      </c>
      <c r="AX1675" s="13" t="s">
        <v>79</v>
      </c>
      <c r="AY1675" s="252" t="s">
        <v>216</v>
      </c>
    </row>
    <row r="1676" s="14" customFormat="1">
      <c r="A1676" s="14"/>
      <c r="B1676" s="253"/>
      <c r="C1676" s="254"/>
      <c r="D1676" s="243" t="s">
        <v>230</v>
      </c>
      <c r="E1676" s="255" t="s">
        <v>1</v>
      </c>
      <c r="F1676" s="256" t="s">
        <v>285</v>
      </c>
      <c r="G1676" s="254"/>
      <c r="H1676" s="257">
        <v>1</v>
      </c>
      <c r="I1676" s="258"/>
      <c r="J1676" s="254"/>
      <c r="K1676" s="254"/>
      <c r="L1676" s="259"/>
      <c r="M1676" s="260"/>
      <c r="N1676" s="261"/>
      <c r="O1676" s="261"/>
      <c r="P1676" s="261"/>
      <c r="Q1676" s="261"/>
      <c r="R1676" s="261"/>
      <c r="S1676" s="261"/>
      <c r="T1676" s="26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3" t="s">
        <v>230</v>
      </c>
      <c r="AU1676" s="263" t="s">
        <v>88</v>
      </c>
      <c r="AV1676" s="14" t="s">
        <v>121</v>
      </c>
      <c r="AW1676" s="14" t="s">
        <v>34</v>
      </c>
      <c r="AX1676" s="14" t="s">
        <v>86</v>
      </c>
      <c r="AY1676" s="263" t="s">
        <v>216</v>
      </c>
    </row>
    <row r="1677" s="2" customFormat="1" ht="16.5" customHeight="1">
      <c r="A1677" s="39"/>
      <c r="B1677" s="40"/>
      <c r="C1677" s="228" t="s">
        <v>2715</v>
      </c>
      <c r="D1677" s="228" t="s">
        <v>218</v>
      </c>
      <c r="E1677" s="229" t="s">
        <v>2716</v>
      </c>
      <c r="F1677" s="230" t="s">
        <v>2717</v>
      </c>
      <c r="G1677" s="231" t="s">
        <v>221</v>
      </c>
      <c r="H1677" s="232">
        <v>3</v>
      </c>
      <c r="I1677" s="233"/>
      <c r="J1677" s="234">
        <f>ROUND(I1677*H1677,2)</f>
        <v>0</v>
      </c>
      <c r="K1677" s="230" t="s">
        <v>222</v>
      </c>
      <c r="L1677" s="45"/>
      <c r="M1677" s="235" t="s">
        <v>1</v>
      </c>
      <c r="N1677" s="236" t="s">
        <v>44</v>
      </c>
      <c r="O1677" s="92"/>
      <c r="P1677" s="237">
        <f>O1677*H1677</f>
        <v>0</v>
      </c>
      <c r="Q1677" s="237">
        <v>0</v>
      </c>
      <c r="R1677" s="237">
        <f>Q1677*H1677</f>
        <v>0</v>
      </c>
      <c r="S1677" s="237">
        <v>0</v>
      </c>
      <c r="T1677" s="238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239" t="s">
        <v>290</v>
      </c>
      <c r="AT1677" s="239" t="s">
        <v>218</v>
      </c>
      <c r="AU1677" s="239" t="s">
        <v>88</v>
      </c>
      <c r="AY1677" s="18" t="s">
        <v>216</v>
      </c>
      <c r="BE1677" s="240">
        <f>IF(N1677="základní",J1677,0)</f>
        <v>0</v>
      </c>
      <c r="BF1677" s="240">
        <f>IF(N1677="snížená",J1677,0)</f>
        <v>0</v>
      </c>
      <c r="BG1677" s="240">
        <f>IF(N1677="zákl. přenesená",J1677,0)</f>
        <v>0</v>
      </c>
      <c r="BH1677" s="240">
        <f>IF(N1677="sníž. přenesená",J1677,0)</f>
        <v>0</v>
      </c>
      <c r="BI1677" s="240">
        <f>IF(N1677="nulová",J1677,0)</f>
        <v>0</v>
      </c>
      <c r="BJ1677" s="18" t="s">
        <v>86</v>
      </c>
      <c r="BK1677" s="240">
        <f>ROUND(I1677*H1677,2)</f>
        <v>0</v>
      </c>
      <c r="BL1677" s="18" t="s">
        <v>290</v>
      </c>
      <c r="BM1677" s="239" t="s">
        <v>2718</v>
      </c>
    </row>
    <row r="1678" s="13" customFormat="1">
      <c r="A1678" s="13"/>
      <c r="B1678" s="241"/>
      <c r="C1678" s="242"/>
      <c r="D1678" s="243" t="s">
        <v>230</v>
      </c>
      <c r="E1678" s="244" t="s">
        <v>1</v>
      </c>
      <c r="F1678" s="245" t="s">
        <v>99</v>
      </c>
      <c r="G1678" s="242"/>
      <c r="H1678" s="246">
        <v>3</v>
      </c>
      <c r="I1678" s="247"/>
      <c r="J1678" s="242"/>
      <c r="K1678" s="242"/>
      <c r="L1678" s="248"/>
      <c r="M1678" s="249"/>
      <c r="N1678" s="250"/>
      <c r="O1678" s="250"/>
      <c r="P1678" s="250"/>
      <c r="Q1678" s="250"/>
      <c r="R1678" s="250"/>
      <c r="S1678" s="250"/>
      <c r="T1678" s="251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2" t="s">
        <v>230</v>
      </c>
      <c r="AU1678" s="252" t="s">
        <v>88</v>
      </c>
      <c r="AV1678" s="13" t="s">
        <v>88</v>
      </c>
      <c r="AW1678" s="13" t="s">
        <v>34</v>
      </c>
      <c r="AX1678" s="13" t="s">
        <v>86</v>
      </c>
      <c r="AY1678" s="252" t="s">
        <v>216</v>
      </c>
    </row>
    <row r="1679" s="2" customFormat="1" ht="24.15" customHeight="1">
      <c r="A1679" s="39"/>
      <c r="B1679" s="40"/>
      <c r="C1679" s="264" t="s">
        <v>2719</v>
      </c>
      <c r="D1679" s="264" t="s">
        <v>372</v>
      </c>
      <c r="E1679" s="265" t="s">
        <v>2720</v>
      </c>
      <c r="F1679" s="266" t="s">
        <v>2721</v>
      </c>
      <c r="G1679" s="267" t="s">
        <v>221</v>
      </c>
      <c r="H1679" s="268">
        <v>1</v>
      </c>
      <c r="I1679" s="269"/>
      <c r="J1679" s="270">
        <f>ROUND(I1679*H1679,2)</f>
        <v>0</v>
      </c>
      <c r="K1679" s="266" t="s">
        <v>1</v>
      </c>
      <c r="L1679" s="271"/>
      <c r="M1679" s="272" t="s">
        <v>1</v>
      </c>
      <c r="N1679" s="273" t="s">
        <v>44</v>
      </c>
      <c r="O1679" s="92"/>
      <c r="P1679" s="237">
        <f>O1679*H1679</f>
        <v>0</v>
      </c>
      <c r="Q1679" s="237">
        <v>0.0195</v>
      </c>
      <c r="R1679" s="237">
        <f>Q1679*H1679</f>
        <v>0.0195</v>
      </c>
      <c r="S1679" s="237">
        <v>0</v>
      </c>
      <c r="T1679" s="238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39" t="s">
        <v>371</v>
      </c>
      <c r="AT1679" s="239" t="s">
        <v>372</v>
      </c>
      <c r="AU1679" s="239" t="s">
        <v>88</v>
      </c>
      <c r="AY1679" s="18" t="s">
        <v>216</v>
      </c>
      <c r="BE1679" s="240">
        <f>IF(N1679="základní",J1679,0)</f>
        <v>0</v>
      </c>
      <c r="BF1679" s="240">
        <f>IF(N1679="snížená",J1679,0)</f>
        <v>0</v>
      </c>
      <c r="BG1679" s="240">
        <f>IF(N1679="zákl. přenesená",J1679,0)</f>
        <v>0</v>
      </c>
      <c r="BH1679" s="240">
        <f>IF(N1679="sníž. přenesená",J1679,0)</f>
        <v>0</v>
      </c>
      <c r="BI1679" s="240">
        <f>IF(N1679="nulová",J1679,0)</f>
        <v>0</v>
      </c>
      <c r="BJ1679" s="18" t="s">
        <v>86</v>
      </c>
      <c r="BK1679" s="240">
        <f>ROUND(I1679*H1679,2)</f>
        <v>0</v>
      </c>
      <c r="BL1679" s="18" t="s">
        <v>290</v>
      </c>
      <c r="BM1679" s="239" t="s">
        <v>2722</v>
      </c>
    </row>
    <row r="1680" s="2" customFormat="1" ht="24.15" customHeight="1">
      <c r="A1680" s="39"/>
      <c r="B1680" s="40"/>
      <c r="C1680" s="264" t="s">
        <v>2723</v>
      </c>
      <c r="D1680" s="264" t="s">
        <v>372</v>
      </c>
      <c r="E1680" s="265" t="s">
        <v>2724</v>
      </c>
      <c r="F1680" s="266" t="s">
        <v>2725</v>
      </c>
      <c r="G1680" s="267" t="s">
        <v>221</v>
      </c>
      <c r="H1680" s="268">
        <v>1</v>
      </c>
      <c r="I1680" s="269"/>
      <c r="J1680" s="270">
        <f>ROUND(I1680*H1680,2)</f>
        <v>0</v>
      </c>
      <c r="K1680" s="266" t="s">
        <v>1</v>
      </c>
      <c r="L1680" s="271"/>
      <c r="M1680" s="272" t="s">
        <v>1</v>
      </c>
      <c r="N1680" s="273" t="s">
        <v>44</v>
      </c>
      <c r="O1680" s="92"/>
      <c r="P1680" s="237">
        <f>O1680*H1680</f>
        <v>0</v>
      </c>
      <c r="Q1680" s="237">
        <v>0.0195</v>
      </c>
      <c r="R1680" s="237">
        <f>Q1680*H1680</f>
        <v>0.0195</v>
      </c>
      <c r="S1680" s="237">
        <v>0</v>
      </c>
      <c r="T1680" s="238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39" t="s">
        <v>371</v>
      </c>
      <c r="AT1680" s="239" t="s">
        <v>372</v>
      </c>
      <c r="AU1680" s="239" t="s">
        <v>88</v>
      </c>
      <c r="AY1680" s="18" t="s">
        <v>216</v>
      </c>
      <c r="BE1680" s="240">
        <f>IF(N1680="základní",J1680,0)</f>
        <v>0</v>
      </c>
      <c r="BF1680" s="240">
        <f>IF(N1680="snížená",J1680,0)</f>
        <v>0</v>
      </c>
      <c r="BG1680" s="240">
        <f>IF(N1680="zákl. přenesená",J1680,0)</f>
        <v>0</v>
      </c>
      <c r="BH1680" s="240">
        <f>IF(N1680="sníž. přenesená",J1680,0)</f>
        <v>0</v>
      </c>
      <c r="BI1680" s="240">
        <f>IF(N1680="nulová",J1680,0)</f>
        <v>0</v>
      </c>
      <c r="BJ1680" s="18" t="s">
        <v>86</v>
      </c>
      <c r="BK1680" s="240">
        <f>ROUND(I1680*H1680,2)</f>
        <v>0</v>
      </c>
      <c r="BL1680" s="18" t="s">
        <v>290</v>
      </c>
      <c r="BM1680" s="239" t="s">
        <v>2726</v>
      </c>
    </row>
    <row r="1681" s="2" customFormat="1" ht="24.15" customHeight="1">
      <c r="A1681" s="39"/>
      <c r="B1681" s="40"/>
      <c r="C1681" s="264" t="s">
        <v>2727</v>
      </c>
      <c r="D1681" s="264" t="s">
        <v>372</v>
      </c>
      <c r="E1681" s="265" t="s">
        <v>2728</v>
      </c>
      <c r="F1681" s="266" t="s">
        <v>2729</v>
      </c>
      <c r="G1681" s="267" t="s">
        <v>221</v>
      </c>
      <c r="H1681" s="268">
        <v>1</v>
      </c>
      <c r="I1681" s="269"/>
      <c r="J1681" s="270">
        <f>ROUND(I1681*H1681,2)</f>
        <v>0</v>
      </c>
      <c r="K1681" s="266" t="s">
        <v>1</v>
      </c>
      <c r="L1681" s="271"/>
      <c r="M1681" s="272" t="s">
        <v>1</v>
      </c>
      <c r="N1681" s="273" t="s">
        <v>44</v>
      </c>
      <c r="O1681" s="92"/>
      <c r="P1681" s="237">
        <f>O1681*H1681</f>
        <v>0</v>
      </c>
      <c r="Q1681" s="237">
        <v>0.0195</v>
      </c>
      <c r="R1681" s="237">
        <f>Q1681*H1681</f>
        <v>0.0195</v>
      </c>
      <c r="S1681" s="237">
        <v>0</v>
      </c>
      <c r="T1681" s="238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39" t="s">
        <v>371</v>
      </c>
      <c r="AT1681" s="239" t="s">
        <v>372</v>
      </c>
      <c r="AU1681" s="239" t="s">
        <v>88</v>
      </c>
      <c r="AY1681" s="18" t="s">
        <v>216</v>
      </c>
      <c r="BE1681" s="240">
        <f>IF(N1681="základní",J1681,0)</f>
        <v>0</v>
      </c>
      <c r="BF1681" s="240">
        <f>IF(N1681="snížená",J1681,0)</f>
        <v>0</v>
      </c>
      <c r="BG1681" s="240">
        <f>IF(N1681="zákl. přenesená",J1681,0)</f>
        <v>0</v>
      </c>
      <c r="BH1681" s="240">
        <f>IF(N1681="sníž. přenesená",J1681,0)</f>
        <v>0</v>
      </c>
      <c r="BI1681" s="240">
        <f>IF(N1681="nulová",J1681,0)</f>
        <v>0</v>
      </c>
      <c r="BJ1681" s="18" t="s">
        <v>86</v>
      </c>
      <c r="BK1681" s="240">
        <f>ROUND(I1681*H1681,2)</f>
        <v>0</v>
      </c>
      <c r="BL1681" s="18" t="s">
        <v>290</v>
      </c>
      <c r="BM1681" s="239" t="s">
        <v>2730</v>
      </c>
    </row>
    <row r="1682" s="2" customFormat="1" ht="16.5" customHeight="1">
      <c r="A1682" s="39"/>
      <c r="B1682" s="40"/>
      <c r="C1682" s="228" t="s">
        <v>2731</v>
      </c>
      <c r="D1682" s="228" t="s">
        <v>218</v>
      </c>
      <c r="E1682" s="229" t="s">
        <v>2732</v>
      </c>
      <c r="F1682" s="230" t="s">
        <v>2733</v>
      </c>
      <c r="G1682" s="231" t="s">
        <v>221</v>
      </c>
      <c r="H1682" s="232">
        <v>1</v>
      </c>
      <c r="I1682" s="233"/>
      <c r="J1682" s="234">
        <f>ROUND(I1682*H1682,2)</f>
        <v>0</v>
      </c>
      <c r="K1682" s="230" t="s">
        <v>222</v>
      </c>
      <c r="L1682" s="45"/>
      <c r="M1682" s="235" t="s">
        <v>1</v>
      </c>
      <c r="N1682" s="236" t="s">
        <v>44</v>
      </c>
      <c r="O1682" s="92"/>
      <c r="P1682" s="237">
        <f>O1682*H1682</f>
        <v>0</v>
      </c>
      <c r="Q1682" s="237">
        <v>0</v>
      </c>
      <c r="R1682" s="237">
        <f>Q1682*H1682</f>
        <v>0</v>
      </c>
      <c r="S1682" s="237">
        <v>0</v>
      </c>
      <c r="T1682" s="238">
        <f>S1682*H1682</f>
        <v>0</v>
      </c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R1682" s="239" t="s">
        <v>290</v>
      </c>
      <c r="AT1682" s="239" t="s">
        <v>218</v>
      </c>
      <c r="AU1682" s="239" t="s">
        <v>88</v>
      </c>
      <c r="AY1682" s="18" t="s">
        <v>216</v>
      </c>
      <c r="BE1682" s="240">
        <f>IF(N1682="základní",J1682,0)</f>
        <v>0</v>
      </c>
      <c r="BF1682" s="240">
        <f>IF(N1682="snížená",J1682,0)</f>
        <v>0</v>
      </c>
      <c r="BG1682" s="240">
        <f>IF(N1682="zákl. přenesená",J1682,0)</f>
        <v>0</v>
      </c>
      <c r="BH1682" s="240">
        <f>IF(N1682="sníž. přenesená",J1682,0)</f>
        <v>0</v>
      </c>
      <c r="BI1682" s="240">
        <f>IF(N1682="nulová",J1682,0)</f>
        <v>0</v>
      </c>
      <c r="BJ1682" s="18" t="s">
        <v>86</v>
      </c>
      <c r="BK1682" s="240">
        <f>ROUND(I1682*H1682,2)</f>
        <v>0</v>
      </c>
      <c r="BL1682" s="18" t="s">
        <v>290</v>
      </c>
      <c r="BM1682" s="239" t="s">
        <v>2734</v>
      </c>
    </row>
    <row r="1683" s="2" customFormat="1" ht="24.15" customHeight="1">
      <c r="A1683" s="39"/>
      <c r="B1683" s="40"/>
      <c r="C1683" s="264" t="s">
        <v>2735</v>
      </c>
      <c r="D1683" s="264" t="s">
        <v>372</v>
      </c>
      <c r="E1683" s="265" t="s">
        <v>2736</v>
      </c>
      <c r="F1683" s="266" t="s">
        <v>2725</v>
      </c>
      <c r="G1683" s="267" t="s">
        <v>221</v>
      </c>
      <c r="H1683" s="268">
        <v>1</v>
      </c>
      <c r="I1683" s="269"/>
      <c r="J1683" s="270">
        <f>ROUND(I1683*H1683,2)</f>
        <v>0</v>
      </c>
      <c r="K1683" s="266" t="s">
        <v>1</v>
      </c>
      <c r="L1683" s="271"/>
      <c r="M1683" s="272" t="s">
        <v>1</v>
      </c>
      <c r="N1683" s="273" t="s">
        <v>44</v>
      </c>
      <c r="O1683" s="92"/>
      <c r="P1683" s="237">
        <f>O1683*H1683</f>
        <v>0</v>
      </c>
      <c r="Q1683" s="237">
        <v>0.035999999999999997</v>
      </c>
      <c r="R1683" s="237">
        <f>Q1683*H1683</f>
        <v>0.035999999999999997</v>
      </c>
      <c r="S1683" s="237">
        <v>0</v>
      </c>
      <c r="T1683" s="238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39" t="s">
        <v>371</v>
      </c>
      <c r="AT1683" s="239" t="s">
        <v>372</v>
      </c>
      <c r="AU1683" s="239" t="s">
        <v>88</v>
      </c>
      <c r="AY1683" s="18" t="s">
        <v>216</v>
      </c>
      <c r="BE1683" s="240">
        <f>IF(N1683="základní",J1683,0)</f>
        <v>0</v>
      </c>
      <c r="BF1683" s="240">
        <f>IF(N1683="snížená",J1683,0)</f>
        <v>0</v>
      </c>
      <c r="BG1683" s="240">
        <f>IF(N1683="zákl. přenesená",J1683,0)</f>
        <v>0</v>
      </c>
      <c r="BH1683" s="240">
        <f>IF(N1683="sníž. přenesená",J1683,0)</f>
        <v>0</v>
      </c>
      <c r="BI1683" s="240">
        <f>IF(N1683="nulová",J1683,0)</f>
        <v>0</v>
      </c>
      <c r="BJ1683" s="18" t="s">
        <v>86</v>
      </c>
      <c r="BK1683" s="240">
        <f>ROUND(I1683*H1683,2)</f>
        <v>0</v>
      </c>
      <c r="BL1683" s="18" t="s">
        <v>290</v>
      </c>
      <c r="BM1683" s="239" t="s">
        <v>2737</v>
      </c>
    </row>
    <row r="1684" s="2" customFormat="1" ht="16.5" customHeight="1">
      <c r="A1684" s="39"/>
      <c r="B1684" s="40"/>
      <c r="C1684" s="228" t="s">
        <v>2738</v>
      </c>
      <c r="D1684" s="228" t="s">
        <v>218</v>
      </c>
      <c r="E1684" s="229" t="s">
        <v>2739</v>
      </c>
      <c r="F1684" s="230" t="s">
        <v>2740</v>
      </c>
      <c r="G1684" s="231" t="s">
        <v>221</v>
      </c>
      <c r="H1684" s="232">
        <v>4</v>
      </c>
      <c r="I1684" s="233"/>
      <c r="J1684" s="234">
        <f>ROUND(I1684*H1684,2)</f>
        <v>0</v>
      </c>
      <c r="K1684" s="230" t="s">
        <v>222</v>
      </c>
      <c r="L1684" s="45"/>
      <c r="M1684" s="235" t="s">
        <v>1</v>
      </c>
      <c r="N1684" s="236" t="s">
        <v>44</v>
      </c>
      <c r="O1684" s="92"/>
      <c r="P1684" s="237">
        <f>O1684*H1684</f>
        <v>0</v>
      </c>
      <c r="Q1684" s="237">
        <v>0</v>
      </c>
      <c r="R1684" s="237">
        <f>Q1684*H1684</f>
        <v>0</v>
      </c>
      <c r="S1684" s="237">
        <v>0</v>
      </c>
      <c r="T1684" s="238">
        <f>S1684*H1684</f>
        <v>0</v>
      </c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R1684" s="239" t="s">
        <v>290</v>
      </c>
      <c r="AT1684" s="239" t="s">
        <v>218</v>
      </c>
      <c r="AU1684" s="239" t="s">
        <v>88</v>
      </c>
      <c r="AY1684" s="18" t="s">
        <v>216</v>
      </c>
      <c r="BE1684" s="240">
        <f>IF(N1684="základní",J1684,0)</f>
        <v>0</v>
      </c>
      <c r="BF1684" s="240">
        <f>IF(N1684="snížená",J1684,0)</f>
        <v>0</v>
      </c>
      <c r="BG1684" s="240">
        <f>IF(N1684="zákl. přenesená",J1684,0)</f>
        <v>0</v>
      </c>
      <c r="BH1684" s="240">
        <f>IF(N1684="sníž. přenesená",J1684,0)</f>
        <v>0</v>
      </c>
      <c r="BI1684" s="240">
        <f>IF(N1684="nulová",J1684,0)</f>
        <v>0</v>
      </c>
      <c r="BJ1684" s="18" t="s">
        <v>86</v>
      </c>
      <c r="BK1684" s="240">
        <f>ROUND(I1684*H1684,2)</f>
        <v>0</v>
      </c>
      <c r="BL1684" s="18" t="s">
        <v>290</v>
      </c>
      <c r="BM1684" s="239" t="s">
        <v>2741</v>
      </c>
    </row>
    <row r="1685" s="2" customFormat="1" ht="24.15" customHeight="1">
      <c r="A1685" s="39"/>
      <c r="B1685" s="40"/>
      <c r="C1685" s="264" t="s">
        <v>2742</v>
      </c>
      <c r="D1685" s="264" t="s">
        <v>372</v>
      </c>
      <c r="E1685" s="265" t="s">
        <v>2743</v>
      </c>
      <c r="F1685" s="266" t="s">
        <v>2744</v>
      </c>
      <c r="G1685" s="267" t="s">
        <v>221</v>
      </c>
      <c r="H1685" s="268">
        <v>1</v>
      </c>
      <c r="I1685" s="269"/>
      <c r="J1685" s="270">
        <f>ROUND(I1685*H1685,2)</f>
        <v>0</v>
      </c>
      <c r="K1685" s="266" t="s">
        <v>1</v>
      </c>
      <c r="L1685" s="271"/>
      <c r="M1685" s="272" t="s">
        <v>1</v>
      </c>
      <c r="N1685" s="273" t="s">
        <v>44</v>
      </c>
      <c r="O1685" s="92"/>
      <c r="P1685" s="237">
        <f>O1685*H1685</f>
        <v>0</v>
      </c>
      <c r="Q1685" s="237">
        <v>0.0195</v>
      </c>
      <c r="R1685" s="237">
        <f>Q1685*H1685</f>
        <v>0.0195</v>
      </c>
      <c r="S1685" s="237">
        <v>0</v>
      </c>
      <c r="T1685" s="238">
        <f>S1685*H1685</f>
        <v>0</v>
      </c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R1685" s="239" t="s">
        <v>371</v>
      </c>
      <c r="AT1685" s="239" t="s">
        <v>372</v>
      </c>
      <c r="AU1685" s="239" t="s">
        <v>88</v>
      </c>
      <c r="AY1685" s="18" t="s">
        <v>216</v>
      </c>
      <c r="BE1685" s="240">
        <f>IF(N1685="základní",J1685,0)</f>
        <v>0</v>
      </c>
      <c r="BF1685" s="240">
        <f>IF(N1685="snížená",J1685,0)</f>
        <v>0</v>
      </c>
      <c r="BG1685" s="240">
        <f>IF(N1685="zákl. přenesená",J1685,0)</f>
        <v>0</v>
      </c>
      <c r="BH1685" s="240">
        <f>IF(N1685="sníž. přenesená",J1685,0)</f>
        <v>0</v>
      </c>
      <c r="BI1685" s="240">
        <f>IF(N1685="nulová",J1685,0)</f>
        <v>0</v>
      </c>
      <c r="BJ1685" s="18" t="s">
        <v>86</v>
      </c>
      <c r="BK1685" s="240">
        <f>ROUND(I1685*H1685,2)</f>
        <v>0</v>
      </c>
      <c r="BL1685" s="18" t="s">
        <v>290</v>
      </c>
      <c r="BM1685" s="239" t="s">
        <v>2745</v>
      </c>
    </row>
    <row r="1686" s="2" customFormat="1" ht="33" customHeight="1">
      <c r="A1686" s="39"/>
      <c r="B1686" s="40"/>
      <c r="C1686" s="264" t="s">
        <v>2746</v>
      </c>
      <c r="D1686" s="264" t="s">
        <v>372</v>
      </c>
      <c r="E1686" s="265" t="s">
        <v>2747</v>
      </c>
      <c r="F1686" s="266" t="s">
        <v>2748</v>
      </c>
      <c r="G1686" s="267" t="s">
        <v>221</v>
      </c>
      <c r="H1686" s="268">
        <v>1</v>
      </c>
      <c r="I1686" s="269"/>
      <c r="J1686" s="270">
        <f>ROUND(I1686*H1686,2)</f>
        <v>0</v>
      </c>
      <c r="K1686" s="266" t="s">
        <v>1</v>
      </c>
      <c r="L1686" s="271"/>
      <c r="M1686" s="272" t="s">
        <v>1</v>
      </c>
      <c r="N1686" s="273" t="s">
        <v>44</v>
      </c>
      <c r="O1686" s="92"/>
      <c r="P1686" s="237">
        <f>O1686*H1686</f>
        <v>0</v>
      </c>
      <c r="Q1686" s="237">
        <v>0.0195</v>
      </c>
      <c r="R1686" s="237">
        <f>Q1686*H1686</f>
        <v>0.0195</v>
      </c>
      <c r="S1686" s="237">
        <v>0</v>
      </c>
      <c r="T1686" s="238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39" t="s">
        <v>371</v>
      </c>
      <c r="AT1686" s="239" t="s">
        <v>372</v>
      </c>
      <c r="AU1686" s="239" t="s">
        <v>88</v>
      </c>
      <c r="AY1686" s="18" t="s">
        <v>216</v>
      </c>
      <c r="BE1686" s="240">
        <f>IF(N1686="základní",J1686,0)</f>
        <v>0</v>
      </c>
      <c r="BF1686" s="240">
        <f>IF(N1686="snížená",J1686,0)</f>
        <v>0</v>
      </c>
      <c r="BG1686" s="240">
        <f>IF(N1686="zákl. přenesená",J1686,0)</f>
        <v>0</v>
      </c>
      <c r="BH1686" s="240">
        <f>IF(N1686="sníž. přenesená",J1686,0)</f>
        <v>0</v>
      </c>
      <c r="BI1686" s="240">
        <f>IF(N1686="nulová",J1686,0)</f>
        <v>0</v>
      </c>
      <c r="BJ1686" s="18" t="s">
        <v>86</v>
      </c>
      <c r="BK1686" s="240">
        <f>ROUND(I1686*H1686,2)</f>
        <v>0</v>
      </c>
      <c r="BL1686" s="18" t="s">
        <v>290</v>
      </c>
      <c r="BM1686" s="239" t="s">
        <v>2749</v>
      </c>
    </row>
    <row r="1687" s="2" customFormat="1" ht="24.15" customHeight="1">
      <c r="A1687" s="39"/>
      <c r="B1687" s="40"/>
      <c r="C1687" s="264" t="s">
        <v>2750</v>
      </c>
      <c r="D1687" s="264" t="s">
        <v>372</v>
      </c>
      <c r="E1687" s="265" t="s">
        <v>2751</v>
      </c>
      <c r="F1687" s="266" t="s">
        <v>2752</v>
      </c>
      <c r="G1687" s="267" t="s">
        <v>221</v>
      </c>
      <c r="H1687" s="268">
        <v>1</v>
      </c>
      <c r="I1687" s="269"/>
      <c r="J1687" s="270">
        <f>ROUND(I1687*H1687,2)</f>
        <v>0</v>
      </c>
      <c r="K1687" s="266" t="s">
        <v>1</v>
      </c>
      <c r="L1687" s="271"/>
      <c r="M1687" s="272" t="s">
        <v>1</v>
      </c>
      <c r="N1687" s="273" t="s">
        <v>44</v>
      </c>
      <c r="O1687" s="92"/>
      <c r="P1687" s="237">
        <f>O1687*H1687</f>
        <v>0</v>
      </c>
      <c r="Q1687" s="237">
        <v>0.0195</v>
      </c>
      <c r="R1687" s="237">
        <f>Q1687*H1687</f>
        <v>0.0195</v>
      </c>
      <c r="S1687" s="237">
        <v>0</v>
      </c>
      <c r="T1687" s="238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39" t="s">
        <v>371</v>
      </c>
      <c r="AT1687" s="239" t="s">
        <v>372</v>
      </c>
      <c r="AU1687" s="239" t="s">
        <v>88</v>
      </c>
      <c r="AY1687" s="18" t="s">
        <v>216</v>
      </c>
      <c r="BE1687" s="240">
        <f>IF(N1687="základní",J1687,0)</f>
        <v>0</v>
      </c>
      <c r="BF1687" s="240">
        <f>IF(N1687="snížená",J1687,0)</f>
        <v>0</v>
      </c>
      <c r="BG1687" s="240">
        <f>IF(N1687="zákl. přenesená",J1687,0)</f>
        <v>0</v>
      </c>
      <c r="BH1687" s="240">
        <f>IF(N1687="sníž. přenesená",J1687,0)</f>
        <v>0</v>
      </c>
      <c r="BI1687" s="240">
        <f>IF(N1687="nulová",J1687,0)</f>
        <v>0</v>
      </c>
      <c r="BJ1687" s="18" t="s">
        <v>86</v>
      </c>
      <c r="BK1687" s="240">
        <f>ROUND(I1687*H1687,2)</f>
        <v>0</v>
      </c>
      <c r="BL1687" s="18" t="s">
        <v>290</v>
      </c>
      <c r="BM1687" s="239" t="s">
        <v>2753</v>
      </c>
    </row>
    <row r="1688" s="2" customFormat="1" ht="24.15" customHeight="1">
      <c r="A1688" s="39"/>
      <c r="B1688" s="40"/>
      <c r="C1688" s="264" t="s">
        <v>2754</v>
      </c>
      <c r="D1688" s="264" t="s">
        <v>372</v>
      </c>
      <c r="E1688" s="265" t="s">
        <v>2755</v>
      </c>
      <c r="F1688" s="266" t="s">
        <v>2756</v>
      </c>
      <c r="G1688" s="267" t="s">
        <v>221</v>
      </c>
      <c r="H1688" s="268">
        <v>1</v>
      </c>
      <c r="I1688" s="269"/>
      <c r="J1688" s="270">
        <f>ROUND(I1688*H1688,2)</f>
        <v>0</v>
      </c>
      <c r="K1688" s="266" t="s">
        <v>1</v>
      </c>
      <c r="L1688" s="271"/>
      <c r="M1688" s="272" t="s">
        <v>1</v>
      </c>
      <c r="N1688" s="273" t="s">
        <v>44</v>
      </c>
      <c r="O1688" s="92"/>
      <c r="P1688" s="237">
        <f>O1688*H1688</f>
        <v>0</v>
      </c>
      <c r="Q1688" s="237">
        <v>0.0195</v>
      </c>
      <c r="R1688" s="237">
        <f>Q1688*H1688</f>
        <v>0.0195</v>
      </c>
      <c r="S1688" s="237">
        <v>0</v>
      </c>
      <c r="T1688" s="238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39" t="s">
        <v>371</v>
      </c>
      <c r="AT1688" s="239" t="s">
        <v>372</v>
      </c>
      <c r="AU1688" s="239" t="s">
        <v>88</v>
      </c>
      <c r="AY1688" s="18" t="s">
        <v>216</v>
      </c>
      <c r="BE1688" s="240">
        <f>IF(N1688="základní",J1688,0)</f>
        <v>0</v>
      </c>
      <c r="BF1688" s="240">
        <f>IF(N1688="snížená",J1688,0)</f>
        <v>0</v>
      </c>
      <c r="BG1688" s="240">
        <f>IF(N1688="zákl. přenesená",J1688,0)</f>
        <v>0</v>
      </c>
      <c r="BH1688" s="240">
        <f>IF(N1688="sníž. přenesená",J1688,0)</f>
        <v>0</v>
      </c>
      <c r="BI1688" s="240">
        <f>IF(N1688="nulová",J1688,0)</f>
        <v>0</v>
      </c>
      <c r="BJ1688" s="18" t="s">
        <v>86</v>
      </c>
      <c r="BK1688" s="240">
        <f>ROUND(I1688*H1688,2)</f>
        <v>0</v>
      </c>
      <c r="BL1688" s="18" t="s">
        <v>290</v>
      </c>
      <c r="BM1688" s="239" t="s">
        <v>2757</v>
      </c>
    </row>
    <row r="1689" s="2" customFormat="1" ht="16.5" customHeight="1">
      <c r="A1689" s="39"/>
      <c r="B1689" s="40"/>
      <c r="C1689" s="228" t="s">
        <v>2758</v>
      </c>
      <c r="D1689" s="228" t="s">
        <v>218</v>
      </c>
      <c r="E1689" s="229" t="s">
        <v>2759</v>
      </c>
      <c r="F1689" s="230" t="s">
        <v>2760</v>
      </c>
      <c r="G1689" s="231" t="s">
        <v>221</v>
      </c>
      <c r="H1689" s="232">
        <v>19</v>
      </c>
      <c r="I1689" s="233"/>
      <c r="J1689" s="234">
        <f>ROUND(I1689*H1689,2)</f>
        <v>0</v>
      </c>
      <c r="K1689" s="230" t="s">
        <v>222</v>
      </c>
      <c r="L1689" s="45"/>
      <c r="M1689" s="235" t="s">
        <v>1</v>
      </c>
      <c r="N1689" s="236" t="s">
        <v>44</v>
      </c>
      <c r="O1689" s="92"/>
      <c r="P1689" s="237">
        <f>O1689*H1689</f>
        <v>0</v>
      </c>
      <c r="Q1689" s="237">
        <v>0</v>
      </c>
      <c r="R1689" s="237">
        <f>Q1689*H1689</f>
        <v>0</v>
      </c>
      <c r="S1689" s="237">
        <v>0</v>
      </c>
      <c r="T1689" s="238">
        <f>S1689*H1689</f>
        <v>0</v>
      </c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R1689" s="239" t="s">
        <v>290</v>
      </c>
      <c r="AT1689" s="239" t="s">
        <v>218</v>
      </c>
      <c r="AU1689" s="239" t="s">
        <v>88</v>
      </c>
      <c r="AY1689" s="18" t="s">
        <v>216</v>
      </c>
      <c r="BE1689" s="240">
        <f>IF(N1689="základní",J1689,0)</f>
        <v>0</v>
      </c>
      <c r="BF1689" s="240">
        <f>IF(N1689="snížená",J1689,0)</f>
        <v>0</v>
      </c>
      <c r="BG1689" s="240">
        <f>IF(N1689="zákl. přenesená",J1689,0)</f>
        <v>0</v>
      </c>
      <c r="BH1689" s="240">
        <f>IF(N1689="sníž. přenesená",J1689,0)</f>
        <v>0</v>
      </c>
      <c r="BI1689" s="240">
        <f>IF(N1689="nulová",J1689,0)</f>
        <v>0</v>
      </c>
      <c r="BJ1689" s="18" t="s">
        <v>86</v>
      </c>
      <c r="BK1689" s="240">
        <f>ROUND(I1689*H1689,2)</f>
        <v>0</v>
      </c>
      <c r="BL1689" s="18" t="s">
        <v>290</v>
      </c>
      <c r="BM1689" s="239" t="s">
        <v>2761</v>
      </c>
    </row>
    <row r="1690" s="2" customFormat="1" ht="16.5" customHeight="1">
      <c r="A1690" s="39"/>
      <c r="B1690" s="40"/>
      <c r="C1690" s="228" t="s">
        <v>2762</v>
      </c>
      <c r="D1690" s="228" t="s">
        <v>218</v>
      </c>
      <c r="E1690" s="229" t="s">
        <v>2763</v>
      </c>
      <c r="F1690" s="230" t="s">
        <v>2764</v>
      </c>
      <c r="G1690" s="231" t="s">
        <v>221</v>
      </c>
      <c r="H1690" s="232">
        <v>37</v>
      </c>
      <c r="I1690" s="233"/>
      <c r="J1690" s="234">
        <f>ROUND(I1690*H1690,2)</f>
        <v>0</v>
      </c>
      <c r="K1690" s="230" t="s">
        <v>222</v>
      </c>
      <c r="L1690" s="45"/>
      <c r="M1690" s="235" t="s">
        <v>1</v>
      </c>
      <c r="N1690" s="236" t="s">
        <v>44</v>
      </c>
      <c r="O1690" s="92"/>
      <c r="P1690" s="237">
        <f>O1690*H1690</f>
        <v>0</v>
      </c>
      <c r="Q1690" s="237">
        <v>0</v>
      </c>
      <c r="R1690" s="237">
        <f>Q1690*H1690</f>
        <v>0</v>
      </c>
      <c r="S1690" s="237">
        <v>0</v>
      </c>
      <c r="T1690" s="238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39" t="s">
        <v>290</v>
      </c>
      <c r="AT1690" s="239" t="s">
        <v>218</v>
      </c>
      <c r="AU1690" s="239" t="s">
        <v>88</v>
      </c>
      <c r="AY1690" s="18" t="s">
        <v>216</v>
      </c>
      <c r="BE1690" s="240">
        <f>IF(N1690="základní",J1690,0)</f>
        <v>0</v>
      </c>
      <c r="BF1690" s="240">
        <f>IF(N1690="snížená",J1690,0)</f>
        <v>0</v>
      </c>
      <c r="BG1690" s="240">
        <f>IF(N1690="zákl. přenesená",J1690,0)</f>
        <v>0</v>
      </c>
      <c r="BH1690" s="240">
        <f>IF(N1690="sníž. přenesená",J1690,0)</f>
        <v>0</v>
      </c>
      <c r="BI1690" s="240">
        <f>IF(N1690="nulová",J1690,0)</f>
        <v>0</v>
      </c>
      <c r="BJ1690" s="18" t="s">
        <v>86</v>
      </c>
      <c r="BK1690" s="240">
        <f>ROUND(I1690*H1690,2)</f>
        <v>0</v>
      </c>
      <c r="BL1690" s="18" t="s">
        <v>290</v>
      </c>
      <c r="BM1690" s="239" t="s">
        <v>2765</v>
      </c>
    </row>
    <row r="1691" s="13" customFormat="1">
      <c r="A1691" s="13"/>
      <c r="B1691" s="241"/>
      <c r="C1691" s="242"/>
      <c r="D1691" s="243" t="s">
        <v>230</v>
      </c>
      <c r="E1691" s="244" t="s">
        <v>1</v>
      </c>
      <c r="F1691" s="245" t="s">
        <v>394</v>
      </c>
      <c r="G1691" s="242"/>
      <c r="H1691" s="246">
        <v>37</v>
      </c>
      <c r="I1691" s="247"/>
      <c r="J1691" s="242"/>
      <c r="K1691" s="242"/>
      <c r="L1691" s="248"/>
      <c r="M1691" s="249"/>
      <c r="N1691" s="250"/>
      <c r="O1691" s="250"/>
      <c r="P1691" s="250"/>
      <c r="Q1691" s="250"/>
      <c r="R1691" s="250"/>
      <c r="S1691" s="250"/>
      <c r="T1691" s="25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2" t="s">
        <v>230</v>
      </c>
      <c r="AU1691" s="252" t="s">
        <v>88</v>
      </c>
      <c r="AV1691" s="13" t="s">
        <v>88</v>
      </c>
      <c r="AW1691" s="13" t="s">
        <v>34</v>
      </c>
      <c r="AX1691" s="13" t="s">
        <v>86</v>
      </c>
      <c r="AY1691" s="252" t="s">
        <v>216</v>
      </c>
    </row>
    <row r="1692" s="2" customFormat="1" ht="16.5" customHeight="1">
      <c r="A1692" s="39"/>
      <c r="B1692" s="40"/>
      <c r="C1692" s="264" t="s">
        <v>2766</v>
      </c>
      <c r="D1692" s="264" t="s">
        <v>372</v>
      </c>
      <c r="E1692" s="265" t="s">
        <v>2767</v>
      </c>
      <c r="F1692" s="266" t="s">
        <v>2768</v>
      </c>
      <c r="G1692" s="267" t="s">
        <v>293</v>
      </c>
      <c r="H1692" s="268">
        <v>74.944000000000003</v>
      </c>
      <c r="I1692" s="269"/>
      <c r="J1692" s="270">
        <f>ROUND(I1692*H1692,2)</f>
        <v>0</v>
      </c>
      <c r="K1692" s="266" t="s">
        <v>222</v>
      </c>
      <c r="L1692" s="271"/>
      <c r="M1692" s="272" t="s">
        <v>1</v>
      </c>
      <c r="N1692" s="273" t="s">
        <v>44</v>
      </c>
      <c r="O1692" s="92"/>
      <c r="P1692" s="237">
        <f>O1692*H1692</f>
        <v>0</v>
      </c>
      <c r="Q1692" s="237">
        <v>0.0015</v>
      </c>
      <c r="R1692" s="237">
        <f>Q1692*H1692</f>
        <v>0.112416</v>
      </c>
      <c r="S1692" s="237">
        <v>0</v>
      </c>
      <c r="T1692" s="238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39" t="s">
        <v>371</v>
      </c>
      <c r="AT1692" s="239" t="s">
        <v>372</v>
      </c>
      <c r="AU1692" s="239" t="s">
        <v>88</v>
      </c>
      <c r="AY1692" s="18" t="s">
        <v>216</v>
      </c>
      <c r="BE1692" s="240">
        <f>IF(N1692="základní",J1692,0)</f>
        <v>0</v>
      </c>
      <c r="BF1692" s="240">
        <f>IF(N1692="snížená",J1692,0)</f>
        <v>0</v>
      </c>
      <c r="BG1692" s="240">
        <f>IF(N1692="zákl. přenesená",J1692,0)</f>
        <v>0</v>
      </c>
      <c r="BH1692" s="240">
        <f>IF(N1692="sníž. přenesená",J1692,0)</f>
        <v>0</v>
      </c>
      <c r="BI1692" s="240">
        <f>IF(N1692="nulová",J1692,0)</f>
        <v>0</v>
      </c>
      <c r="BJ1692" s="18" t="s">
        <v>86</v>
      </c>
      <c r="BK1692" s="240">
        <f>ROUND(I1692*H1692,2)</f>
        <v>0</v>
      </c>
      <c r="BL1692" s="18" t="s">
        <v>290</v>
      </c>
      <c r="BM1692" s="239" t="s">
        <v>2769</v>
      </c>
    </row>
    <row r="1693" s="13" customFormat="1">
      <c r="A1693" s="13"/>
      <c r="B1693" s="241"/>
      <c r="C1693" s="242"/>
      <c r="D1693" s="243" t="s">
        <v>230</v>
      </c>
      <c r="E1693" s="244" t="s">
        <v>1</v>
      </c>
      <c r="F1693" s="245" t="s">
        <v>2770</v>
      </c>
      <c r="G1693" s="242"/>
      <c r="H1693" s="246">
        <v>17.5</v>
      </c>
      <c r="I1693" s="247"/>
      <c r="J1693" s="242"/>
      <c r="K1693" s="242"/>
      <c r="L1693" s="248"/>
      <c r="M1693" s="249"/>
      <c r="N1693" s="250"/>
      <c r="O1693" s="250"/>
      <c r="P1693" s="250"/>
      <c r="Q1693" s="250"/>
      <c r="R1693" s="250"/>
      <c r="S1693" s="250"/>
      <c r="T1693" s="25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2" t="s">
        <v>230</v>
      </c>
      <c r="AU1693" s="252" t="s">
        <v>88</v>
      </c>
      <c r="AV1693" s="13" t="s">
        <v>88</v>
      </c>
      <c r="AW1693" s="13" t="s">
        <v>34</v>
      </c>
      <c r="AX1693" s="13" t="s">
        <v>79</v>
      </c>
      <c r="AY1693" s="252" t="s">
        <v>216</v>
      </c>
    </row>
    <row r="1694" s="13" customFormat="1">
      <c r="A1694" s="13"/>
      <c r="B1694" s="241"/>
      <c r="C1694" s="242"/>
      <c r="D1694" s="243" t="s">
        <v>230</v>
      </c>
      <c r="E1694" s="244" t="s">
        <v>1</v>
      </c>
      <c r="F1694" s="245" t="s">
        <v>2771</v>
      </c>
      <c r="G1694" s="242"/>
      <c r="H1694" s="246">
        <v>6.25</v>
      </c>
      <c r="I1694" s="247"/>
      <c r="J1694" s="242"/>
      <c r="K1694" s="242"/>
      <c r="L1694" s="248"/>
      <c r="M1694" s="249"/>
      <c r="N1694" s="250"/>
      <c r="O1694" s="250"/>
      <c r="P1694" s="250"/>
      <c r="Q1694" s="250"/>
      <c r="R1694" s="250"/>
      <c r="S1694" s="250"/>
      <c r="T1694" s="251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2" t="s">
        <v>230</v>
      </c>
      <c r="AU1694" s="252" t="s">
        <v>88</v>
      </c>
      <c r="AV1694" s="13" t="s">
        <v>88</v>
      </c>
      <c r="AW1694" s="13" t="s">
        <v>34</v>
      </c>
      <c r="AX1694" s="13" t="s">
        <v>79</v>
      </c>
      <c r="AY1694" s="252" t="s">
        <v>216</v>
      </c>
    </row>
    <row r="1695" s="13" customFormat="1">
      <c r="A1695" s="13"/>
      <c r="B1695" s="241"/>
      <c r="C1695" s="242"/>
      <c r="D1695" s="243" t="s">
        <v>230</v>
      </c>
      <c r="E1695" s="244" t="s">
        <v>1</v>
      </c>
      <c r="F1695" s="245" t="s">
        <v>2772</v>
      </c>
      <c r="G1695" s="242"/>
      <c r="H1695" s="246">
        <v>3.5</v>
      </c>
      <c r="I1695" s="247"/>
      <c r="J1695" s="242"/>
      <c r="K1695" s="242"/>
      <c r="L1695" s="248"/>
      <c r="M1695" s="249"/>
      <c r="N1695" s="250"/>
      <c r="O1695" s="250"/>
      <c r="P1695" s="250"/>
      <c r="Q1695" s="250"/>
      <c r="R1695" s="250"/>
      <c r="S1695" s="250"/>
      <c r="T1695" s="25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2" t="s">
        <v>230</v>
      </c>
      <c r="AU1695" s="252" t="s">
        <v>88</v>
      </c>
      <c r="AV1695" s="13" t="s">
        <v>88</v>
      </c>
      <c r="AW1695" s="13" t="s">
        <v>34</v>
      </c>
      <c r="AX1695" s="13" t="s">
        <v>79</v>
      </c>
      <c r="AY1695" s="252" t="s">
        <v>216</v>
      </c>
    </row>
    <row r="1696" s="13" customFormat="1">
      <c r="A1696" s="13"/>
      <c r="B1696" s="241"/>
      <c r="C1696" s="242"/>
      <c r="D1696" s="243" t="s">
        <v>230</v>
      </c>
      <c r="E1696" s="244" t="s">
        <v>1</v>
      </c>
      <c r="F1696" s="245" t="s">
        <v>2773</v>
      </c>
      <c r="G1696" s="242"/>
      <c r="H1696" s="246">
        <v>29.25</v>
      </c>
      <c r="I1696" s="247"/>
      <c r="J1696" s="242"/>
      <c r="K1696" s="242"/>
      <c r="L1696" s="248"/>
      <c r="M1696" s="249"/>
      <c r="N1696" s="250"/>
      <c r="O1696" s="250"/>
      <c r="P1696" s="250"/>
      <c r="Q1696" s="250"/>
      <c r="R1696" s="250"/>
      <c r="S1696" s="250"/>
      <c r="T1696" s="25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2" t="s">
        <v>230</v>
      </c>
      <c r="AU1696" s="252" t="s">
        <v>88</v>
      </c>
      <c r="AV1696" s="13" t="s">
        <v>88</v>
      </c>
      <c r="AW1696" s="13" t="s">
        <v>34</v>
      </c>
      <c r="AX1696" s="13" t="s">
        <v>79</v>
      </c>
      <c r="AY1696" s="252" t="s">
        <v>216</v>
      </c>
    </row>
    <row r="1697" s="13" customFormat="1">
      <c r="A1697" s="13"/>
      <c r="B1697" s="241"/>
      <c r="C1697" s="242"/>
      <c r="D1697" s="243" t="s">
        <v>230</v>
      </c>
      <c r="E1697" s="244" t="s">
        <v>1</v>
      </c>
      <c r="F1697" s="245" t="s">
        <v>2774</v>
      </c>
      <c r="G1697" s="242"/>
      <c r="H1697" s="246">
        <v>11.375</v>
      </c>
      <c r="I1697" s="247"/>
      <c r="J1697" s="242"/>
      <c r="K1697" s="242"/>
      <c r="L1697" s="248"/>
      <c r="M1697" s="249"/>
      <c r="N1697" s="250"/>
      <c r="O1697" s="250"/>
      <c r="P1697" s="250"/>
      <c r="Q1697" s="250"/>
      <c r="R1697" s="250"/>
      <c r="S1697" s="250"/>
      <c r="T1697" s="251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2" t="s">
        <v>230</v>
      </c>
      <c r="AU1697" s="252" t="s">
        <v>88</v>
      </c>
      <c r="AV1697" s="13" t="s">
        <v>88</v>
      </c>
      <c r="AW1697" s="13" t="s">
        <v>34</v>
      </c>
      <c r="AX1697" s="13" t="s">
        <v>79</v>
      </c>
      <c r="AY1697" s="252" t="s">
        <v>216</v>
      </c>
    </row>
    <row r="1698" s="13" customFormat="1">
      <c r="A1698" s="13"/>
      <c r="B1698" s="241"/>
      <c r="C1698" s="242"/>
      <c r="D1698" s="243" t="s">
        <v>230</v>
      </c>
      <c r="E1698" s="244" t="s">
        <v>1</v>
      </c>
      <c r="F1698" s="245" t="s">
        <v>2775</v>
      </c>
      <c r="G1698" s="242"/>
      <c r="H1698" s="246">
        <v>3.5</v>
      </c>
      <c r="I1698" s="247"/>
      <c r="J1698" s="242"/>
      <c r="K1698" s="242"/>
      <c r="L1698" s="248"/>
      <c r="M1698" s="249"/>
      <c r="N1698" s="250"/>
      <c r="O1698" s="250"/>
      <c r="P1698" s="250"/>
      <c r="Q1698" s="250"/>
      <c r="R1698" s="250"/>
      <c r="S1698" s="250"/>
      <c r="T1698" s="251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2" t="s">
        <v>230</v>
      </c>
      <c r="AU1698" s="252" t="s">
        <v>88</v>
      </c>
      <c r="AV1698" s="13" t="s">
        <v>88</v>
      </c>
      <c r="AW1698" s="13" t="s">
        <v>34</v>
      </c>
      <c r="AX1698" s="13" t="s">
        <v>79</v>
      </c>
      <c r="AY1698" s="252" t="s">
        <v>216</v>
      </c>
    </row>
    <row r="1699" s="14" customFormat="1">
      <c r="A1699" s="14"/>
      <c r="B1699" s="253"/>
      <c r="C1699" s="254"/>
      <c r="D1699" s="243" t="s">
        <v>230</v>
      </c>
      <c r="E1699" s="255" t="s">
        <v>1</v>
      </c>
      <c r="F1699" s="256" t="s">
        <v>285</v>
      </c>
      <c r="G1699" s="254"/>
      <c r="H1699" s="257">
        <v>71.375</v>
      </c>
      <c r="I1699" s="258"/>
      <c r="J1699" s="254"/>
      <c r="K1699" s="254"/>
      <c r="L1699" s="259"/>
      <c r="M1699" s="260"/>
      <c r="N1699" s="261"/>
      <c r="O1699" s="261"/>
      <c r="P1699" s="261"/>
      <c r="Q1699" s="261"/>
      <c r="R1699" s="261"/>
      <c r="S1699" s="261"/>
      <c r="T1699" s="26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3" t="s">
        <v>230</v>
      </c>
      <c r="AU1699" s="263" t="s">
        <v>88</v>
      </c>
      <c r="AV1699" s="14" t="s">
        <v>121</v>
      </c>
      <c r="AW1699" s="14" t="s">
        <v>34</v>
      </c>
      <c r="AX1699" s="14" t="s">
        <v>86</v>
      </c>
      <c r="AY1699" s="263" t="s">
        <v>216</v>
      </c>
    </row>
    <row r="1700" s="13" customFormat="1">
      <c r="A1700" s="13"/>
      <c r="B1700" s="241"/>
      <c r="C1700" s="242"/>
      <c r="D1700" s="243" t="s">
        <v>230</v>
      </c>
      <c r="E1700" s="242"/>
      <c r="F1700" s="245" t="s">
        <v>2776</v>
      </c>
      <c r="G1700" s="242"/>
      <c r="H1700" s="246">
        <v>74.944000000000003</v>
      </c>
      <c r="I1700" s="247"/>
      <c r="J1700" s="242"/>
      <c r="K1700" s="242"/>
      <c r="L1700" s="248"/>
      <c r="M1700" s="249"/>
      <c r="N1700" s="250"/>
      <c r="O1700" s="250"/>
      <c r="P1700" s="250"/>
      <c r="Q1700" s="250"/>
      <c r="R1700" s="250"/>
      <c r="S1700" s="250"/>
      <c r="T1700" s="25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2" t="s">
        <v>230</v>
      </c>
      <c r="AU1700" s="252" t="s">
        <v>88</v>
      </c>
      <c r="AV1700" s="13" t="s">
        <v>88</v>
      </c>
      <c r="AW1700" s="13" t="s">
        <v>4</v>
      </c>
      <c r="AX1700" s="13" t="s">
        <v>86</v>
      </c>
      <c r="AY1700" s="252" t="s">
        <v>216</v>
      </c>
    </row>
    <row r="1701" s="2" customFormat="1" ht="16.5" customHeight="1">
      <c r="A1701" s="39"/>
      <c r="B1701" s="40"/>
      <c r="C1701" s="264" t="s">
        <v>2777</v>
      </c>
      <c r="D1701" s="264" t="s">
        <v>372</v>
      </c>
      <c r="E1701" s="265" t="s">
        <v>2778</v>
      </c>
      <c r="F1701" s="266" t="s">
        <v>2779</v>
      </c>
      <c r="G1701" s="267" t="s">
        <v>2780</v>
      </c>
      <c r="H1701" s="268">
        <v>37</v>
      </c>
      <c r="I1701" s="269"/>
      <c r="J1701" s="270">
        <f>ROUND(I1701*H1701,2)</f>
        <v>0</v>
      </c>
      <c r="K1701" s="266" t="s">
        <v>222</v>
      </c>
      <c r="L1701" s="271"/>
      <c r="M1701" s="272" t="s">
        <v>1</v>
      </c>
      <c r="N1701" s="273" t="s">
        <v>44</v>
      </c>
      <c r="O1701" s="92"/>
      <c r="P1701" s="237">
        <f>O1701*H1701</f>
        <v>0</v>
      </c>
      <c r="Q1701" s="237">
        <v>0.00020000000000000001</v>
      </c>
      <c r="R1701" s="237">
        <f>Q1701*H1701</f>
        <v>0.0074000000000000003</v>
      </c>
      <c r="S1701" s="237">
        <v>0</v>
      </c>
      <c r="T1701" s="238">
        <f>S1701*H1701</f>
        <v>0</v>
      </c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R1701" s="239" t="s">
        <v>371</v>
      </c>
      <c r="AT1701" s="239" t="s">
        <v>372</v>
      </c>
      <c r="AU1701" s="239" t="s">
        <v>88</v>
      </c>
      <c r="AY1701" s="18" t="s">
        <v>216</v>
      </c>
      <c r="BE1701" s="240">
        <f>IF(N1701="základní",J1701,0)</f>
        <v>0</v>
      </c>
      <c r="BF1701" s="240">
        <f>IF(N1701="snížená",J1701,0)</f>
        <v>0</v>
      </c>
      <c r="BG1701" s="240">
        <f>IF(N1701="zákl. přenesená",J1701,0)</f>
        <v>0</v>
      </c>
      <c r="BH1701" s="240">
        <f>IF(N1701="sníž. přenesená",J1701,0)</f>
        <v>0</v>
      </c>
      <c r="BI1701" s="240">
        <f>IF(N1701="nulová",J1701,0)</f>
        <v>0</v>
      </c>
      <c r="BJ1701" s="18" t="s">
        <v>86</v>
      </c>
      <c r="BK1701" s="240">
        <f>ROUND(I1701*H1701,2)</f>
        <v>0</v>
      </c>
      <c r="BL1701" s="18" t="s">
        <v>290</v>
      </c>
      <c r="BM1701" s="239" t="s">
        <v>2781</v>
      </c>
    </row>
    <row r="1702" s="13" customFormat="1">
      <c r="A1702" s="13"/>
      <c r="B1702" s="241"/>
      <c r="C1702" s="242"/>
      <c r="D1702" s="243" t="s">
        <v>230</v>
      </c>
      <c r="E1702" s="244" t="s">
        <v>1</v>
      </c>
      <c r="F1702" s="245" t="s">
        <v>394</v>
      </c>
      <c r="G1702" s="242"/>
      <c r="H1702" s="246">
        <v>37</v>
      </c>
      <c r="I1702" s="247"/>
      <c r="J1702" s="242"/>
      <c r="K1702" s="242"/>
      <c r="L1702" s="248"/>
      <c r="M1702" s="249"/>
      <c r="N1702" s="250"/>
      <c r="O1702" s="250"/>
      <c r="P1702" s="250"/>
      <c r="Q1702" s="250"/>
      <c r="R1702" s="250"/>
      <c r="S1702" s="250"/>
      <c r="T1702" s="251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2" t="s">
        <v>230</v>
      </c>
      <c r="AU1702" s="252" t="s">
        <v>88</v>
      </c>
      <c r="AV1702" s="13" t="s">
        <v>88</v>
      </c>
      <c r="AW1702" s="13" t="s">
        <v>34</v>
      </c>
      <c r="AX1702" s="13" t="s">
        <v>86</v>
      </c>
      <c r="AY1702" s="252" t="s">
        <v>216</v>
      </c>
    </row>
    <row r="1703" s="2" customFormat="1" ht="24.15" customHeight="1">
      <c r="A1703" s="39"/>
      <c r="B1703" s="40"/>
      <c r="C1703" s="228" t="s">
        <v>2782</v>
      </c>
      <c r="D1703" s="228" t="s">
        <v>218</v>
      </c>
      <c r="E1703" s="229" t="s">
        <v>2783</v>
      </c>
      <c r="F1703" s="230" t="s">
        <v>2784</v>
      </c>
      <c r="G1703" s="231" t="s">
        <v>221</v>
      </c>
      <c r="H1703" s="232">
        <v>2</v>
      </c>
      <c r="I1703" s="233"/>
      <c r="J1703" s="234">
        <f>ROUND(I1703*H1703,2)</f>
        <v>0</v>
      </c>
      <c r="K1703" s="230" t="s">
        <v>1</v>
      </c>
      <c r="L1703" s="45"/>
      <c r="M1703" s="235" t="s">
        <v>1</v>
      </c>
      <c r="N1703" s="236" t="s">
        <v>44</v>
      </c>
      <c r="O1703" s="92"/>
      <c r="P1703" s="237">
        <f>O1703*H1703</f>
        <v>0</v>
      </c>
      <c r="Q1703" s="237">
        <v>0</v>
      </c>
      <c r="R1703" s="237">
        <f>Q1703*H1703</f>
        <v>0</v>
      </c>
      <c r="S1703" s="237">
        <v>0</v>
      </c>
      <c r="T1703" s="238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39" t="s">
        <v>290</v>
      </c>
      <c r="AT1703" s="239" t="s">
        <v>218</v>
      </c>
      <c r="AU1703" s="239" t="s">
        <v>88</v>
      </c>
      <c r="AY1703" s="18" t="s">
        <v>216</v>
      </c>
      <c r="BE1703" s="240">
        <f>IF(N1703="základní",J1703,0)</f>
        <v>0</v>
      </c>
      <c r="BF1703" s="240">
        <f>IF(N1703="snížená",J1703,0)</f>
        <v>0</v>
      </c>
      <c r="BG1703" s="240">
        <f>IF(N1703="zákl. přenesená",J1703,0)</f>
        <v>0</v>
      </c>
      <c r="BH1703" s="240">
        <f>IF(N1703="sníž. přenesená",J1703,0)</f>
        <v>0</v>
      </c>
      <c r="BI1703" s="240">
        <f>IF(N1703="nulová",J1703,0)</f>
        <v>0</v>
      </c>
      <c r="BJ1703" s="18" t="s">
        <v>86</v>
      </c>
      <c r="BK1703" s="240">
        <f>ROUND(I1703*H1703,2)</f>
        <v>0</v>
      </c>
      <c r="BL1703" s="18" t="s">
        <v>290</v>
      </c>
      <c r="BM1703" s="239" t="s">
        <v>2785</v>
      </c>
    </row>
    <row r="1704" s="2" customFormat="1" ht="16.5" customHeight="1">
      <c r="A1704" s="39"/>
      <c r="B1704" s="40"/>
      <c r="C1704" s="228" t="s">
        <v>2786</v>
      </c>
      <c r="D1704" s="228" t="s">
        <v>218</v>
      </c>
      <c r="E1704" s="229" t="s">
        <v>2787</v>
      </c>
      <c r="F1704" s="230" t="s">
        <v>2788</v>
      </c>
      <c r="G1704" s="231" t="s">
        <v>359</v>
      </c>
      <c r="H1704" s="232">
        <v>8.9559999999999995</v>
      </c>
      <c r="I1704" s="233"/>
      <c r="J1704" s="234">
        <f>ROUND(I1704*H1704,2)</f>
        <v>0</v>
      </c>
      <c r="K1704" s="230" t="s">
        <v>222</v>
      </c>
      <c r="L1704" s="45"/>
      <c r="M1704" s="235" t="s">
        <v>1</v>
      </c>
      <c r="N1704" s="236" t="s">
        <v>44</v>
      </c>
      <c r="O1704" s="92"/>
      <c r="P1704" s="237">
        <f>O1704*H1704</f>
        <v>0</v>
      </c>
      <c r="Q1704" s="237">
        <v>0</v>
      </c>
      <c r="R1704" s="237">
        <f>Q1704*H1704</f>
        <v>0</v>
      </c>
      <c r="S1704" s="237">
        <v>0</v>
      </c>
      <c r="T1704" s="238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39" t="s">
        <v>290</v>
      </c>
      <c r="AT1704" s="239" t="s">
        <v>218</v>
      </c>
      <c r="AU1704" s="239" t="s">
        <v>88</v>
      </c>
      <c r="AY1704" s="18" t="s">
        <v>216</v>
      </c>
      <c r="BE1704" s="240">
        <f>IF(N1704="základní",J1704,0)</f>
        <v>0</v>
      </c>
      <c r="BF1704" s="240">
        <f>IF(N1704="snížená",J1704,0)</f>
        <v>0</v>
      </c>
      <c r="BG1704" s="240">
        <f>IF(N1704="zákl. přenesená",J1704,0)</f>
        <v>0</v>
      </c>
      <c r="BH1704" s="240">
        <f>IF(N1704="sníž. přenesená",J1704,0)</f>
        <v>0</v>
      </c>
      <c r="BI1704" s="240">
        <f>IF(N1704="nulová",J1704,0)</f>
        <v>0</v>
      </c>
      <c r="BJ1704" s="18" t="s">
        <v>86</v>
      </c>
      <c r="BK1704" s="240">
        <f>ROUND(I1704*H1704,2)</f>
        <v>0</v>
      </c>
      <c r="BL1704" s="18" t="s">
        <v>290</v>
      </c>
      <c r="BM1704" s="239" t="s">
        <v>2789</v>
      </c>
    </row>
    <row r="1705" s="2" customFormat="1" ht="16.5" customHeight="1">
      <c r="A1705" s="39"/>
      <c r="B1705" s="40"/>
      <c r="C1705" s="228" t="s">
        <v>2790</v>
      </c>
      <c r="D1705" s="228" t="s">
        <v>218</v>
      </c>
      <c r="E1705" s="229" t="s">
        <v>2791</v>
      </c>
      <c r="F1705" s="230" t="s">
        <v>2792</v>
      </c>
      <c r="G1705" s="231" t="s">
        <v>359</v>
      </c>
      <c r="H1705" s="232">
        <v>8.9559999999999995</v>
      </c>
      <c r="I1705" s="233"/>
      <c r="J1705" s="234">
        <f>ROUND(I1705*H1705,2)</f>
        <v>0</v>
      </c>
      <c r="K1705" s="230" t="s">
        <v>222</v>
      </c>
      <c r="L1705" s="45"/>
      <c r="M1705" s="235" t="s">
        <v>1</v>
      </c>
      <c r="N1705" s="236" t="s">
        <v>44</v>
      </c>
      <c r="O1705" s="92"/>
      <c r="P1705" s="237">
        <f>O1705*H1705</f>
        <v>0</v>
      </c>
      <c r="Q1705" s="237">
        <v>0</v>
      </c>
      <c r="R1705" s="237">
        <f>Q1705*H1705</f>
        <v>0</v>
      </c>
      <c r="S1705" s="237">
        <v>0</v>
      </c>
      <c r="T1705" s="238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39" t="s">
        <v>290</v>
      </c>
      <c r="AT1705" s="239" t="s">
        <v>218</v>
      </c>
      <c r="AU1705" s="239" t="s">
        <v>88</v>
      </c>
      <c r="AY1705" s="18" t="s">
        <v>216</v>
      </c>
      <c r="BE1705" s="240">
        <f>IF(N1705="základní",J1705,0)</f>
        <v>0</v>
      </c>
      <c r="BF1705" s="240">
        <f>IF(N1705="snížená",J1705,0)</f>
        <v>0</v>
      </c>
      <c r="BG1705" s="240">
        <f>IF(N1705="zákl. přenesená",J1705,0)</f>
        <v>0</v>
      </c>
      <c r="BH1705" s="240">
        <f>IF(N1705="sníž. přenesená",J1705,0)</f>
        <v>0</v>
      </c>
      <c r="BI1705" s="240">
        <f>IF(N1705="nulová",J1705,0)</f>
        <v>0</v>
      </c>
      <c r="BJ1705" s="18" t="s">
        <v>86</v>
      </c>
      <c r="BK1705" s="240">
        <f>ROUND(I1705*H1705,2)</f>
        <v>0</v>
      </c>
      <c r="BL1705" s="18" t="s">
        <v>290</v>
      </c>
      <c r="BM1705" s="239" t="s">
        <v>2793</v>
      </c>
    </row>
    <row r="1706" s="12" customFormat="1" ht="22.8" customHeight="1">
      <c r="A1706" s="12"/>
      <c r="B1706" s="212"/>
      <c r="C1706" s="213"/>
      <c r="D1706" s="214" t="s">
        <v>78</v>
      </c>
      <c r="E1706" s="226" t="s">
        <v>2794</v>
      </c>
      <c r="F1706" s="226" t="s">
        <v>2795</v>
      </c>
      <c r="G1706" s="213"/>
      <c r="H1706" s="213"/>
      <c r="I1706" s="216"/>
      <c r="J1706" s="227">
        <f>BK1706</f>
        <v>0</v>
      </c>
      <c r="K1706" s="213"/>
      <c r="L1706" s="218"/>
      <c r="M1706" s="219"/>
      <c r="N1706" s="220"/>
      <c r="O1706" s="220"/>
      <c r="P1706" s="221">
        <f>SUM(P1707:P1738)</f>
        <v>0</v>
      </c>
      <c r="Q1706" s="220"/>
      <c r="R1706" s="221">
        <f>SUM(R1707:R1738)</f>
        <v>0.69279717000000007</v>
      </c>
      <c r="S1706" s="220"/>
      <c r="T1706" s="222">
        <f>SUM(T1707:T1738)</f>
        <v>0</v>
      </c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R1706" s="223" t="s">
        <v>88</v>
      </c>
      <c r="AT1706" s="224" t="s">
        <v>78</v>
      </c>
      <c r="AU1706" s="224" t="s">
        <v>86</v>
      </c>
      <c r="AY1706" s="223" t="s">
        <v>216</v>
      </c>
      <c r="BK1706" s="225">
        <f>SUM(BK1707:BK1738)</f>
        <v>0</v>
      </c>
    </row>
    <row r="1707" s="2" customFormat="1" ht="24.15" customHeight="1">
      <c r="A1707" s="39"/>
      <c r="B1707" s="40"/>
      <c r="C1707" s="228" t="s">
        <v>2796</v>
      </c>
      <c r="D1707" s="228" t="s">
        <v>218</v>
      </c>
      <c r="E1707" s="229" t="s">
        <v>2797</v>
      </c>
      <c r="F1707" s="230" t="s">
        <v>2798</v>
      </c>
      <c r="G1707" s="231" t="s">
        <v>2040</v>
      </c>
      <c r="H1707" s="232">
        <v>1</v>
      </c>
      <c r="I1707" s="233"/>
      <c r="J1707" s="234">
        <f>ROUND(I1707*H1707,2)</f>
        <v>0</v>
      </c>
      <c r="K1707" s="230" t="s">
        <v>1</v>
      </c>
      <c r="L1707" s="45"/>
      <c r="M1707" s="235" t="s">
        <v>1</v>
      </c>
      <c r="N1707" s="236" t="s">
        <v>44</v>
      </c>
      <c r="O1707" s="92"/>
      <c r="P1707" s="237">
        <f>O1707*H1707</f>
        <v>0</v>
      </c>
      <c r="Q1707" s="237">
        <v>6.0000000000000002E-05</v>
      </c>
      <c r="R1707" s="237">
        <f>Q1707*H1707</f>
        <v>6.0000000000000002E-05</v>
      </c>
      <c r="S1707" s="237">
        <v>0</v>
      </c>
      <c r="T1707" s="238">
        <f>S1707*H1707</f>
        <v>0</v>
      </c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R1707" s="239" t="s">
        <v>290</v>
      </c>
      <c r="AT1707" s="239" t="s">
        <v>218</v>
      </c>
      <c r="AU1707" s="239" t="s">
        <v>88</v>
      </c>
      <c r="AY1707" s="18" t="s">
        <v>216</v>
      </c>
      <c r="BE1707" s="240">
        <f>IF(N1707="základní",J1707,0)</f>
        <v>0</v>
      </c>
      <c r="BF1707" s="240">
        <f>IF(N1707="snížená",J1707,0)</f>
        <v>0</v>
      </c>
      <c r="BG1707" s="240">
        <f>IF(N1707="zákl. přenesená",J1707,0)</f>
        <v>0</v>
      </c>
      <c r="BH1707" s="240">
        <f>IF(N1707="sníž. přenesená",J1707,0)</f>
        <v>0</v>
      </c>
      <c r="BI1707" s="240">
        <f>IF(N1707="nulová",J1707,0)</f>
        <v>0</v>
      </c>
      <c r="BJ1707" s="18" t="s">
        <v>86</v>
      </c>
      <c r="BK1707" s="240">
        <f>ROUND(I1707*H1707,2)</f>
        <v>0</v>
      </c>
      <c r="BL1707" s="18" t="s">
        <v>290</v>
      </c>
      <c r="BM1707" s="239" t="s">
        <v>2799</v>
      </c>
    </row>
    <row r="1708" s="2" customFormat="1" ht="24.15" customHeight="1">
      <c r="A1708" s="39"/>
      <c r="B1708" s="40"/>
      <c r="C1708" s="228" t="s">
        <v>2800</v>
      </c>
      <c r="D1708" s="228" t="s">
        <v>218</v>
      </c>
      <c r="E1708" s="229" t="s">
        <v>2801</v>
      </c>
      <c r="F1708" s="230" t="s">
        <v>2802</v>
      </c>
      <c r="G1708" s="231" t="s">
        <v>2040</v>
      </c>
      <c r="H1708" s="232">
        <v>1</v>
      </c>
      <c r="I1708" s="233"/>
      <c r="J1708" s="234">
        <f>ROUND(I1708*H1708,2)</f>
        <v>0</v>
      </c>
      <c r="K1708" s="230" t="s">
        <v>1</v>
      </c>
      <c r="L1708" s="45"/>
      <c r="M1708" s="235" t="s">
        <v>1</v>
      </c>
      <c r="N1708" s="236" t="s">
        <v>44</v>
      </c>
      <c r="O1708" s="92"/>
      <c r="P1708" s="237">
        <f>O1708*H1708</f>
        <v>0</v>
      </c>
      <c r="Q1708" s="237">
        <v>0</v>
      </c>
      <c r="R1708" s="237">
        <f>Q1708*H1708</f>
        <v>0</v>
      </c>
      <c r="S1708" s="237">
        <v>0</v>
      </c>
      <c r="T1708" s="238">
        <f>S1708*H1708</f>
        <v>0</v>
      </c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R1708" s="239" t="s">
        <v>290</v>
      </c>
      <c r="AT1708" s="239" t="s">
        <v>218</v>
      </c>
      <c r="AU1708" s="239" t="s">
        <v>88</v>
      </c>
      <c r="AY1708" s="18" t="s">
        <v>216</v>
      </c>
      <c r="BE1708" s="240">
        <f>IF(N1708="základní",J1708,0)</f>
        <v>0</v>
      </c>
      <c r="BF1708" s="240">
        <f>IF(N1708="snížená",J1708,0)</f>
        <v>0</v>
      </c>
      <c r="BG1708" s="240">
        <f>IF(N1708="zákl. přenesená",J1708,0)</f>
        <v>0</v>
      </c>
      <c r="BH1708" s="240">
        <f>IF(N1708="sníž. přenesená",J1708,0)</f>
        <v>0</v>
      </c>
      <c r="BI1708" s="240">
        <f>IF(N1708="nulová",J1708,0)</f>
        <v>0</v>
      </c>
      <c r="BJ1708" s="18" t="s">
        <v>86</v>
      </c>
      <c r="BK1708" s="240">
        <f>ROUND(I1708*H1708,2)</f>
        <v>0</v>
      </c>
      <c r="BL1708" s="18" t="s">
        <v>290</v>
      </c>
      <c r="BM1708" s="239" t="s">
        <v>2803</v>
      </c>
    </row>
    <row r="1709" s="2" customFormat="1" ht="24.15" customHeight="1">
      <c r="A1709" s="39"/>
      <c r="B1709" s="40"/>
      <c r="C1709" s="228" t="s">
        <v>2804</v>
      </c>
      <c r="D1709" s="228" t="s">
        <v>218</v>
      </c>
      <c r="E1709" s="229" t="s">
        <v>2805</v>
      </c>
      <c r="F1709" s="230" t="s">
        <v>2806</v>
      </c>
      <c r="G1709" s="231" t="s">
        <v>2040</v>
      </c>
      <c r="H1709" s="232">
        <v>1</v>
      </c>
      <c r="I1709" s="233"/>
      <c r="J1709" s="234">
        <f>ROUND(I1709*H1709,2)</f>
        <v>0</v>
      </c>
      <c r="K1709" s="230" t="s">
        <v>1</v>
      </c>
      <c r="L1709" s="45"/>
      <c r="M1709" s="235" t="s">
        <v>1</v>
      </c>
      <c r="N1709" s="236" t="s">
        <v>44</v>
      </c>
      <c r="O1709" s="92"/>
      <c r="P1709" s="237">
        <f>O1709*H1709</f>
        <v>0</v>
      </c>
      <c r="Q1709" s="237">
        <v>0</v>
      </c>
      <c r="R1709" s="237">
        <f>Q1709*H1709</f>
        <v>0</v>
      </c>
      <c r="S1709" s="237">
        <v>0</v>
      </c>
      <c r="T1709" s="238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9" t="s">
        <v>290</v>
      </c>
      <c r="AT1709" s="239" t="s">
        <v>218</v>
      </c>
      <c r="AU1709" s="239" t="s">
        <v>88</v>
      </c>
      <c r="AY1709" s="18" t="s">
        <v>216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8" t="s">
        <v>86</v>
      </c>
      <c r="BK1709" s="240">
        <f>ROUND(I1709*H1709,2)</f>
        <v>0</v>
      </c>
      <c r="BL1709" s="18" t="s">
        <v>290</v>
      </c>
      <c r="BM1709" s="239" t="s">
        <v>2807</v>
      </c>
    </row>
    <row r="1710" s="2" customFormat="1" ht="24.15" customHeight="1">
      <c r="A1710" s="39"/>
      <c r="B1710" s="40"/>
      <c r="C1710" s="228" t="s">
        <v>2808</v>
      </c>
      <c r="D1710" s="228" t="s">
        <v>218</v>
      </c>
      <c r="E1710" s="229" t="s">
        <v>2809</v>
      </c>
      <c r="F1710" s="230" t="s">
        <v>2810</v>
      </c>
      <c r="G1710" s="231" t="s">
        <v>277</v>
      </c>
      <c r="H1710" s="232">
        <v>24.145</v>
      </c>
      <c r="I1710" s="233"/>
      <c r="J1710" s="234">
        <f>ROUND(I1710*H1710,2)</f>
        <v>0</v>
      </c>
      <c r="K1710" s="230" t="s">
        <v>222</v>
      </c>
      <c r="L1710" s="45"/>
      <c r="M1710" s="235" t="s">
        <v>1</v>
      </c>
      <c r="N1710" s="236" t="s">
        <v>44</v>
      </c>
      <c r="O1710" s="92"/>
      <c r="P1710" s="237">
        <f>O1710*H1710</f>
        <v>0</v>
      </c>
      <c r="Q1710" s="237">
        <v>0.00027</v>
      </c>
      <c r="R1710" s="237">
        <f>Q1710*H1710</f>
        <v>0.0065191499999999996</v>
      </c>
      <c r="S1710" s="237">
        <v>0</v>
      </c>
      <c r="T1710" s="238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39" t="s">
        <v>290</v>
      </c>
      <c r="AT1710" s="239" t="s">
        <v>218</v>
      </c>
      <c r="AU1710" s="239" t="s">
        <v>88</v>
      </c>
      <c r="AY1710" s="18" t="s">
        <v>216</v>
      </c>
      <c r="BE1710" s="240">
        <f>IF(N1710="základní",J1710,0)</f>
        <v>0</v>
      </c>
      <c r="BF1710" s="240">
        <f>IF(N1710="snížená",J1710,0)</f>
        <v>0</v>
      </c>
      <c r="BG1710" s="240">
        <f>IF(N1710="zákl. přenesená",J1710,0)</f>
        <v>0</v>
      </c>
      <c r="BH1710" s="240">
        <f>IF(N1710="sníž. přenesená",J1710,0)</f>
        <v>0</v>
      </c>
      <c r="BI1710" s="240">
        <f>IF(N1710="nulová",J1710,0)</f>
        <v>0</v>
      </c>
      <c r="BJ1710" s="18" t="s">
        <v>86</v>
      </c>
      <c r="BK1710" s="240">
        <f>ROUND(I1710*H1710,2)</f>
        <v>0</v>
      </c>
      <c r="BL1710" s="18" t="s">
        <v>290</v>
      </c>
      <c r="BM1710" s="239" t="s">
        <v>2811</v>
      </c>
    </row>
    <row r="1711" s="13" customFormat="1">
      <c r="A1711" s="13"/>
      <c r="B1711" s="241"/>
      <c r="C1711" s="242"/>
      <c r="D1711" s="243" t="s">
        <v>230</v>
      </c>
      <c r="E1711" s="244" t="s">
        <v>1</v>
      </c>
      <c r="F1711" s="245" t="s">
        <v>2812</v>
      </c>
      <c r="G1711" s="242"/>
      <c r="H1711" s="246">
        <v>24.145</v>
      </c>
      <c r="I1711" s="247"/>
      <c r="J1711" s="242"/>
      <c r="K1711" s="242"/>
      <c r="L1711" s="248"/>
      <c r="M1711" s="249"/>
      <c r="N1711" s="250"/>
      <c r="O1711" s="250"/>
      <c r="P1711" s="250"/>
      <c r="Q1711" s="250"/>
      <c r="R1711" s="250"/>
      <c r="S1711" s="250"/>
      <c r="T1711" s="25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2" t="s">
        <v>230</v>
      </c>
      <c r="AU1711" s="252" t="s">
        <v>88</v>
      </c>
      <c r="AV1711" s="13" t="s">
        <v>88</v>
      </c>
      <c r="AW1711" s="13" t="s">
        <v>34</v>
      </c>
      <c r="AX1711" s="13" t="s">
        <v>79</v>
      </c>
      <c r="AY1711" s="252" t="s">
        <v>216</v>
      </c>
    </row>
    <row r="1712" s="14" customFormat="1">
      <c r="A1712" s="14"/>
      <c r="B1712" s="253"/>
      <c r="C1712" s="254"/>
      <c r="D1712" s="243" t="s">
        <v>230</v>
      </c>
      <c r="E1712" s="255" t="s">
        <v>1</v>
      </c>
      <c r="F1712" s="256" t="s">
        <v>285</v>
      </c>
      <c r="G1712" s="254"/>
      <c r="H1712" s="257">
        <v>24.145</v>
      </c>
      <c r="I1712" s="258"/>
      <c r="J1712" s="254"/>
      <c r="K1712" s="254"/>
      <c r="L1712" s="259"/>
      <c r="M1712" s="260"/>
      <c r="N1712" s="261"/>
      <c r="O1712" s="261"/>
      <c r="P1712" s="261"/>
      <c r="Q1712" s="261"/>
      <c r="R1712" s="261"/>
      <c r="S1712" s="261"/>
      <c r="T1712" s="26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3" t="s">
        <v>230</v>
      </c>
      <c r="AU1712" s="263" t="s">
        <v>88</v>
      </c>
      <c r="AV1712" s="14" t="s">
        <v>121</v>
      </c>
      <c r="AW1712" s="14" t="s">
        <v>34</v>
      </c>
      <c r="AX1712" s="14" t="s">
        <v>86</v>
      </c>
      <c r="AY1712" s="263" t="s">
        <v>216</v>
      </c>
    </row>
    <row r="1713" s="2" customFormat="1" ht="16.5" customHeight="1">
      <c r="A1713" s="39"/>
      <c r="B1713" s="40"/>
      <c r="C1713" s="264" t="s">
        <v>2813</v>
      </c>
      <c r="D1713" s="264" t="s">
        <v>372</v>
      </c>
      <c r="E1713" s="265" t="s">
        <v>2814</v>
      </c>
      <c r="F1713" s="266" t="s">
        <v>2815</v>
      </c>
      <c r="G1713" s="267" t="s">
        <v>2040</v>
      </c>
      <c r="H1713" s="268">
        <v>1</v>
      </c>
      <c r="I1713" s="269"/>
      <c r="J1713" s="270">
        <f>ROUND(I1713*H1713,2)</f>
        <v>0</v>
      </c>
      <c r="K1713" s="266" t="s">
        <v>1</v>
      </c>
      <c r="L1713" s="271"/>
      <c r="M1713" s="272" t="s">
        <v>1</v>
      </c>
      <c r="N1713" s="273" t="s">
        <v>44</v>
      </c>
      <c r="O1713" s="92"/>
      <c r="P1713" s="237">
        <f>O1713*H1713</f>
        <v>0</v>
      </c>
      <c r="Q1713" s="237">
        <v>0.026790000000000001</v>
      </c>
      <c r="R1713" s="237">
        <f>Q1713*H1713</f>
        <v>0.026790000000000001</v>
      </c>
      <c r="S1713" s="237">
        <v>0</v>
      </c>
      <c r="T1713" s="238">
        <f>S1713*H1713</f>
        <v>0</v>
      </c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R1713" s="239" t="s">
        <v>371</v>
      </c>
      <c r="AT1713" s="239" t="s">
        <v>372</v>
      </c>
      <c r="AU1713" s="239" t="s">
        <v>88</v>
      </c>
      <c r="AY1713" s="18" t="s">
        <v>216</v>
      </c>
      <c r="BE1713" s="240">
        <f>IF(N1713="základní",J1713,0)</f>
        <v>0</v>
      </c>
      <c r="BF1713" s="240">
        <f>IF(N1713="snížená",J1713,0)</f>
        <v>0</v>
      </c>
      <c r="BG1713" s="240">
        <f>IF(N1713="zákl. přenesená",J1713,0)</f>
        <v>0</v>
      </c>
      <c r="BH1713" s="240">
        <f>IF(N1713="sníž. přenesená",J1713,0)</f>
        <v>0</v>
      </c>
      <c r="BI1713" s="240">
        <f>IF(N1713="nulová",J1713,0)</f>
        <v>0</v>
      </c>
      <c r="BJ1713" s="18" t="s">
        <v>86</v>
      </c>
      <c r="BK1713" s="240">
        <f>ROUND(I1713*H1713,2)</f>
        <v>0</v>
      </c>
      <c r="BL1713" s="18" t="s">
        <v>290</v>
      </c>
      <c r="BM1713" s="239" t="s">
        <v>2816</v>
      </c>
    </row>
    <row r="1714" s="2" customFormat="1" ht="16.5" customHeight="1">
      <c r="A1714" s="39"/>
      <c r="B1714" s="40"/>
      <c r="C1714" s="264" t="s">
        <v>2817</v>
      </c>
      <c r="D1714" s="264" t="s">
        <v>372</v>
      </c>
      <c r="E1714" s="265" t="s">
        <v>2818</v>
      </c>
      <c r="F1714" s="266" t="s">
        <v>2819</v>
      </c>
      <c r="G1714" s="267" t="s">
        <v>2040</v>
      </c>
      <c r="H1714" s="268">
        <v>1</v>
      </c>
      <c r="I1714" s="269"/>
      <c r="J1714" s="270">
        <f>ROUND(I1714*H1714,2)</f>
        <v>0</v>
      </c>
      <c r="K1714" s="266" t="s">
        <v>1</v>
      </c>
      <c r="L1714" s="271"/>
      <c r="M1714" s="272" t="s">
        <v>1</v>
      </c>
      <c r="N1714" s="273" t="s">
        <v>44</v>
      </c>
      <c r="O1714" s="92"/>
      <c r="P1714" s="237">
        <f>O1714*H1714</f>
        <v>0</v>
      </c>
      <c r="Q1714" s="237">
        <v>0.026790000000000001</v>
      </c>
      <c r="R1714" s="237">
        <f>Q1714*H1714</f>
        <v>0.026790000000000001</v>
      </c>
      <c r="S1714" s="237">
        <v>0</v>
      </c>
      <c r="T1714" s="238">
        <f>S1714*H1714</f>
        <v>0</v>
      </c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R1714" s="239" t="s">
        <v>371</v>
      </c>
      <c r="AT1714" s="239" t="s">
        <v>372</v>
      </c>
      <c r="AU1714" s="239" t="s">
        <v>88</v>
      </c>
      <c r="AY1714" s="18" t="s">
        <v>216</v>
      </c>
      <c r="BE1714" s="240">
        <f>IF(N1714="základní",J1714,0)</f>
        <v>0</v>
      </c>
      <c r="BF1714" s="240">
        <f>IF(N1714="snížená",J1714,0)</f>
        <v>0</v>
      </c>
      <c r="BG1714" s="240">
        <f>IF(N1714="zákl. přenesená",J1714,0)</f>
        <v>0</v>
      </c>
      <c r="BH1714" s="240">
        <f>IF(N1714="sníž. přenesená",J1714,0)</f>
        <v>0</v>
      </c>
      <c r="BI1714" s="240">
        <f>IF(N1714="nulová",J1714,0)</f>
        <v>0</v>
      </c>
      <c r="BJ1714" s="18" t="s">
        <v>86</v>
      </c>
      <c r="BK1714" s="240">
        <f>ROUND(I1714*H1714,2)</f>
        <v>0</v>
      </c>
      <c r="BL1714" s="18" t="s">
        <v>290</v>
      </c>
      <c r="BM1714" s="239" t="s">
        <v>2820</v>
      </c>
    </row>
    <row r="1715" s="2" customFormat="1" ht="16.5" customHeight="1">
      <c r="A1715" s="39"/>
      <c r="B1715" s="40"/>
      <c r="C1715" s="228" t="s">
        <v>2821</v>
      </c>
      <c r="D1715" s="228" t="s">
        <v>218</v>
      </c>
      <c r="E1715" s="229" t="s">
        <v>2822</v>
      </c>
      <c r="F1715" s="230" t="s">
        <v>2823</v>
      </c>
      <c r="G1715" s="231" t="s">
        <v>221</v>
      </c>
      <c r="H1715" s="232">
        <v>17</v>
      </c>
      <c r="I1715" s="233"/>
      <c r="J1715" s="234">
        <f>ROUND(I1715*H1715,2)</f>
        <v>0</v>
      </c>
      <c r="K1715" s="230" t="s">
        <v>222</v>
      </c>
      <c r="L1715" s="45"/>
      <c r="M1715" s="235" t="s">
        <v>1</v>
      </c>
      <c r="N1715" s="236" t="s">
        <v>44</v>
      </c>
      <c r="O1715" s="92"/>
      <c r="P1715" s="237">
        <f>O1715*H1715</f>
        <v>0</v>
      </c>
      <c r="Q1715" s="237">
        <v>0</v>
      </c>
      <c r="R1715" s="237">
        <f>Q1715*H1715</f>
        <v>0</v>
      </c>
      <c r="S1715" s="237">
        <v>0</v>
      </c>
      <c r="T1715" s="238">
        <f>S1715*H1715</f>
        <v>0</v>
      </c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R1715" s="239" t="s">
        <v>290</v>
      </c>
      <c r="AT1715" s="239" t="s">
        <v>218</v>
      </c>
      <c r="AU1715" s="239" t="s">
        <v>88</v>
      </c>
      <c r="AY1715" s="18" t="s">
        <v>216</v>
      </c>
      <c r="BE1715" s="240">
        <f>IF(N1715="základní",J1715,0)</f>
        <v>0</v>
      </c>
      <c r="BF1715" s="240">
        <f>IF(N1715="snížená",J1715,0)</f>
        <v>0</v>
      </c>
      <c r="BG1715" s="240">
        <f>IF(N1715="zákl. přenesená",J1715,0)</f>
        <v>0</v>
      </c>
      <c r="BH1715" s="240">
        <f>IF(N1715="sníž. přenesená",J1715,0)</f>
        <v>0</v>
      </c>
      <c r="BI1715" s="240">
        <f>IF(N1715="nulová",J1715,0)</f>
        <v>0</v>
      </c>
      <c r="BJ1715" s="18" t="s">
        <v>86</v>
      </c>
      <c r="BK1715" s="240">
        <f>ROUND(I1715*H1715,2)</f>
        <v>0</v>
      </c>
      <c r="BL1715" s="18" t="s">
        <v>290</v>
      </c>
      <c r="BM1715" s="239" t="s">
        <v>2824</v>
      </c>
    </row>
    <row r="1716" s="13" customFormat="1">
      <c r="A1716" s="13"/>
      <c r="B1716" s="241"/>
      <c r="C1716" s="242"/>
      <c r="D1716" s="243" t="s">
        <v>230</v>
      </c>
      <c r="E1716" s="244" t="s">
        <v>1</v>
      </c>
      <c r="F1716" s="245" t="s">
        <v>2825</v>
      </c>
      <c r="G1716" s="242"/>
      <c r="H1716" s="246">
        <v>17</v>
      </c>
      <c r="I1716" s="247"/>
      <c r="J1716" s="242"/>
      <c r="K1716" s="242"/>
      <c r="L1716" s="248"/>
      <c r="M1716" s="249"/>
      <c r="N1716" s="250"/>
      <c r="O1716" s="250"/>
      <c r="P1716" s="250"/>
      <c r="Q1716" s="250"/>
      <c r="R1716" s="250"/>
      <c r="S1716" s="250"/>
      <c r="T1716" s="25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2" t="s">
        <v>230</v>
      </c>
      <c r="AU1716" s="252" t="s">
        <v>88</v>
      </c>
      <c r="AV1716" s="13" t="s">
        <v>88</v>
      </c>
      <c r="AW1716" s="13" t="s">
        <v>34</v>
      </c>
      <c r="AX1716" s="13" t="s">
        <v>86</v>
      </c>
      <c r="AY1716" s="252" t="s">
        <v>216</v>
      </c>
    </row>
    <row r="1717" s="2" customFormat="1" ht="16.5" customHeight="1">
      <c r="A1717" s="39"/>
      <c r="B1717" s="40"/>
      <c r="C1717" s="264" t="s">
        <v>2826</v>
      </c>
      <c r="D1717" s="264" t="s">
        <v>372</v>
      </c>
      <c r="E1717" s="265" t="s">
        <v>2827</v>
      </c>
      <c r="F1717" s="266" t="s">
        <v>2828</v>
      </c>
      <c r="G1717" s="267" t="s">
        <v>221</v>
      </c>
      <c r="H1717" s="268">
        <v>15</v>
      </c>
      <c r="I1717" s="269"/>
      <c r="J1717" s="270">
        <f>ROUND(I1717*H1717,2)</f>
        <v>0</v>
      </c>
      <c r="K1717" s="266" t="s">
        <v>222</v>
      </c>
      <c r="L1717" s="271"/>
      <c r="M1717" s="272" t="s">
        <v>1</v>
      </c>
      <c r="N1717" s="273" t="s">
        <v>44</v>
      </c>
      <c r="O1717" s="92"/>
      <c r="P1717" s="237">
        <f>O1717*H1717</f>
        <v>0</v>
      </c>
      <c r="Q1717" s="237">
        <v>0.0066100000000000004</v>
      </c>
      <c r="R1717" s="237">
        <f>Q1717*H1717</f>
        <v>0.099150000000000002</v>
      </c>
      <c r="S1717" s="237">
        <v>0</v>
      </c>
      <c r="T1717" s="238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39" t="s">
        <v>371</v>
      </c>
      <c r="AT1717" s="239" t="s">
        <v>372</v>
      </c>
      <c r="AU1717" s="239" t="s">
        <v>88</v>
      </c>
      <c r="AY1717" s="18" t="s">
        <v>216</v>
      </c>
      <c r="BE1717" s="240">
        <f>IF(N1717="základní",J1717,0)</f>
        <v>0</v>
      </c>
      <c r="BF1717" s="240">
        <f>IF(N1717="snížená",J1717,0)</f>
        <v>0</v>
      </c>
      <c r="BG1717" s="240">
        <f>IF(N1717="zákl. přenesená",J1717,0)</f>
        <v>0</v>
      </c>
      <c r="BH1717" s="240">
        <f>IF(N1717="sníž. přenesená",J1717,0)</f>
        <v>0</v>
      </c>
      <c r="BI1717" s="240">
        <f>IF(N1717="nulová",J1717,0)</f>
        <v>0</v>
      </c>
      <c r="BJ1717" s="18" t="s">
        <v>86</v>
      </c>
      <c r="BK1717" s="240">
        <f>ROUND(I1717*H1717,2)</f>
        <v>0</v>
      </c>
      <c r="BL1717" s="18" t="s">
        <v>290</v>
      </c>
      <c r="BM1717" s="239" t="s">
        <v>2829</v>
      </c>
    </row>
    <row r="1718" s="2" customFormat="1" ht="16.5" customHeight="1">
      <c r="A1718" s="39"/>
      <c r="B1718" s="40"/>
      <c r="C1718" s="264" t="s">
        <v>2830</v>
      </c>
      <c r="D1718" s="264" t="s">
        <v>372</v>
      </c>
      <c r="E1718" s="265" t="s">
        <v>2831</v>
      </c>
      <c r="F1718" s="266" t="s">
        <v>2832</v>
      </c>
      <c r="G1718" s="267" t="s">
        <v>221</v>
      </c>
      <c r="H1718" s="268">
        <v>2</v>
      </c>
      <c r="I1718" s="269"/>
      <c r="J1718" s="270">
        <f>ROUND(I1718*H1718,2)</f>
        <v>0</v>
      </c>
      <c r="K1718" s="266" t="s">
        <v>222</v>
      </c>
      <c r="L1718" s="271"/>
      <c r="M1718" s="272" t="s">
        <v>1</v>
      </c>
      <c r="N1718" s="273" t="s">
        <v>44</v>
      </c>
      <c r="O1718" s="92"/>
      <c r="P1718" s="237">
        <f>O1718*H1718</f>
        <v>0</v>
      </c>
      <c r="Q1718" s="237">
        <v>0.0068599999999999998</v>
      </c>
      <c r="R1718" s="237">
        <f>Q1718*H1718</f>
        <v>0.01372</v>
      </c>
      <c r="S1718" s="237">
        <v>0</v>
      </c>
      <c r="T1718" s="238">
        <f>S1718*H1718</f>
        <v>0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39" t="s">
        <v>371</v>
      </c>
      <c r="AT1718" s="239" t="s">
        <v>372</v>
      </c>
      <c r="AU1718" s="239" t="s">
        <v>88</v>
      </c>
      <c r="AY1718" s="18" t="s">
        <v>216</v>
      </c>
      <c r="BE1718" s="240">
        <f>IF(N1718="základní",J1718,0)</f>
        <v>0</v>
      </c>
      <c r="BF1718" s="240">
        <f>IF(N1718="snížená",J1718,0)</f>
        <v>0</v>
      </c>
      <c r="BG1718" s="240">
        <f>IF(N1718="zákl. přenesená",J1718,0)</f>
        <v>0</v>
      </c>
      <c r="BH1718" s="240">
        <f>IF(N1718="sníž. přenesená",J1718,0)</f>
        <v>0</v>
      </c>
      <c r="BI1718" s="240">
        <f>IF(N1718="nulová",J1718,0)</f>
        <v>0</v>
      </c>
      <c r="BJ1718" s="18" t="s">
        <v>86</v>
      </c>
      <c r="BK1718" s="240">
        <f>ROUND(I1718*H1718,2)</f>
        <v>0</v>
      </c>
      <c r="BL1718" s="18" t="s">
        <v>290</v>
      </c>
      <c r="BM1718" s="239" t="s">
        <v>2833</v>
      </c>
    </row>
    <row r="1719" s="2" customFormat="1" ht="21.75" customHeight="1">
      <c r="A1719" s="39"/>
      <c r="B1719" s="40"/>
      <c r="C1719" s="264" t="s">
        <v>2834</v>
      </c>
      <c r="D1719" s="264" t="s">
        <v>372</v>
      </c>
      <c r="E1719" s="265" t="s">
        <v>2835</v>
      </c>
      <c r="F1719" s="266" t="s">
        <v>2836</v>
      </c>
      <c r="G1719" s="267" t="s">
        <v>293</v>
      </c>
      <c r="H1719" s="268">
        <v>23</v>
      </c>
      <c r="I1719" s="269"/>
      <c r="J1719" s="270">
        <f>ROUND(I1719*H1719,2)</f>
        <v>0</v>
      </c>
      <c r="K1719" s="266" t="s">
        <v>1</v>
      </c>
      <c r="L1719" s="271"/>
      <c r="M1719" s="272" t="s">
        <v>1</v>
      </c>
      <c r="N1719" s="273" t="s">
        <v>44</v>
      </c>
      <c r="O1719" s="92"/>
      <c r="P1719" s="237">
        <f>O1719*H1719</f>
        <v>0</v>
      </c>
      <c r="Q1719" s="237">
        <v>0.00024000000000000001</v>
      </c>
      <c r="R1719" s="237">
        <f>Q1719*H1719</f>
        <v>0.0055199999999999997</v>
      </c>
      <c r="S1719" s="237">
        <v>0</v>
      </c>
      <c r="T1719" s="238">
        <f>S1719*H1719</f>
        <v>0</v>
      </c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R1719" s="239" t="s">
        <v>371</v>
      </c>
      <c r="AT1719" s="239" t="s">
        <v>372</v>
      </c>
      <c r="AU1719" s="239" t="s">
        <v>88</v>
      </c>
      <c r="AY1719" s="18" t="s">
        <v>216</v>
      </c>
      <c r="BE1719" s="240">
        <f>IF(N1719="základní",J1719,0)</f>
        <v>0</v>
      </c>
      <c r="BF1719" s="240">
        <f>IF(N1719="snížená",J1719,0)</f>
        <v>0</v>
      </c>
      <c r="BG1719" s="240">
        <f>IF(N1719="zákl. přenesená",J1719,0)</f>
        <v>0</v>
      </c>
      <c r="BH1719" s="240">
        <f>IF(N1719="sníž. přenesená",J1719,0)</f>
        <v>0</v>
      </c>
      <c r="BI1719" s="240">
        <f>IF(N1719="nulová",J1719,0)</f>
        <v>0</v>
      </c>
      <c r="BJ1719" s="18" t="s">
        <v>86</v>
      </c>
      <c r="BK1719" s="240">
        <f>ROUND(I1719*H1719,2)</f>
        <v>0</v>
      </c>
      <c r="BL1719" s="18" t="s">
        <v>290</v>
      </c>
      <c r="BM1719" s="239" t="s">
        <v>2837</v>
      </c>
    </row>
    <row r="1720" s="2" customFormat="1" ht="16.5" customHeight="1">
      <c r="A1720" s="39"/>
      <c r="B1720" s="40"/>
      <c r="C1720" s="228" t="s">
        <v>2838</v>
      </c>
      <c r="D1720" s="228" t="s">
        <v>218</v>
      </c>
      <c r="E1720" s="229" t="s">
        <v>2839</v>
      </c>
      <c r="F1720" s="230" t="s">
        <v>2840</v>
      </c>
      <c r="G1720" s="231" t="s">
        <v>650</v>
      </c>
      <c r="H1720" s="232">
        <v>258.84699999999998</v>
      </c>
      <c r="I1720" s="233"/>
      <c r="J1720" s="234">
        <f>ROUND(I1720*H1720,2)</f>
        <v>0</v>
      </c>
      <c r="K1720" s="230" t="s">
        <v>222</v>
      </c>
      <c r="L1720" s="45"/>
      <c r="M1720" s="235" t="s">
        <v>1</v>
      </c>
      <c r="N1720" s="236" t="s">
        <v>44</v>
      </c>
      <c r="O1720" s="92"/>
      <c r="P1720" s="237">
        <f>O1720*H1720</f>
        <v>0</v>
      </c>
      <c r="Q1720" s="237">
        <v>6.0000000000000002E-05</v>
      </c>
      <c r="R1720" s="237">
        <f>Q1720*H1720</f>
        <v>0.015530819999999999</v>
      </c>
      <c r="S1720" s="237">
        <v>0</v>
      </c>
      <c r="T1720" s="238">
        <f>S1720*H1720</f>
        <v>0</v>
      </c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R1720" s="239" t="s">
        <v>290</v>
      </c>
      <c r="AT1720" s="239" t="s">
        <v>218</v>
      </c>
      <c r="AU1720" s="239" t="s">
        <v>88</v>
      </c>
      <c r="AY1720" s="18" t="s">
        <v>216</v>
      </c>
      <c r="BE1720" s="240">
        <f>IF(N1720="základní",J1720,0)</f>
        <v>0</v>
      </c>
      <c r="BF1720" s="240">
        <f>IF(N1720="snížená",J1720,0)</f>
        <v>0</v>
      </c>
      <c r="BG1720" s="240">
        <f>IF(N1720="zákl. přenesená",J1720,0)</f>
        <v>0</v>
      </c>
      <c r="BH1720" s="240">
        <f>IF(N1720="sníž. přenesená",J1720,0)</f>
        <v>0</v>
      </c>
      <c r="BI1720" s="240">
        <f>IF(N1720="nulová",J1720,0)</f>
        <v>0</v>
      </c>
      <c r="BJ1720" s="18" t="s">
        <v>86</v>
      </c>
      <c r="BK1720" s="240">
        <f>ROUND(I1720*H1720,2)</f>
        <v>0</v>
      </c>
      <c r="BL1720" s="18" t="s">
        <v>290</v>
      </c>
      <c r="BM1720" s="239" t="s">
        <v>2841</v>
      </c>
    </row>
    <row r="1721" s="13" customFormat="1">
      <c r="A1721" s="13"/>
      <c r="B1721" s="241"/>
      <c r="C1721" s="242"/>
      <c r="D1721" s="243" t="s">
        <v>230</v>
      </c>
      <c r="E1721" s="244" t="s">
        <v>1</v>
      </c>
      <c r="F1721" s="245" t="s">
        <v>2842</v>
      </c>
      <c r="G1721" s="242"/>
      <c r="H1721" s="246">
        <v>70.192999999999998</v>
      </c>
      <c r="I1721" s="247"/>
      <c r="J1721" s="242"/>
      <c r="K1721" s="242"/>
      <c r="L1721" s="248"/>
      <c r="M1721" s="249"/>
      <c r="N1721" s="250"/>
      <c r="O1721" s="250"/>
      <c r="P1721" s="250"/>
      <c r="Q1721" s="250"/>
      <c r="R1721" s="250"/>
      <c r="S1721" s="250"/>
      <c r="T1721" s="25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2" t="s">
        <v>230</v>
      </c>
      <c r="AU1721" s="252" t="s">
        <v>88</v>
      </c>
      <c r="AV1721" s="13" t="s">
        <v>88</v>
      </c>
      <c r="AW1721" s="13" t="s">
        <v>34</v>
      </c>
      <c r="AX1721" s="13" t="s">
        <v>79</v>
      </c>
      <c r="AY1721" s="252" t="s">
        <v>216</v>
      </c>
    </row>
    <row r="1722" s="13" customFormat="1">
      <c r="A1722" s="13"/>
      <c r="B1722" s="241"/>
      <c r="C1722" s="242"/>
      <c r="D1722" s="243" t="s">
        <v>230</v>
      </c>
      <c r="E1722" s="244" t="s">
        <v>1</v>
      </c>
      <c r="F1722" s="245" t="s">
        <v>2843</v>
      </c>
      <c r="G1722" s="242"/>
      <c r="H1722" s="246">
        <v>41.088999999999999</v>
      </c>
      <c r="I1722" s="247"/>
      <c r="J1722" s="242"/>
      <c r="K1722" s="242"/>
      <c r="L1722" s="248"/>
      <c r="M1722" s="249"/>
      <c r="N1722" s="250"/>
      <c r="O1722" s="250"/>
      <c r="P1722" s="250"/>
      <c r="Q1722" s="250"/>
      <c r="R1722" s="250"/>
      <c r="S1722" s="250"/>
      <c r="T1722" s="25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2" t="s">
        <v>230</v>
      </c>
      <c r="AU1722" s="252" t="s">
        <v>88</v>
      </c>
      <c r="AV1722" s="13" t="s">
        <v>88</v>
      </c>
      <c r="AW1722" s="13" t="s">
        <v>34</v>
      </c>
      <c r="AX1722" s="13" t="s">
        <v>79</v>
      </c>
      <c r="AY1722" s="252" t="s">
        <v>216</v>
      </c>
    </row>
    <row r="1723" s="13" customFormat="1">
      <c r="A1723" s="13"/>
      <c r="B1723" s="241"/>
      <c r="C1723" s="242"/>
      <c r="D1723" s="243" t="s">
        <v>230</v>
      </c>
      <c r="E1723" s="244" t="s">
        <v>1</v>
      </c>
      <c r="F1723" s="245" t="s">
        <v>2844</v>
      </c>
      <c r="G1723" s="242"/>
      <c r="H1723" s="246">
        <v>77.906999999999996</v>
      </c>
      <c r="I1723" s="247"/>
      <c r="J1723" s="242"/>
      <c r="K1723" s="242"/>
      <c r="L1723" s="248"/>
      <c r="M1723" s="249"/>
      <c r="N1723" s="250"/>
      <c r="O1723" s="250"/>
      <c r="P1723" s="250"/>
      <c r="Q1723" s="250"/>
      <c r="R1723" s="250"/>
      <c r="S1723" s="250"/>
      <c r="T1723" s="251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2" t="s">
        <v>230</v>
      </c>
      <c r="AU1723" s="252" t="s">
        <v>88</v>
      </c>
      <c r="AV1723" s="13" t="s">
        <v>88</v>
      </c>
      <c r="AW1723" s="13" t="s">
        <v>34</v>
      </c>
      <c r="AX1723" s="13" t="s">
        <v>79</v>
      </c>
      <c r="AY1723" s="252" t="s">
        <v>216</v>
      </c>
    </row>
    <row r="1724" s="13" customFormat="1">
      <c r="A1724" s="13"/>
      <c r="B1724" s="241"/>
      <c r="C1724" s="242"/>
      <c r="D1724" s="243" t="s">
        <v>230</v>
      </c>
      <c r="E1724" s="244" t="s">
        <v>1</v>
      </c>
      <c r="F1724" s="245" t="s">
        <v>2845</v>
      </c>
      <c r="G1724" s="242"/>
      <c r="H1724" s="246">
        <v>39.765999999999998</v>
      </c>
      <c r="I1724" s="247"/>
      <c r="J1724" s="242"/>
      <c r="K1724" s="242"/>
      <c r="L1724" s="248"/>
      <c r="M1724" s="249"/>
      <c r="N1724" s="250"/>
      <c r="O1724" s="250"/>
      <c r="P1724" s="250"/>
      <c r="Q1724" s="250"/>
      <c r="R1724" s="250"/>
      <c r="S1724" s="250"/>
      <c r="T1724" s="25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2" t="s">
        <v>230</v>
      </c>
      <c r="AU1724" s="252" t="s">
        <v>88</v>
      </c>
      <c r="AV1724" s="13" t="s">
        <v>88</v>
      </c>
      <c r="AW1724" s="13" t="s">
        <v>34</v>
      </c>
      <c r="AX1724" s="13" t="s">
        <v>79</v>
      </c>
      <c r="AY1724" s="252" t="s">
        <v>216</v>
      </c>
    </row>
    <row r="1725" s="13" customFormat="1">
      <c r="A1725" s="13"/>
      <c r="B1725" s="241"/>
      <c r="C1725" s="242"/>
      <c r="D1725" s="243" t="s">
        <v>230</v>
      </c>
      <c r="E1725" s="244" t="s">
        <v>1</v>
      </c>
      <c r="F1725" s="245" t="s">
        <v>2846</v>
      </c>
      <c r="G1725" s="242"/>
      <c r="H1725" s="246">
        <v>29.891999999999999</v>
      </c>
      <c r="I1725" s="247"/>
      <c r="J1725" s="242"/>
      <c r="K1725" s="242"/>
      <c r="L1725" s="248"/>
      <c r="M1725" s="249"/>
      <c r="N1725" s="250"/>
      <c r="O1725" s="250"/>
      <c r="P1725" s="250"/>
      <c r="Q1725" s="250"/>
      <c r="R1725" s="250"/>
      <c r="S1725" s="250"/>
      <c r="T1725" s="25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2" t="s">
        <v>230</v>
      </c>
      <c r="AU1725" s="252" t="s">
        <v>88</v>
      </c>
      <c r="AV1725" s="13" t="s">
        <v>88</v>
      </c>
      <c r="AW1725" s="13" t="s">
        <v>34</v>
      </c>
      <c r="AX1725" s="13" t="s">
        <v>79</v>
      </c>
      <c r="AY1725" s="252" t="s">
        <v>216</v>
      </c>
    </row>
    <row r="1726" s="14" customFormat="1">
      <c r="A1726" s="14"/>
      <c r="B1726" s="253"/>
      <c r="C1726" s="254"/>
      <c r="D1726" s="243" t="s">
        <v>230</v>
      </c>
      <c r="E1726" s="255" t="s">
        <v>1</v>
      </c>
      <c r="F1726" s="256" t="s">
        <v>285</v>
      </c>
      <c r="G1726" s="254"/>
      <c r="H1726" s="257">
        <v>258.84699999999998</v>
      </c>
      <c r="I1726" s="258"/>
      <c r="J1726" s="254"/>
      <c r="K1726" s="254"/>
      <c r="L1726" s="259"/>
      <c r="M1726" s="260"/>
      <c r="N1726" s="261"/>
      <c r="O1726" s="261"/>
      <c r="P1726" s="261"/>
      <c r="Q1726" s="261"/>
      <c r="R1726" s="261"/>
      <c r="S1726" s="261"/>
      <c r="T1726" s="26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3" t="s">
        <v>230</v>
      </c>
      <c r="AU1726" s="263" t="s">
        <v>88</v>
      </c>
      <c r="AV1726" s="14" t="s">
        <v>121</v>
      </c>
      <c r="AW1726" s="14" t="s">
        <v>34</v>
      </c>
      <c r="AX1726" s="14" t="s">
        <v>86</v>
      </c>
      <c r="AY1726" s="263" t="s">
        <v>216</v>
      </c>
    </row>
    <row r="1727" s="2" customFormat="1" ht="16.5" customHeight="1">
      <c r="A1727" s="39"/>
      <c r="B1727" s="40"/>
      <c r="C1727" s="264" t="s">
        <v>2847</v>
      </c>
      <c r="D1727" s="264" t="s">
        <v>372</v>
      </c>
      <c r="E1727" s="265" t="s">
        <v>2848</v>
      </c>
      <c r="F1727" s="266" t="s">
        <v>2849</v>
      </c>
      <c r="G1727" s="267" t="s">
        <v>650</v>
      </c>
      <c r="H1727" s="268">
        <v>284.73200000000003</v>
      </c>
      <c r="I1727" s="269"/>
      <c r="J1727" s="270">
        <f>ROUND(I1727*H1727,2)</f>
        <v>0</v>
      </c>
      <c r="K1727" s="266" t="s">
        <v>1</v>
      </c>
      <c r="L1727" s="271"/>
      <c r="M1727" s="272" t="s">
        <v>1</v>
      </c>
      <c r="N1727" s="273" t="s">
        <v>44</v>
      </c>
      <c r="O1727" s="92"/>
      <c r="P1727" s="237">
        <f>O1727*H1727</f>
        <v>0</v>
      </c>
      <c r="Q1727" s="237">
        <v>0.001</v>
      </c>
      <c r="R1727" s="237">
        <f>Q1727*H1727</f>
        <v>0.28473200000000004</v>
      </c>
      <c r="S1727" s="237">
        <v>0</v>
      </c>
      <c r="T1727" s="238">
        <f>S1727*H1727</f>
        <v>0</v>
      </c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R1727" s="239" t="s">
        <v>371</v>
      </c>
      <c r="AT1727" s="239" t="s">
        <v>372</v>
      </c>
      <c r="AU1727" s="239" t="s">
        <v>88</v>
      </c>
      <c r="AY1727" s="18" t="s">
        <v>216</v>
      </c>
      <c r="BE1727" s="240">
        <f>IF(N1727="základní",J1727,0)</f>
        <v>0</v>
      </c>
      <c r="BF1727" s="240">
        <f>IF(N1727="snížená",J1727,0)</f>
        <v>0</v>
      </c>
      <c r="BG1727" s="240">
        <f>IF(N1727="zákl. přenesená",J1727,0)</f>
        <v>0</v>
      </c>
      <c r="BH1727" s="240">
        <f>IF(N1727="sníž. přenesená",J1727,0)</f>
        <v>0</v>
      </c>
      <c r="BI1727" s="240">
        <f>IF(N1727="nulová",J1727,0)</f>
        <v>0</v>
      </c>
      <c r="BJ1727" s="18" t="s">
        <v>86</v>
      </c>
      <c r="BK1727" s="240">
        <f>ROUND(I1727*H1727,2)</f>
        <v>0</v>
      </c>
      <c r="BL1727" s="18" t="s">
        <v>290</v>
      </c>
      <c r="BM1727" s="239" t="s">
        <v>2850</v>
      </c>
    </row>
    <row r="1728" s="13" customFormat="1">
      <c r="A1728" s="13"/>
      <c r="B1728" s="241"/>
      <c r="C1728" s="242"/>
      <c r="D1728" s="243" t="s">
        <v>230</v>
      </c>
      <c r="E1728" s="242"/>
      <c r="F1728" s="245" t="s">
        <v>2851</v>
      </c>
      <c r="G1728" s="242"/>
      <c r="H1728" s="246">
        <v>284.73200000000003</v>
      </c>
      <c r="I1728" s="247"/>
      <c r="J1728" s="242"/>
      <c r="K1728" s="242"/>
      <c r="L1728" s="248"/>
      <c r="M1728" s="249"/>
      <c r="N1728" s="250"/>
      <c r="O1728" s="250"/>
      <c r="P1728" s="250"/>
      <c r="Q1728" s="250"/>
      <c r="R1728" s="250"/>
      <c r="S1728" s="250"/>
      <c r="T1728" s="251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2" t="s">
        <v>230</v>
      </c>
      <c r="AU1728" s="252" t="s">
        <v>88</v>
      </c>
      <c r="AV1728" s="13" t="s">
        <v>88</v>
      </c>
      <c r="AW1728" s="13" t="s">
        <v>4</v>
      </c>
      <c r="AX1728" s="13" t="s">
        <v>86</v>
      </c>
      <c r="AY1728" s="252" t="s">
        <v>216</v>
      </c>
    </row>
    <row r="1729" s="2" customFormat="1" ht="16.5" customHeight="1">
      <c r="A1729" s="39"/>
      <c r="B1729" s="40"/>
      <c r="C1729" s="228" t="s">
        <v>2852</v>
      </c>
      <c r="D1729" s="228" t="s">
        <v>218</v>
      </c>
      <c r="E1729" s="229" t="s">
        <v>2839</v>
      </c>
      <c r="F1729" s="230" t="s">
        <v>2840</v>
      </c>
      <c r="G1729" s="231" t="s">
        <v>650</v>
      </c>
      <c r="H1729" s="232">
        <v>183.91999999999999</v>
      </c>
      <c r="I1729" s="233"/>
      <c r="J1729" s="234">
        <f>ROUND(I1729*H1729,2)</f>
        <v>0</v>
      </c>
      <c r="K1729" s="230" t="s">
        <v>222</v>
      </c>
      <c r="L1729" s="45"/>
      <c r="M1729" s="235" t="s">
        <v>1</v>
      </c>
      <c r="N1729" s="236" t="s">
        <v>44</v>
      </c>
      <c r="O1729" s="92"/>
      <c r="P1729" s="237">
        <f>O1729*H1729</f>
        <v>0</v>
      </c>
      <c r="Q1729" s="237">
        <v>6.0000000000000002E-05</v>
      </c>
      <c r="R1729" s="237">
        <f>Q1729*H1729</f>
        <v>0.0110352</v>
      </c>
      <c r="S1729" s="237">
        <v>0</v>
      </c>
      <c r="T1729" s="238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39" t="s">
        <v>290</v>
      </c>
      <c r="AT1729" s="239" t="s">
        <v>218</v>
      </c>
      <c r="AU1729" s="239" t="s">
        <v>88</v>
      </c>
      <c r="AY1729" s="18" t="s">
        <v>216</v>
      </c>
      <c r="BE1729" s="240">
        <f>IF(N1729="základní",J1729,0)</f>
        <v>0</v>
      </c>
      <c r="BF1729" s="240">
        <f>IF(N1729="snížená",J1729,0)</f>
        <v>0</v>
      </c>
      <c r="BG1729" s="240">
        <f>IF(N1729="zákl. přenesená",J1729,0)</f>
        <v>0</v>
      </c>
      <c r="BH1729" s="240">
        <f>IF(N1729="sníž. přenesená",J1729,0)</f>
        <v>0</v>
      </c>
      <c r="BI1729" s="240">
        <f>IF(N1729="nulová",J1729,0)</f>
        <v>0</v>
      </c>
      <c r="BJ1729" s="18" t="s">
        <v>86</v>
      </c>
      <c r="BK1729" s="240">
        <f>ROUND(I1729*H1729,2)</f>
        <v>0</v>
      </c>
      <c r="BL1729" s="18" t="s">
        <v>290</v>
      </c>
      <c r="BM1729" s="239" t="s">
        <v>2853</v>
      </c>
    </row>
    <row r="1730" s="13" customFormat="1">
      <c r="A1730" s="13"/>
      <c r="B1730" s="241"/>
      <c r="C1730" s="242"/>
      <c r="D1730" s="243" t="s">
        <v>230</v>
      </c>
      <c r="E1730" s="244" t="s">
        <v>1</v>
      </c>
      <c r="F1730" s="245" t="s">
        <v>2854</v>
      </c>
      <c r="G1730" s="242"/>
      <c r="H1730" s="246">
        <v>183.91999999999999</v>
      </c>
      <c r="I1730" s="247"/>
      <c r="J1730" s="242"/>
      <c r="K1730" s="242"/>
      <c r="L1730" s="248"/>
      <c r="M1730" s="249"/>
      <c r="N1730" s="250"/>
      <c r="O1730" s="250"/>
      <c r="P1730" s="250"/>
      <c r="Q1730" s="250"/>
      <c r="R1730" s="250"/>
      <c r="S1730" s="250"/>
      <c r="T1730" s="25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2" t="s">
        <v>230</v>
      </c>
      <c r="AU1730" s="252" t="s">
        <v>88</v>
      </c>
      <c r="AV1730" s="13" t="s">
        <v>88</v>
      </c>
      <c r="AW1730" s="13" t="s">
        <v>34</v>
      </c>
      <c r="AX1730" s="13" t="s">
        <v>86</v>
      </c>
      <c r="AY1730" s="252" t="s">
        <v>216</v>
      </c>
    </row>
    <row r="1731" s="2" customFormat="1" ht="16.5" customHeight="1">
      <c r="A1731" s="39"/>
      <c r="B1731" s="40"/>
      <c r="C1731" s="264" t="s">
        <v>2855</v>
      </c>
      <c r="D1731" s="264" t="s">
        <v>372</v>
      </c>
      <c r="E1731" s="265" t="s">
        <v>2856</v>
      </c>
      <c r="F1731" s="266" t="s">
        <v>2857</v>
      </c>
      <c r="G1731" s="267" t="s">
        <v>650</v>
      </c>
      <c r="H1731" s="268">
        <v>202.31200000000001</v>
      </c>
      <c r="I1731" s="269"/>
      <c r="J1731" s="270">
        <f>ROUND(I1731*H1731,2)</f>
        <v>0</v>
      </c>
      <c r="K1731" s="266" t="s">
        <v>1</v>
      </c>
      <c r="L1731" s="271"/>
      <c r="M1731" s="272" t="s">
        <v>1</v>
      </c>
      <c r="N1731" s="273" t="s">
        <v>44</v>
      </c>
      <c r="O1731" s="92"/>
      <c r="P1731" s="237">
        <f>O1731*H1731</f>
        <v>0</v>
      </c>
      <c r="Q1731" s="237">
        <v>0.001</v>
      </c>
      <c r="R1731" s="237">
        <f>Q1731*H1731</f>
        <v>0.20231200000000002</v>
      </c>
      <c r="S1731" s="237">
        <v>0</v>
      </c>
      <c r="T1731" s="238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39" t="s">
        <v>371</v>
      </c>
      <c r="AT1731" s="239" t="s">
        <v>372</v>
      </c>
      <c r="AU1731" s="239" t="s">
        <v>88</v>
      </c>
      <c r="AY1731" s="18" t="s">
        <v>216</v>
      </c>
      <c r="BE1731" s="240">
        <f>IF(N1731="základní",J1731,0)</f>
        <v>0</v>
      </c>
      <c r="BF1731" s="240">
        <f>IF(N1731="snížená",J1731,0)</f>
        <v>0</v>
      </c>
      <c r="BG1731" s="240">
        <f>IF(N1731="zákl. přenesená",J1731,0)</f>
        <v>0</v>
      </c>
      <c r="BH1731" s="240">
        <f>IF(N1731="sníž. přenesená",J1731,0)</f>
        <v>0</v>
      </c>
      <c r="BI1731" s="240">
        <f>IF(N1731="nulová",J1731,0)</f>
        <v>0</v>
      </c>
      <c r="BJ1731" s="18" t="s">
        <v>86</v>
      </c>
      <c r="BK1731" s="240">
        <f>ROUND(I1731*H1731,2)</f>
        <v>0</v>
      </c>
      <c r="BL1731" s="18" t="s">
        <v>290</v>
      </c>
      <c r="BM1731" s="239" t="s">
        <v>2858</v>
      </c>
    </row>
    <row r="1732" s="13" customFormat="1">
      <c r="A1732" s="13"/>
      <c r="B1732" s="241"/>
      <c r="C1732" s="242"/>
      <c r="D1732" s="243" t="s">
        <v>230</v>
      </c>
      <c r="E1732" s="242"/>
      <c r="F1732" s="245" t="s">
        <v>2859</v>
      </c>
      <c r="G1732" s="242"/>
      <c r="H1732" s="246">
        <v>202.31200000000001</v>
      </c>
      <c r="I1732" s="247"/>
      <c r="J1732" s="242"/>
      <c r="K1732" s="242"/>
      <c r="L1732" s="248"/>
      <c r="M1732" s="249"/>
      <c r="N1732" s="250"/>
      <c r="O1732" s="250"/>
      <c r="P1732" s="250"/>
      <c r="Q1732" s="250"/>
      <c r="R1732" s="250"/>
      <c r="S1732" s="250"/>
      <c r="T1732" s="25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2" t="s">
        <v>230</v>
      </c>
      <c r="AU1732" s="252" t="s">
        <v>88</v>
      </c>
      <c r="AV1732" s="13" t="s">
        <v>88</v>
      </c>
      <c r="AW1732" s="13" t="s">
        <v>4</v>
      </c>
      <c r="AX1732" s="13" t="s">
        <v>86</v>
      </c>
      <c r="AY1732" s="252" t="s">
        <v>216</v>
      </c>
    </row>
    <row r="1733" s="2" customFormat="1" ht="24.15" customHeight="1">
      <c r="A1733" s="39"/>
      <c r="B1733" s="40"/>
      <c r="C1733" s="264" t="s">
        <v>2860</v>
      </c>
      <c r="D1733" s="264" t="s">
        <v>372</v>
      </c>
      <c r="E1733" s="265" t="s">
        <v>2204</v>
      </c>
      <c r="F1733" s="266" t="s">
        <v>2205</v>
      </c>
      <c r="G1733" s="267" t="s">
        <v>277</v>
      </c>
      <c r="H1733" s="268">
        <v>0.58799999999999997</v>
      </c>
      <c r="I1733" s="269"/>
      <c r="J1733" s="270">
        <f>ROUND(I1733*H1733,2)</f>
        <v>0</v>
      </c>
      <c r="K1733" s="266" t="s">
        <v>222</v>
      </c>
      <c r="L1733" s="271"/>
      <c r="M1733" s="272" t="s">
        <v>1</v>
      </c>
      <c r="N1733" s="273" t="s">
        <v>44</v>
      </c>
      <c r="O1733" s="92"/>
      <c r="P1733" s="237">
        <f>O1733*H1733</f>
        <v>0</v>
      </c>
      <c r="Q1733" s="237">
        <v>0.001</v>
      </c>
      <c r="R1733" s="237">
        <f>Q1733*H1733</f>
        <v>0.00058799999999999998</v>
      </c>
      <c r="S1733" s="237">
        <v>0</v>
      </c>
      <c r="T1733" s="238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9" t="s">
        <v>371</v>
      </c>
      <c r="AT1733" s="239" t="s">
        <v>372</v>
      </c>
      <c r="AU1733" s="239" t="s">
        <v>88</v>
      </c>
      <c r="AY1733" s="18" t="s">
        <v>216</v>
      </c>
      <c r="BE1733" s="240">
        <f>IF(N1733="základní",J1733,0)</f>
        <v>0</v>
      </c>
      <c r="BF1733" s="240">
        <f>IF(N1733="snížená",J1733,0)</f>
        <v>0</v>
      </c>
      <c r="BG1733" s="240">
        <f>IF(N1733="zákl. přenesená",J1733,0)</f>
        <v>0</v>
      </c>
      <c r="BH1733" s="240">
        <f>IF(N1733="sníž. přenesená",J1733,0)</f>
        <v>0</v>
      </c>
      <c r="BI1733" s="240">
        <f>IF(N1733="nulová",J1733,0)</f>
        <v>0</v>
      </c>
      <c r="BJ1733" s="18" t="s">
        <v>86</v>
      </c>
      <c r="BK1733" s="240">
        <f>ROUND(I1733*H1733,2)</f>
        <v>0</v>
      </c>
      <c r="BL1733" s="18" t="s">
        <v>290</v>
      </c>
      <c r="BM1733" s="239" t="s">
        <v>2861</v>
      </c>
    </row>
    <row r="1734" s="13" customFormat="1">
      <c r="A1734" s="13"/>
      <c r="B1734" s="241"/>
      <c r="C1734" s="242"/>
      <c r="D1734" s="243" t="s">
        <v>230</v>
      </c>
      <c r="E1734" s="244" t="s">
        <v>1</v>
      </c>
      <c r="F1734" s="245" t="s">
        <v>2862</v>
      </c>
      <c r="G1734" s="242"/>
      <c r="H1734" s="246">
        <v>0.56000000000000005</v>
      </c>
      <c r="I1734" s="247"/>
      <c r="J1734" s="242"/>
      <c r="K1734" s="242"/>
      <c r="L1734" s="248"/>
      <c r="M1734" s="249"/>
      <c r="N1734" s="250"/>
      <c r="O1734" s="250"/>
      <c r="P1734" s="250"/>
      <c r="Q1734" s="250"/>
      <c r="R1734" s="250"/>
      <c r="S1734" s="250"/>
      <c r="T1734" s="251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2" t="s">
        <v>230</v>
      </c>
      <c r="AU1734" s="252" t="s">
        <v>88</v>
      </c>
      <c r="AV1734" s="13" t="s">
        <v>88</v>
      </c>
      <c r="AW1734" s="13" t="s">
        <v>34</v>
      </c>
      <c r="AX1734" s="13" t="s">
        <v>86</v>
      </c>
      <c r="AY1734" s="252" t="s">
        <v>216</v>
      </c>
    </row>
    <row r="1735" s="13" customFormat="1">
      <c r="A1735" s="13"/>
      <c r="B1735" s="241"/>
      <c r="C1735" s="242"/>
      <c r="D1735" s="243" t="s">
        <v>230</v>
      </c>
      <c r="E1735" s="242"/>
      <c r="F1735" s="245" t="s">
        <v>2863</v>
      </c>
      <c r="G1735" s="242"/>
      <c r="H1735" s="246">
        <v>0.58799999999999997</v>
      </c>
      <c r="I1735" s="247"/>
      <c r="J1735" s="242"/>
      <c r="K1735" s="242"/>
      <c r="L1735" s="248"/>
      <c r="M1735" s="249"/>
      <c r="N1735" s="250"/>
      <c r="O1735" s="250"/>
      <c r="P1735" s="250"/>
      <c r="Q1735" s="250"/>
      <c r="R1735" s="250"/>
      <c r="S1735" s="250"/>
      <c r="T1735" s="251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2" t="s">
        <v>230</v>
      </c>
      <c r="AU1735" s="252" t="s">
        <v>88</v>
      </c>
      <c r="AV1735" s="13" t="s">
        <v>88</v>
      </c>
      <c r="AW1735" s="13" t="s">
        <v>4</v>
      </c>
      <c r="AX1735" s="13" t="s">
        <v>86</v>
      </c>
      <c r="AY1735" s="252" t="s">
        <v>216</v>
      </c>
    </row>
    <row r="1736" s="2" customFormat="1" ht="24.15" customHeight="1">
      <c r="A1736" s="39"/>
      <c r="B1736" s="40"/>
      <c r="C1736" s="228" t="s">
        <v>2864</v>
      </c>
      <c r="D1736" s="228" t="s">
        <v>218</v>
      </c>
      <c r="E1736" s="229" t="s">
        <v>2865</v>
      </c>
      <c r="F1736" s="230" t="s">
        <v>2866</v>
      </c>
      <c r="G1736" s="231" t="s">
        <v>2040</v>
      </c>
      <c r="H1736" s="232">
        <v>1</v>
      </c>
      <c r="I1736" s="233"/>
      <c r="J1736" s="234">
        <f>ROUND(I1736*H1736,2)</f>
        <v>0</v>
      </c>
      <c r="K1736" s="230" t="s">
        <v>1</v>
      </c>
      <c r="L1736" s="45"/>
      <c r="M1736" s="235" t="s">
        <v>1</v>
      </c>
      <c r="N1736" s="236" t="s">
        <v>44</v>
      </c>
      <c r="O1736" s="92"/>
      <c r="P1736" s="237">
        <f>O1736*H1736</f>
        <v>0</v>
      </c>
      <c r="Q1736" s="237">
        <v>5.0000000000000002E-05</v>
      </c>
      <c r="R1736" s="237">
        <f>Q1736*H1736</f>
        <v>5.0000000000000002E-05</v>
      </c>
      <c r="S1736" s="237">
        <v>0</v>
      </c>
      <c r="T1736" s="238">
        <f>S1736*H1736</f>
        <v>0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39" t="s">
        <v>290</v>
      </c>
      <c r="AT1736" s="239" t="s">
        <v>218</v>
      </c>
      <c r="AU1736" s="239" t="s">
        <v>88</v>
      </c>
      <c r="AY1736" s="18" t="s">
        <v>216</v>
      </c>
      <c r="BE1736" s="240">
        <f>IF(N1736="základní",J1736,0)</f>
        <v>0</v>
      </c>
      <c r="BF1736" s="240">
        <f>IF(N1736="snížená",J1736,0)</f>
        <v>0</v>
      </c>
      <c r="BG1736" s="240">
        <f>IF(N1736="zákl. přenesená",J1736,0)</f>
        <v>0</v>
      </c>
      <c r="BH1736" s="240">
        <f>IF(N1736="sníž. přenesená",J1736,0)</f>
        <v>0</v>
      </c>
      <c r="BI1736" s="240">
        <f>IF(N1736="nulová",J1736,0)</f>
        <v>0</v>
      </c>
      <c r="BJ1736" s="18" t="s">
        <v>86</v>
      </c>
      <c r="BK1736" s="240">
        <f>ROUND(I1736*H1736,2)</f>
        <v>0</v>
      </c>
      <c r="BL1736" s="18" t="s">
        <v>290</v>
      </c>
      <c r="BM1736" s="239" t="s">
        <v>2867</v>
      </c>
    </row>
    <row r="1737" s="2" customFormat="1" ht="16.5" customHeight="1">
      <c r="A1737" s="39"/>
      <c r="B1737" s="40"/>
      <c r="C1737" s="228" t="s">
        <v>2868</v>
      </c>
      <c r="D1737" s="228" t="s">
        <v>218</v>
      </c>
      <c r="E1737" s="229" t="s">
        <v>2869</v>
      </c>
      <c r="F1737" s="230" t="s">
        <v>2870</v>
      </c>
      <c r="G1737" s="231" t="s">
        <v>359</v>
      </c>
      <c r="H1737" s="232">
        <v>7.6849999999999996</v>
      </c>
      <c r="I1737" s="233"/>
      <c r="J1737" s="234">
        <f>ROUND(I1737*H1737,2)</f>
        <v>0</v>
      </c>
      <c r="K1737" s="230" t="s">
        <v>222</v>
      </c>
      <c r="L1737" s="45"/>
      <c r="M1737" s="235" t="s">
        <v>1</v>
      </c>
      <c r="N1737" s="236" t="s">
        <v>44</v>
      </c>
      <c r="O1737" s="92"/>
      <c r="P1737" s="237">
        <f>O1737*H1737</f>
        <v>0</v>
      </c>
      <c r="Q1737" s="237">
        <v>0</v>
      </c>
      <c r="R1737" s="237">
        <f>Q1737*H1737</f>
        <v>0</v>
      </c>
      <c r="S1737" s="237">
        <v>0</v>
      </c>
      <c r="T1737" s="238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39" t="s">
        <v>290</v>
      </c>
      <c r="AT1737" s="239" t="s">
        <v>218</v>
      </c>
      <c r="AU1737" s="239" t="s">
        <v>88</v>
      </c>
      <c r="AY1737" s="18" t="s">
        <v>216</v>
      </c>
      <c r="BE1737" s="240">
        <f>IF(N1737="základní",J1737,0)</f>
        <v>0</v>
      </c>
      <c r="BF1737" s="240">
        <f>IF(N1737="snížená",J1737,0)</f>
        <v>0</v>
      </c>
      <c r="BG1737" s="240">
        <f>IF(N1737="zákl. přenesená",J1737,0)</f>
        <v>0</v>
      </c>
      <c r="BH1737" s="240">
        <f>IF(N1737="sníž. přenesená",J1737,0)</f>
        <v>0</v>
      </c>
      <c r="BI1737" s="240">
        <f>IF(N1737="nulová",J1737,0)</f>
        <v>0</v>
      </c>
      <c r="BJ1737" s="18" t="s">
        <v>86</v>
      </c>
      <c r="BK1737" s="240">
        <f>ROUND(I1737*H1737,2)</f>
        <v>0</v>
      </c>
      <c r="BL1737" s="18" t="s">
        <v>290</v>
      </c>
      <c r="BM1737" s="239" t="s">
        <v>2871</v>
      </c>
    </row>
    <row r="1738" s="2" customFormat="1" ht="16.5" customHeight="1">
      <c r="A1738" s="39"/>
      <c r="B1738" s="40"/>
      <c r="C1738" s="228" t="s">
        <v>2872</v>
      </c>
      <c r="D1738" s="228" t="s">
        <v>218</v>
      </c>
      <c r="E1738" s="229" t="s">
        <v>2873</v>
      </c>
      <c r="F1738" s="230" t="s">
        <v>2874</v>
      </c>
      <c r="G1738" s="231" t="s">
        <v>359</v>
      </c>
      <c r="H1738" s="232">
        <v>7.6849999999999996</v>
      </c>
      <c r="I1738" s="233"/>
      <c r="J1738" s="234">
        <f>ROUND(I1738*H1738,2)</f>
        <v>0</v>
      </c>
      <c r="K1738" s="230" t="s">
        <v>222</v>
      </c>
      <c r="L1738" s="45"/>
      <c r="M1738" s="235" t="s">
        <v>1</v>
      </c>
      <c r="N1738" s="236" t="s">
        <v>44</v>
      </c>
      <c r="O1738" s="92"/>
      <c r="P1738" s="237">
        <f>O1738*H1738</f>
        <v>0</v>
      </c>
      <c r="Q1738" s="237">
        <v>0</v>
      </c>
      <c r="R1738" s="237">
        <f>Q1738*H1738</f>
        <v>0</v>
      </c>
      <c r="S1738" s="237">
        <v>0</v>
      </c>
      <c r="T1738" s="238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9" t="s">
        <v>290</v>
      </c>
      <c r="AT1738" s="239" t="s">
        <v>218</v>
      </c>
      <c r="AU1738" s="239" t="s">
        <v>88</v>
      </c>
      <c r="AY1738" s="18" t="s">
        <v>216</v>
      </c>
      <c r="BE1738" s="240">
        <f>IF(N1738="základní",J1738,0)</f>
        <v>0</v>
      </c>
      <c r="BF1738" s="240">
        <f>IF(N1738="snížená",J1738,0)</f>
        <v>0</v>
      </c>
      <c r="BG1738" s="240">
        <f>IF(N1738="zákl. přenesená",J1738,0)</f>
        <v>0</v>
      </c>
      <c r="BH1738" s="240">
        <f>IF(N1738="sníž. přenesená",J1738,0)</f>
        <v>0</v>
      </c>
      <c r="BI1738" s="240">
        <f>IF(N1738="nulová",J1738,0)</f>
        <v>0</v>
      </c>
      <c r="BJ1738" s="18" t="s">
        <v>86</v>
      </c>
      <c r="BK1738" s="240">
        <f>ROUND(I1738*H1738,2)</f>
        <v>0</v>
      </c>
      <c r="BL1738" s="18" t="s">
        <v>290</v>
      </c>
      <c r="BM1738" s="239" t="s">
        <v>2875</v>
      </c>
    </row>
    <row r="1739" s="12" customFormat="1" ht="22.8" customHeight="1">
      <c r="A1739" s="12"/>
      <c r="B1739" s="212"/>
      <c r="C1739" s="213"/>
      <c r="D1739" s="214" t="s">
        <v>78</v>
      </c>
      <c r="E1739" s="226" t="s">
        <v>2876</v>
      </c>
      <c r="F1739" s="226" t="s">
        <v>2877</v>
      </c>
      <c r="G1739" s="213"/>
      <c r="H1739" s="213"/>
      <c r="I1739" s="216"/>
      <c r="J1739" s="227">
        <f>BK1739</f>
        <v>0</v>
      </c>
      <c r="K1739" s="213"/>
      <c r="L1739" s="218"/>
      <c r="M1739" s="219"/>
      <c r="N1739" s="220"/>
      <c r="O1739" s="220"/>
      <c r="P1739" s="221">
        <f>SUM(P1740:P1800)</f>
        <v>0</v>
      </c>
      <c r="Q1739" s="220"/>
      <c r="R1739" s="221">
        <f>SUM(R1740:R1800)</f>
        <v>2.9987307999999997</v>
      </c>
      <c r="S1739" s="220"/>
      <c r="T1739" s="222">
        <f>SUM(T1740:T1800)</f>
        <v>0</v>
      </c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R1739" s="223" t="s">
        <v>88</v>
      </c>
      <c r="AT1739" s="224" t="s">
        <v>78</v>
      </c>
      <c r="AU1739" s="224" t="s">
        <v>86</v>
      </c>
      <c r="AY1739" s="223" t="s">
        <v>216</v>
      </c>
      <c r="BK1739" s="225">
        <f>SUM(BK1740:BK1800)</f>
        <v>0</v>
      </c>
    </row>
    <row r="1740" s="2" customFormat="1" ht="16.5" customHeight="1">
      <c r="A1740" s="39"/>
      <c r="B1740" s="40"/>
      <c r="C1740" s="228" t="s">
        <v>2878</v>
      </c>
      <c r="D1740" s="228" t="s">
        <v>218</v>
      </c>
      <c r="E1740" s="229" t="s">
        <v>2879</v>
      </c>
      <c r="F1740" s="230" t="s">
        <v>2880</v>
      </c>
      <c r="G1740" s="231" t="s">
        <v>277</v>
      </c>
      <c r="H1740" s="232">
        <v>75</v>
      </c>
      <c r="I1740" s="233"/>
      <c r="J1740" s="234">
        <f>ROUND(I1740*H1740,2)</f>
        <v>0</v>
      </c>
      <c r="K1740" s="230" t="s">
        <v>222</v>
      </c>
      <c r="L1740" s="45"/>
      <c r="M1740" s="235" t="s">
        <v>1</v>
      </c>
      <c r="N1740" s="236" t="s">
        <v>44</v>
      </c>
      <c r="O1740" s="92"/>
      <c r="P1740" s="237">
        <f>O1740*H1740</f>
        <v>0</v>
      </c>
      <c r="Q1740" s="237">
        <v>0</v>
      </c>
      <c r="R1740" s="237">
        <f>Q1740*H1740</f>
        <v>0</v>
      </c>
      <c r="S1740" s="237">
        <v>0</v>
      </c>
      <c r="T1740" s="238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39" t="s">
        <v>290</v>
      </c>
      <c r="AT1740" s="239" t="s">
        <v>218</v>
      </c>
      <c r="AU1740" s="239" t="s">
        <v>88</v>
      </c>
      <c r="AY1740" s="18" t="s">
        <v>216</v>
      </c>
      <c r="BE1740" s="240">
        <f>IF(N1740="základní",J1740,0)</f>
        <v>0</v>
      </c>
      <c r="BF1740" s="240">
        <f>IF(N1740="snížená",J1740,0)</f>
        <v>0</v>
      </c>
      <c r="BG1740" s="240">
        <f>IF(N1740="zákl. přenesená",J1740,0)</f>
        <v>0</v>
      </c>
      <c r="BH1740" s="240">
        <f>IF(N1740="sníž. přenesená",J1740,0)</f>
        <v>0</v>
      </c>
      <c r="BI1740" s="240">
        <f>IF(N1740="nulová",J1740,0)</f>
        <v>0</v>
      </c>
      <c r="BJ1740" s="18" t="s">
        <v>86</v>
      </c>
      <c r="BK1740" s="240">
        <f>ROUND(I1740*H1740,2)</f>
        <v>0</v>
      </c>
      <c r="BL1740" s="18" t="s">
        <v>290</v>
      </c>
      <c r="BM1740" s="239" t="s">
        <v>2881</v>
      </c>
    </row>
    <row r="1741" s="13" customFormat="1">
      <c r="A1741" s="13"/>
      <c r="B1741" s="241"/>
      <c r="C1741" s="242"/>
      <c r="D1741" s="243" t="s">
        <v>230</v>
      </c>
      <c r="E1741" s="244" t="s">
        <v>1</v>
      </c>
      <c r="F1741" s="245" t="s">
        <v>2882</v>
      </c>
      <c r="G1741" s="242"/>
      <c r="H1741" s="246">
        <v>37.399999999999999</v>
      </c>
      <c r="I1741" s="247"/>
      <c r="J1741" s="242"/>
      <c r="K1741" s="242"/>
      <c r="L1741" s="248"/>
      <c r="M1741" s="249"/>
      <c r="N1741" s="250"/>
      <c r="O1741" s="250"/>
      <c r="P1741" s="250"/>
      <c r="Q1741" s="250"/>
      <c r="R1741" s="250"/>
      <c r="S1741" s="250"/>
      <c r="T1741" s="251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2" t="s">
        <v>230</v>
      </c>
      <c r="AU1741" s="252" t="s">
        <v>88</v>
      </c>
      <c r="AV1741" s="13" t="s">
        <v>88</v>
      </c>
      <c r="AW1741" s="13" t="s">
        <v>34</v>
      </c>
      <c r="AX1741" s="13" t="s">
        <v>79</v>
      </c>
      <c r="AY1741" s="252" t="s">
        <v>216</v>
      </c>
    </row>
    <row r="1742" s="13" customFormat="1">
      <c r="A1742" s="13"/>
      <c r="B1742" s="241"/>
      <c r="C1742" s="242"/>
      <c r="D1742" s="243" t="s">
        <v>230</v>
      </c>
      <c r="E1742" s="244" t="s">
        <v>1</v>
      </c>
      <c r="F1742" s="245" t="s">
        <v>2883</v>
      </c>
      <c r="G1742" s="242"/>
      <c r="H1742" s="246">
        <v>37.600000000000001</v>
      </c>
      <c r="I1742" s="247"/>
      <c r="J1742" s="242"/>
      <c r="K1742" s="242"/>
      <c r="L1742" s="248"/>
      <c r="M1742" s="249"/>
      <c r="N1742" s="250"/>
      <c r="O1742" s="250"/>
      <c r="P1742" s="250"/>
      <c r="Q1742" s="250"/>
      <c r="R1742" s="250"/>
      <c r="S1742" s="250"/>
      <c r="T1742" s="25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2" t="s">
        <v>230</v>
      </c>
      <c r="AU1742" s="252" t="s">
        <v>88</v>
      </c>
      <c r="AV1742" s="13" t="s">
        <v>88</v>
      </c>
      <c r="AW1742" s="13" t="s">
        <v>34</v>
      </c>
      <c r="AX1742" s="13" t="s">
        <v>79</v>
      </c>
      <c r="AY1742" s="252" t="s">
        <v>216</v>
      </c>
    </row>
    <row r="1743" s="14" customFormat="1">
      <c r="A1743" s="14"/>
      <c r="B1743" s="253"/>
      <c r="C1743" s="254"/>
      <c r="D1743" s="243" t="s">
        <v>230</v>
      </c>
      <c r="E1743" s="255" t="s">
        <v>1</v>
      </c>
      <c r="F1743" s="256" t="s">
        <v>285</v>
      </c>
      <c r="G1743" s="254"/>
      <c r="H1743" s="257">
        <v>75</v>
      </c>
      <c r="I1743" s="258"/>
      <c r="J1743" s="254"/>
      <c r="K1743" s="254"/>
      <c r="L1743" s="259"/>
      <c r="M1743" s="260"/>
      <c r="N1743" s="261"/>
      <c r="O1743" s="261"/>
      <c r="P1743" s="261"/>
      <c r="Q1743" s="261"/>
      <c r="R1743" s="261"/>
      <c r="S1743" s="261"/>
      <c r="T1743" s="26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3" t="s">
        <v>230</v>
      </c>
      <c r="AU1743" s="263" t="s">
        <v>88</v>
      </c>
      <c r="AV1743" s="14" t="s">
        <v>121</v>
      </c>
      <c r="AW1743" s="14" t="s">
        <v>34</v>
      </c>
      <c r="AX1743" s="14" t="s">
        <v>86</v>
      </c>
      <c r="AY1743" s="263" t="s">
        <v>216</v>
      </c>
    </row>
    <row r="1744" s="2" customFormat="1" ht="16.5" customHeight="1">
      <c r="A1744" s="39"/>
      <c r="B1744" s="40"/>
      <c r="C1744" s="228" t="s">
        <v>2884</v>
      </c>
      <c r="D1744" s="228" t="s">
        <v>218</v>
      </c>
      <c r="E1744" s="229" t="s">
        <v>2885</v>
      </c>
      <c r="F1744" s="230" t="s">
        <v>2886</v>
      </c>
      <c r="G1744" s="231" t="s">
        <v>277</v>
      </c>
      <c r="H1744" s="232">
        <v>150</v>
      </c>
      <c r="I1744" s="233"/>
      <c r="J1744" s="234">
        <f>ROUND(I1744*H1744,2)</f>
        <v>0</v>
      </c>
      <c r="K1744" s="230" t="s">
        <v>222</v>
      </c>
      <c r="L1744" s="45"/>
      <c r="M1744" s="235" t="s">
        <v>1</v>
      </c>
      <c r="N1744" s="236" t="s">
        <v>44</v>
      </c>
      <c r="O1744" s="92"/>
      <c r="P1744" s="237">
        <f>O1744*H1744</f>
        <v>0</v>
      </c>
      <c r="Q1744" s="237">
        <v>0.00029999999999999997</v>
      </c>
      <c r="R1744" s="237">
        <f>Q1744*H1744</f>
        <v>0.044999999999999998</v>
      </c>
      <c r="S1744" s="237">
        <v>0</v>
      </c>
      <c r="T1744" s="238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9" t="s">
        <v>290</v>
      </c>
      <c r="AT1744" s="239" t="s">
        <v>218</v>
      </c>
      <c r="AU1744" s="239" t="s">
        <v>88</v>
      </c>
      <c r="AY1744" s="18" t="s">
        <v>216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8" t="s">
        <v>86</v>
      </c>
      <c r="BK1744" s="240">
        <f>ROUND(I1744*H1744,2)</f>
        <v>0</v>
      </c>
      <c r="BL1744" s="18" t="s">
        <v>290</v>
      </c>
      <c r="BM1744" s="239" t="s">
        <v>2887</v>
      </c>
    </row>
    <row r="1745" s="13" customFormat="1">
      <c r="A1745" s="13"/>
      <c r="B1745" s="241"/>
      <c r="C1745" s="242"/>
      <c r="D1745" s="243" t="s">
        <v>230</v>
      </c>
      <c r="E1745" s="244" t="s">
        <v>1</v>
      </c>
      <c r="F1745" s="245" t="s">
        <v>2882</v>
      </c>
      <c r="G1745" s="242"/>
      <c r="H1745" s="246">
        <v>37.399999999999999</v>
      </c>
      <c r="I1745" s="247"/>
      <c r="J1745" s="242"/>
      <c r="K1745" s="242"/>
      <c r="L1745" s="248"/>
      <c r="M1745" s="249"/>
      <c r="N1745" s="250"/>
      <c r="O1745" s="250"/>
      <c r="P1745" s="250"/>
      <c r="Q1745" s="250"/>
      <c r="R1745" s="250"/>
      <c r="S1745" s="250"/>
      <c r="T1745" s="25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2" t="s">
        <v>230</v>
      </c>
      <c r="AU1745" s="252" t="s">
        <v>88</v>
      </c>
      <c r="AV1745" s="13" t="s">
        <v>88</v>
      </c>
      <c r="AW1745" s="13" t="s">
        <v>34</v>
      </c>
      <c r="AX1745" s="13" t="s">
        <v>79</v>
      </c>
      <c r="AY1745" s="252" t="s">
        <v>216</v>
      </c>
    </row>
    <row r="1746" s="13" customFormat="1">
      <c r="A1746" s="13"/>
      <c r="B1746" s="241"/>
      <c r="C1746" s="242"/>
      <c r="D1746" s="243" t="s">
        <v>230</v>
      </c>
      <c r="E1746" s="244" t="s">
        <v>1</v>
      </c>
      <c r="F1746" s="245" t="s">
        <v>2883</v>
      </c>
      <c r="G1746" s="242"/>
      <c r="H1746" s="246">
        <v>37.600000000000001</v>
      </c>
      <c r="I1746" s="247"/>
      <c r="J1746" s="242"/>
      <c r="K1746" s="242"/>
      <c r="L1746" s="248"/>
      <c r="M1746" s="249"/>
      <c r="N1746" s="250"/>
      <c r="O1746" s="250"/>
      <c r="P1746" s="250"/>
      <c r="Q1746" s="250"/>
      <c r="R1746" s="250"/>
      <c r="S1746" s="250"/>
      <c r="T1746" s="25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2" t="s">
        <v>230</v>
      </c>
      <c r="AU1746" s="252" t="s">
        <v>88</v>
      </c>
      <c r="AV1746" s="13" t="s">
        <v>88</v>
      </c>
      <c r="AW1746" s="13" t="s">
        <v>34</v>
      </c>
      <c r="AX1746" s="13" t="s">
        <v>79</v>
      </c>
      <c r="AY1746" s="252" t="s">
        <v>216</v>
      </c>
    </row>
    <row r="1747" s="14" customFormat="1">
      <c r="A1747" s="14"/>
      <c r="B1747" s="253"/>
      <c r="C1747" s="254"/>
      <c r="D1747" s="243" t="s">
        <v>230</v>
      </c>
      <c r="E1747" s="255" t="s">
        <v>1</v>
      </c>
      <c r="F1747" s="256" t="s">
        <v>2888</v>
      </c>
      <c r="G1747" s="254"/>
      <c r="H1747" s="257">
        <v>75</v>
      </c>
      <c r="I1747" s="258"/>
      <c r="J1747" s="254"/>
      <c r="K1747" s="254"/>
      <c r="L1747" s="259"/>
      <c r="M1747" s="260"/>
      <c r="N1747" s="261"/>
      <c r="O1747" s="261"/>
      <c r="P1747" s="261"/>
      <c r="Q1747" s="261"/>
      <c r="R1747" s="261"/>
      <c r="S1747" s="261"/>
      <c r="T1747" s="26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3" t="s">
        <v>230</v>
      </c>
      <c r="AU1747" s="263" t="s">
        <v>88</v>
      </c>
      <c r="AV1747" s="14" t="s">
        <v>121</v>
      </c>
      <c r="AW1747" s="14" t="s">
        <v>34</v>
      </c>
      <c r="AX1747" s="14" t="s">
        <v>86</v>
      </c>
      <c r="AY1747" s="263" t="s">
        <v>216</v>
      </c>
    </row>
    <row r="1748" s="13" customFormat="1">
      <c r="A1748" s="13"/>
      <c r="B1748" s="241"/>
      <c r="C1748" s="242"/>
      <c r="D1748" s="243" t="s">
        <v>230</v>
      </c>
      <c r="E1748" s="242"/>
      <c r="F1748" s="245" t="s">
        <v>2889</v>
      </c>
      <c r="G1748" s="242"/>
      <c r="H1748" s="246">
        <v>150</v>
      </c>
      <c r="I1748" s="247"/>
      <c r="J1748" s="242"/>
      <c r="K1748" s="242"/>
      <c r="L1748" s="248"/>
      <c r="M1748" s="249"/>
      <c r="N1748" s="250"/>
      <c r="O1748" s="250"/>
      <c r="P1748" s="250"/>
      <c r="Q1748" s="250"/>
      <c r="R1748" s="250"/>
      <c r="S1748" s="250"/>
      <c r="T1748" s="251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2" t="s">
        <v>230</v>
      </c>
      <c r="AU1748" s="252" t="s">
        <v>88</v>
      </c>
      <c r="AV1748" s="13" t="s">
        <v>88</v>
      </c>
      <c r="AW1748" s="13" t="s">
        <v>4</v>
      </c>
      <c r="AX1748" s="13" t="s">
        <v>86</v>
      </c>
      <c r="AY1748" s="252" t="s">
        <v>216</v>
      </c>
    </row>
    <row r="1749" s="2" customFormat="1" ht="16.5" customHeight="1">
      <c r="A1749" s="39"/>
      <c r="B1749" s="40"/>
      <c r="C1749" s="228" t="s">
        <v>2890</v>
      </c>
      <c r="D1749" s="228" t="s">
        <v>218</v>
      </c>
      <c r="E1749" s="229" t="s">
        <v>2891</v>
      </c>
      <c r="F1749" s="230" t="s">
        <v>2892</v>
      </c>
      <c r="G1749" s="231" t="s">
        <v>277</v>
      </c>
      <c r="H1749" s="232">
        <v>75</v>
      </c>
      <c r="I1749" s="233"/>
      <c r="J1749" s="234">
        <f>ROUND(I1749*H1749,2)</f>
        <v>0</v>
      </c>
      <c r="K1749" s="230" t="s">
        <v>222</v>
      </c>
      <c r="L1749" s="45"/>
      <c r="M1749" s="235" t="s">
        <v>1</v>
      </c>
      <c r="N1749" s="236" t="s">
        <v>44</v>
      </c>
      <c r="O1749" s="92"/>
      <c r="P1749" s="237">
        <f>O1749*H1749</f>
        <v>0</v>
      </c>
      <c r="Q1749" s="237">
        <v>0.0044999999999999997</v>
      </c>
      <c r="R1749" s="237">
        <f>Q1749*H1749</f>
        <v>0.33749999999999997</v>
      </c>
      <c r="S1749" s="237">
        <v>0</v>
      </c>
      <c r="T1749" s="238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9" t="s">
        <v>290</v>
      </c>
      <c r="AT1749" s="239" t="s">
        <v>218</v>
      </c>
      <c r="AU1749" s="239" t="s">
        <v>88</v>
      </c>
      <c r="AY1749" s="18" t="s">
        <v>216</v>
      </c>
      <c r="BE1749" s="240">
        <f>IF(N1749="základní",J1749,0)</f>
        <v>0</v>
      </c>
      <c r="BF1749" s="240">
        <f>IF(N1749="snížená",J1749,0)</f>
        <v>0</v>
      </c>
      <c r="BG1749" s="240">
        <f>IF(N1749="zákl. přenesená",J1749,0)</f>
        <v>0</v>
      </c>
      <c r="BH1749" s="240">
        <f>IF(N1749="sníž. přenesená",J1749,0)</f>
        <v>0</v>
      </c>
      <c r="BI1749" s="240">
        <f>IF(N1749="nulová",J1749,0)</f>
        <v>0</v>
      </c>
      <c r="BJ1749" s="18" t="s">
        <v>86</v>
      </c>
      <c r="BK1749" s="240">
        <f>ROUND(I1749*H1749,2)</f>
        <v>0</v>
      </c>
      <c r="BL1749" s="18" t="s">
        <v>290</v>
      </c>
      <c r="BM1749" s="239" t="s">
        <v>2893</v>
      </c>
    </row>
    <row r="1750" s="13" customFormat="1">
      <c r="A1750" s="13"/>
      <c r="B1750" s="241"/>
      <c r="C1750" s="242"/>
      <c r="D1750" s="243" t="s">
        <v>230</v>
      </c>
      <c r="E1750" s="244" t="s">
        <v>1</v>
      </c>
      <c r="F1750" s="245" t="s">
        <v>2882</v>
      </c>
      <c r="G1750" s="242"/>
      <c r="H1750" s="246">
        <v>37.399999999999999</v>
      </c>
      <c r="I1750" s="247"/>
      <c r="J1750" s="242"/>
      <c r="K1750" s="242"/>
      <c r="L1750" s="248"/>
      <c r="M1750" s="249"/>
      <c r="N1750" s="250"/>
      <c r="O1750" s="250"/>
      <c r="P1750" s="250"/>
      <c r="Q1750" s="250"/>
      <c r="R1750" s="250"/>
      <c r="S1750" s="250"/>
      <c r="T1750" s="251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2" t="s">
        <v>230</v>
      </c>
      <c r="AU1750" s="252" t="s">
        <v>88</v>
      </c>
      <c r="AV1750" s="13" t="s">
        <v>88</v>
      </c>
      <c r="AW1750" s="13" t="s">
        <v>34</v>
      </c>
      <c r="AX1750" s="13" t="s">
        <v>79</v>
      </c>
      <c r="AY1750" s="252" t="s">
        <v>216</v>
      </c>
    </row>
    <row r="1751" s="13" customFormat="1">
      <c r="A1751" s="13"/>
      <c r="B1751" s="241"/>
      <c r="C1751" s="242"/>
      <c r="D1751" s="243" t="s">
        <v>230</v>
      </c>
      <c r="E1751" s="244" t="s">
        <v>1</v>
      </c>
      <c r="F1751" s="245" t="s">
        <v>2883</v>
      </c>
      <c r="G1751" s="242"/>
      <c r="H1751" s="246">
        <v>37.600000000000001</v>
      </c>
      <c r="I1751" s="247"/>
      <c r="J1751" s="242"/>
      <c r="K1751" s="242"/>
      <c r="L1751" s="248"/>
      <c r="M1751" s="249"/>
      <c r="N1751" s="250"/>
      <c r="O1751" s="250"/>
      <c r="P1751" s="250"/>
      <c r="Q1751" s="250"/>
      <c r="R1751" s="250"/>
      <c r="S1751" s="250"/>
      <c r="T1751" s="25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2" t="s">
        <v>230</v>
      </c>
      <c r="AU1751" s="252" t="s">
        <v>88</v>
      </c>
      <c r="AV1751" s="13" t="s">
        <v>88</v>
      </c>
      <c r="AW1751" s="13" t="s">
        <v>34</v>
      </c>
      <c r="AX1751" s="13" t="s">
        <v>79</v>
      </c>
      <c r="AY1751" s="252" t="s">
        <v>216</v>
      </c>
    </row>
    <row r="1752" s="14" customFormat="1">
      <c r="A1752" s="14"/>
      <c r="B1752" s="253"/>
      <c r="C1752" s="254"/>
      <c r="D1752" s="243" t="s">
        <v>230</v>
      </c>
      <c r="E1752" s="255" t="s">
        <v>1</v>
      </c>
      <c r="F1752" s="256" t="s">
        <v>285</v>
      </c>
      <c r="G1752" s="254"/>
      <c r="H1752" s="257">
        <v>75</v>
      </c>
      <c r="I1752" s="258"/>
      <c r="J1752" s="254"/>
      <c r="K1752" s="254"/>
      <c r="L1752" s="259"/>
      <c r="M1752" s="260"/>
      <c r="N1752" s="261"/>
      <c r="O1752" s="261"/>
      <c r="P1752" s="261"/>
      <c r="Q1752" s="261"/>
      <c r="R1752" s="261"/>
      <c r="S1752" s="261"/>
      <c r="T1752" s="26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3" t="s">
        <v>230</v>
      </c>
      <c r="AU1752" s="263" t="s">
        <v>88</v>
      </c>
      <c r="AV1752" s="14" t="s">
        <v>121</v>
      </c>
      <c r="AW1752" s="14" t="s">
        <v>34</v>
      </c>
      <c r="AX1752" s="14" t="s">
        <v>86</v>
      </c>
      <c r="AY1752" s="263" t="s">
        <v>216</v>
      </c>
    </row>
    <row r="1753" s="2" customFormat="1" ht="21.75" customHeight="1">
      <c r="A1753" s="39"/>
      <c r="B1753" s="40"/>
      <c r="C1753" s="228" t="s">
        <v>2894</v>
      </c>
      <c r="D1753" s="228" t="s">
        <v>218</v>
      </c>
      <c r="E1753" s="229" t="s">
        <v>2895</v>
      </c>
      <c r="F1753" s="230" t="s">
        <v>2896</v>
      </c>
      <c r="G1753" s="231" t="s">
        <v>277</v>
      </c>
      <c r="H1753" s="232">
        <v>75</v>
      </c>
      <c r="I1753" s="233"/>
      <c r="J1753" s="234">
        <f>ROUND(I1753*H1753,2)</f>
        <v>0</v>
      </c>
      <c r="K1753" s="230" t="s">
        <v>222</v>
      </c>
      <c r="L1753" s="45"/>
      <c r="M1753" s="235" t="s">
        <v>1</v>
      </c>
      <c r="N1753" s="236" t="s">
        <v>44</v>
      </c>
      <c r="O1753" s="92"/>
      <c r="P1753" s="237">
        <f>O1753*H1753</f>
        <v>0</v>
      </c>
      <c r="Q1753" s="237">
        <v>0.0058799999999999998</v>
      </c>
      <c r="R1753" s="237">
        <f>Q1753*H1753</f>
        <v>0.441</v>
      </c>
      <c r="S1753" s="237">
        <v>0</v>
      </c>
      <c r="T1753" s="238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39" t="s">
        <v>290</v>
      </c>
      <c r="AT1753" s="239" t="s">
        <v>218</v>
      </c>
      <c r="AU1753" s="239" t="s">
        <v>88</v>
      </c>
      <c r="AY1753" s="18" t="s">
        <v>216</v>
      </c>
      <c r="BE1753" s="240">
        <f>IF(N1753="základní",J1753,0)</f>
        <v>0</v>
      </c>
      <c r="BF1753" s="240">
        <f>IF(N1753="snížená",J1753,0)</f>
        <v>0</v>
      </c>
      <c r="BG1753" s="240">
        <f>IF(N1753="zákl. přenesená",J1753,0)</f>
        <v>0</v>
      </c>
      <c r="BH1753" s="240">
        <f>IF(N1753="sníž. přenesená",J1753,0)</f>
        <v>0</v>
      </c>
      <c r="BI1753" s="240">
        <f>IF(N1753="nulová",J1753,0)</f>
        <v>0</v>
      </c>
      <c r="BJ1753" s="18" t="s">
        <v>86</v>
      </c>
      <c r="BK1753" s="240">
        <f>ROUND(I1753*H1753,2)</f>
        <v>0</v>
      </c>
      <c r="BL1753" s="18" t="s">
        <v>290</v>
      </c>
      <c r="BM1753" s="239" t="s">
        <v>2897</v>
      </c>
    </row>
    <row r="1754" s="13" customFormat="1">
      <c r="A1754" s="13"/>
      <c r="B1754" s="241"/>
      <c r="C1754" s="242"/>
      <c r="D1754" s="243" t="s">
        <v>230</v>
      </c>
      <c r="E1754" s="244" t="s">
        <v>1</v>
      </c>
      <c r="F1754" s="245" t="s">
        <v>2898</v>
      </c>
      <c r="G1754" s="242"/>
      <c r="H1754" s="246">
        <v>17.199999999999999</v>
      </c>
      <c r="I1754" s="247"/>
      <c r="J1754" s="242"/>
      <c r="K1754" s="242"/>
      <c r="L1754" s="248"/>
      <c r="M1754" s="249"/>
      <c r="N1754" s="250"/>
      <c r="O1754" s="250"/>
      <c r="P1754" s="250"/>
      <c r="Q1754" s="250"/>
      <c r="R1754" s="250"/>
      <c r="S1754" s="250"/>
      <c r="T1754" s="25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2" t="s">
        <v>230</v>
      </c>
      <c r="AU1754" s="252" t="s">
        <v>88</v>
      </c>
      <c r="AV1754" s="13" t="s">
        <v>88</v>
      </c>
      <c r="AW1754" s="13" t="s">
        <v>34</v>
      </c>
      <c r="AX1754" s="13" t="s">
        <v>79</v>
      </c>
      <c r="AY1754" s="252" t="s">
        <v>216</v>
      </c>
    </row>
    <row r="1755" s="15" customFormat="1">
      <c r="A1755" s="15"/>
      <c r="B1755" s="280"/>
      <c r="C1755" s="281"/>
      <c r="D1755" s="243" t="s">
        <v>230</v>
      </c>
      <c r="E1755" s="282" t="s">
        <v>1</v>
      </c>
      <c r="F1755" s="283" t="s">
        <v>2899</v>
      </c>
      <c r="G1755" s="281"/>
      <c r="H1755" s="284">
        <v>17.199999999999999</v>
      </c>
      <c r="I1755" s="285"/>
      <c r="J1755" s="281"/>
      <c r="K1755" s="281"/>
      <c r="L1755" s="286"/>
      <c r="M1755" s="287"/>
      <c r="N1755" s="288"/>
      <c r="O1755" s="288"/>
      <c r="P1755" s="288"/>
      <c r="Q1755" s="288"/>
      <c r="R1755" s="288"/>
      <c r="S1755" s="288"/>
      <c r="T1755" s="289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90" t="s">
        <v>230</v>
      </c>
      <c r="AU1755" s="290" t="s">
        <v>88</v>
      </c>
      <c r="AV1755" s="15" t="s">
        <v>99</v>
      </c>
      <c r="AW1755" s="15" t="s">
        <v>34</v>
      </c>
      <c r="AX1755" s="15" t="s">
        <v>79</v>
      </c>
      <c r="AY1755" s="290" t="s">
        <v>216</v>
      </c>
    </row>
    <row r="1756" s="13" customFormat="1">
      <c r="A1756" s="13"/>
      <c r="B1756" s="241"/>
      <c r="C1756" s="242"/>
      <c r="D1756" s="243" t="s">
        <v>230</v>
      </c>
      <c r="E1756" s="244" t="s">
        <v>1</v>
      </c>
      <c r="F1756" s="245" t="s">
        <v>2900</v>
      </c>
      <c r="G1756" s="242"/>
      <c r="H1756" s="246">
        <v>28.800000000000001</v>
      </c>
      <c r="I1756" s="247"/>
      <c r="J1756" s="242"/>
      <c r="K1756" s="242"/>
      <c r="L1756" s="248"/>
      <c r="M1756" s="249"/>
      <c r="N1756" s="250"/>
      <c r="O1756" s="250"/>
      <c r="P1756" s="250"/>
      <c r="Q1756" s="250"/>
      <c r="R1756" s="250"/>
      <c r="S1756" s="250"/>
      <c r="T1756" s="251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2" t="s">
        <v>230</v>
      </c>
      <c r="AU1756" s="252" t="s">
        <v>88</v>
      </c>
      <c r="AV1756" s="13" t="s">
        <v>88</v>
      </c>
      <c r="AW1756" s="13" t="s">
        <v>34</v>
      </c>
      <c r="AX1756" s="13" t="s">
        <v>79</v>
      </c>
      <c r="AY1756" s="252" t="s">
        <v>216</v>
      </c>
    </row>
    <row r="1757" s="13" customFormat="1">
      <c r="A1757" s="13"/>
      <c r="B1757" s="241"/>
      <c r="C1757" s="242"/>
      <c r="D1757" s="243" t="s">
        <v>230</v>
      </c>
      <c r="E1757" s="244" t="s">
        <v>1</v>
      </c>
      <c r="F1757" s="245" t="s">
        <v>2901</v>
      </c>
      <c r="G1757" s="242"/>
      <c r="H1757" s="246">
        <v>29</v>
      </c>
      <c r="I1757" s="247"/>
      <c r="J1757" s="242"/>
      <c r="K1757" s="242"/>
      <c r="L1757" s="248"/>
      <c r="M1757" s="249"/>
      <c r="N1757" s="250"/>
      <c r="O1757" s="250"/>
      <c r="P1757" s="250"/>
      <c r="Q1757" s="250"/>
      <c r="R1757" s="250"/>
      <c r="S1757" s="250"/>
      <c r="T1757" s="25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2" t="s">
        <v>230</v>
      </c>
      <c r="AU1757" s="252" t="s">
        <v>88</v>
      </c>
      <c r="AV1757" s="13" t="s">
        <v>88</v>
      </c>
      <c r="AW1757" s="13" t="s">
        <v>34</v>
      </c>
      <c r="AX1757" s="13" t="s">
        <v>79</v>
      </c>
      <c r="AY1757" s="252" t="s">
        <v>216</v>
      </c>
    </row>
    <row r="1758" s="15" customFormat="1">
      <c r="A1758" s="15"/>
      <c r="B1758" s="280"/>
      <c r="C1758" s="281"/>
      <c r="D1758" s="243" t="s">
        <v>230</v>
      </c>
      <c r="E1758" s="282" t="s">
        <v>1</v>
      </c>
      <c r="F1758" s="283" t="s">
        <v>2902</v>
      </c>
      <c r="G1758" s="281"/>
      <c r="H1758" s="284">
        <v>57.799999999999997</v>
      </c>
      <c r="I1758" s="285"/>
      <c r="J1758" s="281"/>
      <c r="K1758" s="281"/>
      <c r="L1758" s="286"/>
      <c r="M1758" s="287"/>
      <c r="N1758" s="288"/>
      <c r="O1758" s="288"/>
      <c r="P1758" s="288"/>
      <c r="Q1758" s="288"/>
      <c r="R1758" s="288"/>
      <c r="S1758" s="288"/>
      <c r="T1758" s="289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90" t="s">
        <v>230</v>
      </c>
      <c r="AU1758" s="290" t="s">
        <v>88</v>
      </c>
      <c r="AV1758" s="15" t="s">
        <v>99</v>
      </c>
      <c r="AW1758" s="15" t="s">
        <v>34</v>
      </c>
      <c r="AX1758" s="15" t="s">
        <v>79</v>
      </c>
      <c r="AY1758" s="290" t="s">
        <v>216</v>
      </c>
    </row>
    <row r="1759" s="14" customFormat="1">
      <c r="A1759" s="14"/>
      <c r="B1759" s="253"/>
      <c r="C1759" s="254"/>
      <c r="D1759" s="243" t="s">
        <v>230</v>
      </c>
      <c r="E1759" s="255" t="s">
        <v>1</v>
      </c>
      <c r="F1759" s="256" t="s">
        <v>285</v>
      </c>
      <c r="G1759" s="254"/>
      <c r="H1759" s="257">
        <v>75</v>
      </c>
      <c r="I1759" s="258"/>
      <c r="J1759" s="254"/>
      <c r="K1759" s="254"/>
      <c r="L1759" s="259"/>
      <c r="M1759" s="260"/>
      <c r="N1759" s="261"/>
      <c r="O1759" s="261"/>
      <c r="P1759" s="261"/>
      <c r="Q1759" s="261"/>
      <c r="R1759" s="261"/>
      <c r="S1759" s="261"/>
      <c r="T1759" s="26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3" t="s">
        <v>230</v>
      </c>
      <c r="AU1759" s="263" t="s">
        <v>88</v>
      </c>
      <c r="AV1759" s="14" t="s">
        <v>121</v>
      </c>
      <c r="AW1759" s="14" t="s">
        <v>34</v>
      </c>
      <c r="AX1759" s="14" t="s">
        <v>86</v>
      </c>
      <c r="AY1759" s="263" t="s">
        <v>216</v>
      </c>
    </row>
    <row r="1760" s="2" customFormat="1" ht="24.15" customHeight="1">
      <c r="A1760" s="39"/>
      <c r="B1760" s="40"/>
      <c r="C1760" s="264" t="s">
        <v>2903</v>
      </c>
      <c r="D1760" s="264" t="s">
        <v>372</v>
      </c>
      <c r="E1760" s="265" t="s">
        <v>2904</v>
      </c>
      <c r="F1760" s="266" t="s">
        <v>2905</v>
      </c>
      <c r="G1760" s="267" t="s">
        <v>277</v>
      </c>
      <c r="H1760" s="268">
        <v>18.920000000000002</v>
      </c>
      <c r="I1760" s="269"/>
      <c r="J1760" s="270">
        <f>ROUND(I1760*H1760,2)</f>
        <v>0</v>
      </c>
      <c r="K1760" s="266" t="s">
        <v>222</v>
      </c>
      <c r="L1760" s="271"/>
      <c r="M1760" s="272" t="s">
        <v>1</v>
      </c>
      <c r="N1760" s="273" t="s">
        <v>44</v>
      </c>
      <c r="O1760" s="92"/>
      <c r="P1760" s="237">
        <f>O1760*H1760</f>
        <v>0</v>
      </c>
      <c r="Q1760" s="237">
        <v>0.019199999999999998</v>
      </c>
      <c r="R1760" s="237">
        <f>Q1760*H1760</f>
        <v>0.36326399999999998</v>
      </c>
      <c r="S1760" s="237">
        <v>0</v>
      </c>
      <c r="T1760" s="238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39" t="s">
        <v>371</v>
      </c>
      <c r="AT1760" s="239" t="s">
        <v>372</v>
      </c>
      <c r="AU1760" s="239" t="s">
        <v>88</v>
      </c>
      <c r="AY1760" s="18" t="s">
        <v>216</v>
      </c>
      <c r="BE1760" s="240">
        <f>IF(N1760="základní",J1760,0)</f>
        <v>0</v>
      </c>
      <c r="BF1760" s="240">
        <f>IF(N1760="snížená",J1760,0)</f>
        <v>0</v>
      </c>
      <c r="BG1760" s="240">
        <f>IF(N1760="zákl. přenesená",J1760,0)</f>
        <v>0</v>
      </c>
      <c r="BH1760" s="240">
        <f>IF(N1760="sníž. přenesená",J1760,0)</f>
        <v>0</v>
      </c>
      <c r="BI1760" s="240">
        <f>IF(N1760="nulová",J1760,0)</f>
        <v>0</v>
      </c>
      <c r="BJ1760" s="18" t="s">
        <v>86</v>
      </c>
      <c r="BK1760" s="240">
        <f>ROUND(I1760*H1760,2)</f>
        <v>0</v>
      </c>
      <c r="BL1760" s="18" t="s">
        <v>290</v>
      </c>
      <c r="BM1760" s="239" t="s">
        <v>2906</v>
      </c>
    </row>
    <row r="1761" s="13" customFormat="1">
      <c r="A1761" s="13"/>
      <c r="B1761" s="241"/>
      <c r="C1761" s="242"/>
      <c r="D1761" s="243" t="s">
        <v>230</v>
      </c>
      <c r="E1761" s="244" t="s">
        <v>1</v>
      </c>
      <c r="F1761" s="245" t="s">
        <v>2898</v>
      </c>
      <c r="G1761" s="242"/>
      <c r="H1761" s="246">
        <v>17.199999999999999</v>
      </c>
      <c r="I1761" s="247"/>
      <c r="J1761" s="242"/>
      <c r="K1761" s="242"/>
      <c r="L1761" s="248"/>
      <c r="M1761" s="249"/>
      <c r="N1761" s="250"/>
      <c r="O1761" s="250"/>
      <c r="P1761" s="250"/>
      <c r="Q1761" s="250"/>
      <c r="R1761" s="250"/>
      <c r="S1761" s="250"/>
      <c r="T1761" s="251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2" t="s">
        <v>230</v>
      </c>
      <c r="AU1761" s="252" t="s">
        <v>88</v>
      </c>
      <c r="AV1761" s="13" t="s">
        <v>88</v>
      </c>
      <c r="AW1761" s="13" t="s">
        <v>34</v>
      </c>
      <c r="AX1761" s="13" t="s">
        <v>86</v>
      </c>
      <c r="AY1761" s="252" t="s">
        <v>216</v>
      </c>
    </row>
    <row r="1762" s="13" customFormat="1">
      <c r="A1762" s="13"/>
      <c r="B1762" s="241"/>
      <c r="C1762" s="242"/>
      <c r="D1762" s="243" t="s">
        <v>230</v>
      </c>
      <c r="E1762" s="242"/>
      <c r="F1762" s="245" t="s">
        <v>2907</v>
      </c>
      <c r="G1762" s="242"/>
      <c r="H1762" s="246">
        <v>18.920000000000002</v>
      </c>
      <c r="I1762" s="247"/>
      <c r="J1762" s="242"/>
      <c r="K1762" s="242"/>
      <c r="L1762" s="248"/>
      <c r="M1762" s="249"/>
      <c r="N1762" s="250"/>
      <c r="O1762" s="250"/>
      <c r="P1762" s="250"/>
      <c r="Q1762" s="250"/>
      <c r="R1762" s="250"/>
      <c r="S1762" s="250"/>
      <c r="T1762" s="25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2" t="s">
        <v>230</v>
      </c>
      <c r="AU1762" s="252" t="s">
        <v>88</v>
      </c>
      <c r="AV1762" s="13" t="s">
        <v>88</v>
      </c>
      <c r="AW1762" s="13" t="s">
        <v>4</v>
      </c>
      <c r="AX1762" s="13" t="s">
        <v>86</v>
      </c>
      <c r="AY1762" s="252" t="s">
        <v>216</v>
      </c>
    </row>
    <row r="1763" s="2" customFormat="1" ht="16.5" customHeight="1">
      <c r="A1763" s="39"/>
      <c r="B1763" s="40"/>
      <c r="C1763" s="264" t="s">
        <v>2908</v>
      </c>
      <c r="D1763" s="264" t="s">
        <v>372</v>
      </c>
      <c r="E1763" s="265" t="s">
        <v>2909</v>
      </c>
      <c r="F1763" s="266" t="s">
        <v>2910</v>
      </c>
      <c r="G1763" s="267" t="s">
        <v>277</v>
      </c>
      <c r="H1763" s="268">
        <v>63.579999999999998</v>
      </c>
      <c r="I1763" s="269"/>
      <c r="J1763" s="270">
        <f>ROUND(I1763*H1763,2)</f>
        <v>0</v>
      </c>
      <c r="K1763" s="266" t="s">
        <v>222</v>
      </c>
      <c r="L1763" s="271"/>
      <c r="M1763" s="272" t="s">
        <v>1</v>
      </c>
      <c r="N1763" s="273" t="s">
        <v>44</v>
      </c>
      <c r="O1763" s="92"/>
      <c r="P1763" s="237">
        <f>O1763*H1763</f>
        <v>0</v>
      </c>
      <c r="Q1763" s="237">
        <v>0.023</v>
      </c>
      <c r="R1763" s="237">
        <f>Q1763*H1763</f>
        <v>1.46234</v>
      </c>
      <c r="S1763" s="237">
        <v>0</v>
      </c>
      <c r="T1763" s="238">
        <f>S1763*H1763</f>
        <v>0</v>
      </c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R1763" s="239" t="s">
        <v>371</v>
      </c>
      <c r="AT1763" s="239" t="s">
        <v>372</v>
      </c>
      <c r="AU1763" s="239" t="s">
        <v>88</v>
      </c>
      <c r="AY1763" s="18" t="s">
        <v>216</v>
      </c>
      <c r="BE1763" s="240">
        <f>IF(N1763="základní",J1763,0)</f>
        <v>0</v>
      </c>
      <c r="BF1763" s="240">
        <f>IF(N1763="snížená",J1763,0)</f>
        <v>0</v>
      </c>
      <c r="BG1763" s="240">
        <f>IF(N1763="zákl. přenesená",J1763,0)</f>
        <v>0</v>
      </c>
      <c r="BH1763" s="240">
        <f>IF(N1763="sníž. přenesená",J1763,0)</f>
        <v>0</v>
      </c>
      <c r="BI1763" s="240">
        <f>IF(N1763="nulová",J1763,0)</f>
        <v>0</v>
      </c>
      <c r="BJ1763" s="18" t="s">
        <v>86</v>
      </c>
      <c r="BK1763" s="240">
        <f>ROUND(I1763*H1763,2)</f>
        <v>0</v>
      </c>
      <c r="BL1763" s="18" t="s">
        <v>290</v>
      </c>
      <c r="BM1763" s="239" t="s">
        <v>2911</v>
      </c>
    </row>
    <row r="1764" s="13" customFormat="1">
      <c r="A1764" s="13"/>
      <c r="B1764" s="241"/>
      <c r="C1764" s="242"/>
      <c r="D1764" s="243" t="s">
        <v>230</v>
      </c>
      <c r="E1764" s="244" t="s">
        <v>1</v>
      </c>
      <c r="F1764" s="245" t="s">
        <v>2900</v>
      </c>
      <c r="G1764" s="242"/>
      <c r="H1764" s="246">
        <v>28.800000000000001</v>
      </c>
      <c r="I1764" s="247"/>
      <c r="J1764" s="242"/>
      <c r="K1764" s="242"/>
      <c r="L1764" s="248"/>
      <c r="M1764" s="249"/>
      <c r="N1764" s="250"/>
      <c r="O1764" s="250"/>
      <c r="P1764" s="250"/>
      <c r="Q1764" s="250"/>
      <c r="R1764" s="250"/>
      <c r="S1764" s="250"/>
      <c r="T1764" s="251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2" t="s">
        <v>230</v>
      </c>
      <c r="AU1764" s="252" t="s">
        <v>88</v>
      </c>
      <c r="AV1764" s="13" t="s">
        <v>88</v>
      </c>
      <c r="AW1764" s="13" t="s">
        <v>34</v>
      </c>
      <c r="AX1764" s="13" t="s">
        <v>79</v>
      </c>
      <c r="AY1764" s="252" t="s">
        <v>216</v>
      </c>
    </row>
    <row r="1765" s="13" customFormat="1">
      <c r="A1765" s="13"/>
      <c r="B1765" s="241"/>
      <c r="C1765" s="242"/>
      <c r="D1765" s="243" t="s">
        <v>230</v>
      </c>
      <c r="E1765" s="244" t="s">
        <v>1</v>
      </c>
      <c r="F1765" s="245" t="s">
        <v>2901</v>
      </c>
      <c r="G1765" s="242"/>
      <c r="H1765" s="246">
        <v>29</v>
      </c>
      <c r="I1765" s="247"/>
      <c r="J1765" s="242"/>
      <c r="K1765" s="242"/>
      <c r="L1765" s="248"/>
      <c r="M1765" s="249"/>
      <c r="N1765" s="250"/>
      <c r="O1765" s="250"/>
      <c r="P1765" s="250"/>
      <c r="Q1765" s="250"/>
      <c r="R1765" s="250"/>
      <c r="S1765" s="250"/>
      <c r="T1765" s="251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2" t="s">
        <v>230</v>
      </c>
      <c r="AU1765" s="252" t="s">
        <v>88</v>
      </c>
      <c r="AV1765" s="13" t="s">
        <v>88</v>
      </c>
      <c r="AW1765" s="13" t="s">
        <v>34</v>
      </c>
      <c r="AX1765" s="13" t="s">
        <v>79</v>
      </c>
      <c r="AY1765" s="252" t="s">
        <v>216</v>
      </c>
    </row>
    <row r="1766" s="15" customFormat="1">
      <c r="A1766" s="15"/>
      <c r="B1766" s="280"/>
      <c r="C1766" s="281"/>
      <c r="D1766" s="243" t="s">
        <v>230</v>
      </c>
      <c r="E1766" s="282" t="s">
        <v>1</v>
      </c>
      <c r="F1766" s="283" t="s">
        <v>2902</v>
      </c>
      <c r="G1766" s="281"/>
      <c r="H1766" s="284">
        <v>57.799999999999997</v>
      </c>
      <c r="I1766" s="285"/>
      <c r="J1766" s="281"/>
      <c r="K1766" s="281"/>
      <c r="L1766" s="286"/>
      <c r="M1766" s="287"/>
      <c r="N1766" s="288"/>
      <c r="O1766" s="288"/>
      <c r="P1766" s="288"/>
      <c r="Q1766" s="288"/>
      <c r="R1766" s="288"/>
      <c r="S1766" s="288"/>
      <c r="T1766" s="289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90" t="s">
        <v>230</v>
      </c>
      <c r="AU1766" s="290" t="s">
        <v>88</v>
      </c>
      <c r="AV1766" s="15" t="s">
        <v>99</v>
      </c>
      <c r="AW1766" s="15" t="s">
        <v>34</v>
      </c>
      <c r="AX1766" s="15" t="s">
        <v>86</v>
      </c>
      <c r="AY1766" s="290" t="s">
        <v>216</v>
      </c>
    </row>
    <row r="1767" s="13" customFormat="1">
      <c r="A1767" s="13"/>
      <c r="B1767" s="241"/>
      <c r="C1767" s="242"/>
      <c r="D1767" s="243" t="s">
        <v>230</v>
      </c>
      <c r="E1767" s="242"/>
      <c r="F1767" s="245" t="s">
        <v>2912</v>
      </c>
      <c r="G1767" s="242"/>
      <c r="H1767" s="246">
        <v>63.579999999999998</v>
      </c>
      <c r="I1767" s="247"/>
      <c r="J1767" s="242"/>
      <c r="K1767" s="242"/>
      <c r="L1767" s="248"/>
      <c r="M1767" s="249"/>
      <c r="N1767" s="250"/>
      <c r="O1767" s="250"/>
      <c r="P1767" s="250"/>
      <c r="Q1767" s="250"/>
      <c r="R1767" s="250"/>
      <c r="S1767" s="250"/>
      <c r="T1767" s="25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2" t="s">
        <v>230</v>
      </c>
      <c r="AU1767" s="252" t="s">
        <v>88</v>
      </c>
      <c r="AV1767" s="13" t="s">
        <v>88</v>
      </c>
      <c r="AW1767" s="13" t="s">
        <v>4</v>
      </c>
      <c r="AX1767" s="13" t="s">
        <v>86</v>
      </c>
      <c r="AY1767" s="252" t="s">
        <v>216</v>
      </c>
    </row>
    <row r="1768" s="2" customFormat="1" ht="16.5" customHeight="1">
      <c r="A1768" s="39"/>
      <c r="B1768" s="40"/>
      <c r="C1768" s="228" t="s">
        <v>2913</v>
      </c>
      <c r="D1768" s="228" t="s">
        <v>218</v>
      </c>
      <c r="E1768" s="229" t="s">
        <v>2914</v>
      </c>
      <c r="F1768" s="230" t="s">
        <v>2915</v>
      </c>
      <c r="G1768" s="231" t="s">
        <v>277</v>
      </c>
      <c r="H1768" s="232">
        <v>11.199999999999999</v>
      </c>
      <c r="I1768" s="233"/>
      <c r="J1768" s="234">
        <f>ROUND(I1768*H1768,2)</f>
        <v>0</v>
      </c>
      <c r="K1768" s="230" t="s">
        <v>222</v>
      </c>
      <c r="L1768" s="45"/>
      <c r="M1768" s="235" t="s">
        <v>1</v>
      </c>
      <c r="N1768" s="236" t="s">
        <v>44</v>
      </c>
      <c r="O1768" s="92"/>
      <c r="P1768" s="237">
        <f>O1768*H1768</f>
        <v>0</v>
      </c>
      <c r="Q1768" s="237">
        <v>0</v>
      </c>
      <c r="R1768" s="237">
        <f>Q1768*H1768</f>
        <v>0</v>
      </c>
      <c r="S1768" s="237">
        <v>0</v>
      </c>
      <c r="T1768" s="238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39" t="s">
        <v>290</v>
      </c>
      <c r="AT1768" s="239" t="s">
        <v>218</v>
      </c>
      <c r="AU1768" s="239" t="s">
        <v>88</v>
      </c>
      <c r="AY1768" s="18" t="s">
        <v>216</v>
      </c>
      <c r="BE1768" s="240">
        <f>IF(N1768="základní",J1768,0)</f>
        <v>0</v>
      </c>
      <c r="BF1768" s="240">
        <f>IF(N1768="snížená",J1768,0)</f>
        <v>0</v>
      </c>
      <c r="BG1768" s="240">
        <f>IF(N1768="zákl. přenesená",J1768,0)</f>
        <v>0</v>
      </c>
      <c r="BH1768" s="240">
        <f>IF(N1768="sníž. přenesená",J1768,0)</f>
        <v>0</v>
      </c>
      <c r="BI1768" s="240">
        <f>IF(N1768="nulová",J1768,0)</f>
        <v>0</v>
      </c>
      <c r="BJ1768" s="18" t="s">
        <v>86</v>
      </c>
      <c r="BK1768" s="240">
        <f>ROUND(I1768*H1768,2)</f>
        <v>0</v>
      </c>
      <c r="BL1768" s="18" t="s">
        <v>290</v>
      </c>
      <c r="BM1768" s="239" t="s">
        <v>2916</v>
      </c>
    </row>
    <row r="1769" s="13" customFormat="1">
      <c r="A1769" s="13"/>
      <c r="B1769" s="241"/>
      <c r="C1769" s="242"/>
      <c r="D1769" s="243" t="s">
        <v>230</v>
      </c>
      <c r="E1769" s="244" t="s">
        <v>1</v>
      </c>
      <c r="F1769" s="245" t="s">
        <v>2917</v>
      </c>
      <c r="G1769" s="242"/>
      <c r="H1769" s="246">
        <v>6.2000000000000002</v>
      </c>
      <c r="I1769" s="247"/>
      <c r="J1769" s="242"/>
      <c r="K1769" s="242"/>
      <c r="L1769" s="248"/>
      <c r="M1769" s="249"/>
      <c r="N1769" s="250"/>
      <c r="O1769" s="250"/>
      <c r="P1769" s="250"/>
      <c r="Q1769" s="250"/>
      <c r="R1769" s="250"/>
      <c r="S1769" s="250"/>
      <c r="T1769" s="251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2" t="s">
        <v>230</v>
      </c>
      <c r="AU1769" s="252" t="s">
        <v>88</v>
      </c>
      <c r="AV1769" s="13" t="s">
        <v>88</v>
      </c>
      <c r="AW1769" s="13" t="s">
        <v>34</v>
      </c>
      <c r="AX1769" s="13" t="s">
        <v>79</v>
      </c>
      <c r="AY1769" s="252" t="s">
        <v>216</v>
      </c>
    </row>
    <row r="1770" s="13" customFormat="1">
      <c r="A1770" s="13"/>
      <c r="B1770" s="241"/>
      <c r="C1770" s="242"/>
      <c r="D1770" s="243" t="s">
        <v>230</v>
      </c>
      <c r="E1770" s="244" t="s">
        <v>1</v>
      </c>
      <c r="F1770" s="245" t="s">
        <v>2918</v>
      </c>
      <c r="G1770" s="242"/>
      <c r="H1770" s="246">
        <v>5</v>
      </c>
      <c r="I1770" s="247"/>
      <c r="J1770" s="242"/>
      <c r="K1770" s="242"/>
      <c r="L1770" s="248"/>
      <c r="M1770" s="249"/>
      <c r="N1770" s="250"/>
      <c r="O1770" s="250"/>
      <c r="P1770" s="250"/>
      <c r="Q1770" s="250"/>
      <c r="R1770" s="250"/>
      <c r="S1770" s="250"/>
      <c r="T1770" s="251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2" t="s">
        <v>230</v>
      </c>
      <c r="AU1770" s="252" t="s">
        <v>88</v>
      </c>
      <c r="AV1770" s="13" t="s">
        <v>88</v>
      </c>
      <c r="AW1770" s="13" t="s">
        <v>34</v>
      </c>
      <c r="AX1770" s="13" t="s">
        <v>79</v>
      </c>
      <c r="AY1770" s="252" t="s">
        <v>216</v>
      </c>
    </row>
    <row r="1771" s="14" customFormat="1">
      <c r="A1771" s="14"/>
      <c r="B1771" s="253"/>
      <c r="C1771" s="254"/>
      <c r="D1771" s="243" t="s">
        <v>230</v>
      </c>
      <c r="E1771" s="255" t="s">
        <v>1</v>
      </c>
      <c r="F1771" s="256" t="s">
        <v>285</v>
      </c>
      <c r="G1771" s="254"/>
      <c r="H1771" s="257">
        <v>11.199999999999999</v>
      </c>
      <c r="I1771" s="258"/>
      <c r="J1771" s="254"/>
      <c r="K1771" s="254"/>
      <c r="L1771" s="259"/>
      <c r="M1771" s="260"/>
      <c r="N1771" s="261"/>
      <c r="O1771" s="261"/>
      <c r="P1771" s="261"/>
      <c r="Q1771" s="261"/>
      <c r="R1771" s="261"/>
      <c r="S1771" s="261"/>
      <c r="T1771" s="26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3" t="s">
        <v>230</v>
      </c>
      <c r="AU1771" s="263" t="s">
        <v>88</v>
      </c>
      <c r="AV1771" s="14" t="s">
        <v>121</v>
      </c>
      <c r="AW1771" s="14" t="s">
        <v>34</v>
      </c>
      <c r="AX1771" s="14" t="s">
        <v>86</v>
      </c>
      <c r="AY1771" s="263" t="s">
        <v>216</v>
      </c>
    </row>
    <row r="1772" s="2" customFormat="1" ht="16.5" customHeight="1">
      <c r="A1772" s="39"/>
      <c r="B1772" s="40"/>
      <c r="C1772" s="228" t="s">
        <v>2919</v>
      </c>
      <c r="D1772" s="228" t="s">
        <v>218</v>
      </c>
      <c r="E1772" s="229" t="s">
        <v>2920</v>
      </c>
      <c r="F1772" s="230" t="s">
        <v>2921</v>
      </c>
      <c r="G1772" s="231" t="s">
        <v>293</v>
      </c>
      <c r="H1772" s="232">
        <v>101.44799999999999</v>
      </c>
      <c r="I1772" s="233"/>
      <c r="J1772" s="234">
        <f>ROUND(I1772*H1772,2)</f>
        <v>0</v>
      </c>
      <c r="K1772" s="230" t="s">
        <v>222</v>
      </c>
      <c r="L1772" s="45"/>
      <c r="M1772" s="235" t="s">
        <v>1</v>
      </c>
      <c r="N1772" s="236" t="s">
        <v>44</v>
      </c>
      <c r="O1772" s="92"/>
      <c r="P1772" s="237">
        <f>O1772*H1772</f>
        <v>0</v>
      </c>
      <c r="Q1772" s="237">
        <v>3.0000000000000001E-05</v>
      </c>
      <c r="R1772" s="237">
        <f>Q1772*H1772</f>
        <v>0.0030434399999999997</v>
      </c>
      <c r="S1772" s="237">
        <v>0</v>
      </c>
      <c r="T1772" s="238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9" t="s">
        <v>290</v>
      </c>
      <c r="AT1772" s="239" t="s">
        <v>218</v>
      </c>
      <c r="AU1772" s="239" t="s">
        <v>88</v>
      </c>
      <c r="AY1772" s="18" t="s">
        <v>216</v>
      </c>
      <c r="BE1772" s="240">
        <f>IF(N1772="základní",J1772,0)</f>
        <v>0</v>
      </c>
      <c r="BF1772" s="240">
        <f>IF(N1772="snížená",J1772,0)</f>
        <v>0</v>
      </c>
      <c r="BG1772" s="240">
        <f>IF(N1772="zákl. přenesená",J1772,0)</f>
        <v>0</v>
      </c>
      <c r="BH1772" s="240">
        <f>IF(N1772="sníž. přenesená",J1772,0)</f>
        <v>0</v>
      </c>
      <c r="BI1772" s="240">
        <f>IF(N1772="nulová",J1772,0)</f>
        <v>0</v>
      </c>
      <c r="BJ1772" s="18" t="s">
        <v>86</v>
      </c>
      <c r="BK1772" s="240">
        <f>ROUND(I1772*H1772,2)</f>
        <v>0</v>
      </c>
      <c r="BL1772" s="18" t="s">
        <v>290</v>
      </c>
      <c r="BM1772" s="239" t="s">
        <v>2922</v>
      </c>
    </row>
    <row r="1773" s="13" customFormat="1">
      <c r="A1773" s="13"/>
      <c r="B1773" s="241"/>
      <c r="C1773" s="242"/>
      <c r="D1773" s="243" t="s">
        <v>230</v>
      </c>
      <c r="E1773" s="244" t="s">
        <v>1</v>
      </c>
      <c r="F1773" s="245" t="s">
        <v>2923</v>
      </c>
      <c r="G1773" s="242"/>
      <c r="H1773" s="246">
        <v>101.44799999999999</v>
      </c>
      <c r="I1773" s="247"/>
      <c r="J1773" s="242"/>
      <c r="K1773" s="242"/>
      <c r="L1773" s="248"/>
      <c r="M1773" s="249"/>
      <c r="N1773" s="250"/>
      <c r="O1773" s="250"/>
      <c r="P1773" s="250"/>
      <c r="Q1773" s="250"/>
      <c r="R1773" s="250"/>
      <c r="S1773" s="250"/>
      <c r="T1773" s="251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2" t="s">
        <v>230</v>
      </c>
      <c r="AU1773" s="252" t="s">
        <v>88</v>
      </c>
      <c r="AV1773" s="13" t="s">
        <v>88</v>
      </c>
      <c r="AW1773" s="13" t="s">
        <v>34</v>
      </c>
      <c r="AX1773" s="13" t="s">
        <v>86</v>
      </c>
      <c r="AY1773" s="252" t="s">
        <v>216</v>
      </c>
    </row>
    <row r="1774" s="2" customFormat="1" ht="16.5" customHeight="1">
      <c r="A1774" s="39"/>
      <c r="B1774" s="40"/>
      <c r="C1774" s="228" t="s">
        <v>2924</v>
      </c>
      <c r="D1774" s="228" t="s">
        <v>218</v>
      </c>
      <c r="E1774" s="229" t="s">
        <v>2925</v>
      </c>
      <c r="F1774" s="230" t="s">
        <v>2926</v>
      </c>
      <c r="G1774" s="231" t="s">
        <v>277</v>
      </c>
      <c r="H1774" s="232">
        <v>75</v>
      </c>
      <c r="I1774" s="233"/>
      <c r="J1774" s="234">
        <f>ROUND(I1774*H1774,2)</f>
        <v>0</v>
      </c>
      <c r="K1774" s="230" t="s">
        <v>222</v>
      </c>
      <c r="L1774" s="45"/>
      <c r="M1774" s="235" t="s">
        <v>1</v>
      </c>
      <c r="N1774" s="236" t="s">
        <v>44</v>
      </c>
      <c r="O1774" s="92"/>
      <c r="P1774" s="237">
        <f>O1774*H1774</f>
        <v>0</v>
      </c>
      <c r="Q1774" s="237">
        <v>0</v>
      </c>
      <c r="R1774" s="237">
        <f>Q1774*H1774</f>
        <v>0</v>
      </c>
      <c r="S1774" s="237">
        <v>0</v>
      </c>
      <c r="T1774" s="238">
        <f>S1774*H1774</f>
        <v>0</v>
      </c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R1774" s="239" t="s">
        <v>290</v>
      </c>
      <c r="AT1774" s="239" t="s">
        <v>218</v>
      </c>
      <c r="AU1774" s="239" t="s">
        <v>88</v>
      </c>
      <c r="AY1774" s="18" t="s">
        <v>216</v>
      </c>
      <c r="BE1774" s="240">
        <f>IF(N1774="základní",J1774,0)</f>
        <v>0</v>
      </c>
      <c r="BF1774" s="240">
        <f>IF(N1774="snížená",J1774,0)</f>
        <v>0</v>
      </c>
      <c r="BG1774" s="240">
        <f>IF(N1774="zákl. přenesená",J1774,0)</f>
        <v>0</v>
      </c>
      <c r="BH1774" s="240">
        <f>IF(N1774="sníž. přenesená",J1774,0)</f>
        <v>0</v>
      </c>
      <c r="BI1774" s="240">
        <f>IF(N1774="nulová",J1774,0)</f>
        <v>0</v>
      </c>
      <c r="BJ1774" s="18" t="s">
        <v>86</v>
      </c>
      <c r="BK1774" s="240">
        <f>ROUND(I1774*H1774,2)</f>
        <v>0</v>
      </c>
      <c r="BL1774" s="18" t="s">
        <v>290</v>
      </c>
      <c r="BM1774" s="239" t="s">
        <v>2927</v>
      </c>
    </row>
    <row r="1775" s="13" customFormat="1">
      <c r="A1775" s="13"/>
      <c r="B1775" s="241"/>
      <c r="C1775" s="242"/>
      <c r="D1775" s="243" t="s">
        <v>230</v>
      </c>
      <c r="E1775" s="244" t="s">
        <v>1</v>
      </c>
      <c r="F1775" s="245" t="s">
        <v>2882</v>
      </c>
      <c r="G1775" s="242"/>
      <c r="H1775" s="246">
        <v>37.399999999999999</v>
      </c>
      <c r="I1775" s="247"/>
      <c r="J1775" s="242"/>
      <c r="K1775" s="242"/>
      <c r="L1775" s="248"/>
      <c r="M1775" s="249"/>
      <c r="N1775" s="250"/>
      <c r="O1775" s="250"/>
      <c r="P1775" s="250"/>
      <c r="Q1775" s="250"/>
      <c r="R1775" s="250"/>
      <c r="S1775" s="250"/>
      <c r="T1775" s="25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2" t="s">
        <v>230</v>
      </c>
      <c r="AU1775" s="252" t="s">
        <v>88</v>
      </c>
      <c r="AV1775" s="13" t="s">
        <v>88</v>
      </c>
      <c r="AW1775" s="13" t="s">
        <v>34</v>
      </c>
      <c r="AX1775" s="13" t="s">
        <v>79</v>
      </c>
      <c r="AY1775" s="252" t="s">
        <v>216</v>
      </c>
    </row>
    <row r="1776" s="13" customFormat="1">
      <c r="A1776" s="13"/>
      <c r="B1776" s="241"/>
      <c r="C1776" s="242"/>
      <c r="D1776" s="243" t="s">
        <v>230</v>
      </c>
      <c r="E1776" s="244" t="s">
        <v>1</v>
      </c>
      <c r="F1776" s="245" t="s">
        <v>2883</v>
      </c>
      <c r="G1776" s="242"/>
      <c r="H1776" s="246">
        <v>37.600000000000001</v>
      </c>
      <c r="I1776" s="247"/>
      <c r="J1776" s="242"/>
      <c r="K1776" s="242"/>
      <c r="L1776" s="248"/>
      <c r="M1776" s="249"/>
      <c r="N1776" s="250"/>
      <c r="O1776" s="250"/>
      <c r="P1776" s="250"/>
      <c r="Q1776" s="250"/>
      <c r="R1776" s="250"/>
      <c r="S1776" s="250"/>
      <c r="T1776" s="251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2" t="s">
        <v>230</v>
      </c>
      <c r="AU1776" s="252" t="s">
        <v>88</v>
      </c>
      <c r="AV1776" s="13" t="s">
        <v>88</v>
      </c>
      <c r="AW1776" s="13" t="s">
        <v>34</v>
      </c>
      <c r="AX1776" s="13" t="s">
        <v>79</v>
      </c>
      <c r="AY1776" s="252" t="s">
        <v>216</v>
      </c>
    </row>
    <row r="1777" s="14" customFormat="1">
      <c r="A1777" s="14"/>
      <c r="B1777" s="253"/>
      <c r="C1777" s="254"/>
      <c r="D1777" s="243" t="s">
        <v>230</v>
      </c>
      <c r="E1777" s="255" t="s">
        <v>1</v>
      </c>
      <c r="F1777" s="256" t="s">
        <v>285</v>
      </c>
      <c r="G1777" s="254"/>
      <c r="H1777" s="257">
        <v>75</v>
      </c>
      <c r="I1777" s="258"/>
      <c r="J1777" s="254"/>
      <c r="K1777" s="254"/>
      <c r="L1777" s="259"/>
      <c r="M1777" s="260"/>
      <c r="N1777" s="261"/>
      <c r="O1777" s="261"/>
      <c r="P1777" s="261"/>
      <c r="Q1777" s="261"/>
      <c r="R1777" s="261"/>
      <c r="S1777" s="261"/>
      <c r="T1777" s="26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3" t="s">
        <v>230</v>
      </c>
      <c r="AU1777" s="263" t="s">
        <v>88</v>
      </c>
      <c r="AV1777" s="14" t="s">
        <v>121</v>
      </c>
      <c r="AW1777" s="14" t="s">
        <v>34</v>
      </c>
      <c r="AX1777" s="14" t="s">
        <v>86</v>
      </c>
      <c r="AY1777" s="263" t="s">
        <v>216</v>
      </c>
    </row>
    <row r="1778" s="2" customFormat="1" ht="16.5" customHeight="1">
      <c r="A1778" s="39"/>
      <c r="B1778" s="40"/>
      <c r="C1778" s="264" t="s">
        <v>2928</v>
      </c>
      <c r="D1778" s="264" t="s">
        <v>372</v>
      </c>
      <c r="E1778" s="265" t="s">
        <v>2929</v>
      </c>
      <c r="F1778" s="266" t="s">
        <v>2930</v>
      </c>
      <c r="G1778" s="267" t="s">
        <v>650</v>
      </c>
      <c r="H1778" s="268">
        <v>300</v>
      </c>
      <c r="I1778" s="269"/>
      <c r="J1778" s="270">
        <f>ROUND(I1778*H1778,2)</f>
        <v>0</v>
      </c>
      <c r="K1778" s="266" t="s">
        <v>222</v>
      </c>
      <c r="L1778" s="271"/>
      <c r="M1778" s="272" t="s">
        <v>1</v>
      </c>
      <c r="N1778" s="273" t="s">
        <v>44</v>
      </c>
      <c r="O1778" s="92"/>
      <c r="P1778" s="237">
        <f>O1778*H1778</f>
        <v>0</v>
      </c>
      <c r="Q1778" s="237">
        <v>0.001</v>
      </c>
      <c r="R1778" s="237">
        <f>Q1778*H1778</f>
        <v>0.29999999999999999</v>
      </c>
      <c r="S1778" s="237">
        <v>0</v>
      </c>
      <c r="T1778" s="238">
        <f>S1778*H1778</f>
        <v>0</v>
      </c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R1778" s="239" t="s">
        <v>371</v>
      </c>
      <c r="AT1778" s="239" t="s">
        <v>372</v>
      </c>
      <c r="AU1778" s="239" t="s">
        <v>88</v>
      </c>
      <c r="AY1778" s="18" t="s">
        <v>216</v>
      </c>
      <c r="BE1778" s="240">
        <f>IF(N1778="základní",J1778,0)</f>
        <v>0</v>
      </c>
      <c r="BF1778" s="240">
        <f>IF(N1778="snížená",J1778,0)</f>
        <v>0</v>
      </c>
      <c r="BG1778" s="240">
        <f>IF(N1778="zákl. přenesená",J1778,0)</f>
        <v>0</v>
      </c>
      <c r="BH1778" s="240">
        <f>IF(N1778="sníž. přenesená",J1778,0)</f>
        <v>0</v>
      </c>
      <c r="BI1778" s="240">
        <f>IF(N1778="nulová",J1778,0)</f>
        <v>0</v>
      </c>
      <c r="BJ1778" s="18" t="s">
        <v>86</v>
      </c>
      <c r="BK1778" s="240">
        <f>ROUND(I1778*H1778,2)</f>
        <v>0</v>
      </c>
      <c r="BL1778" s="18" t="s">
        <v>290</v>
      </c>
      <c r="BM1778" s="239" t="s">
        <v>2931</v>
      </c>
    </row>
    <row r="1779" s="13" customFormat="1">
      <c r="A1779" s="13"/>
      <c r="B1779" s="241"/>
      <c r="C1779" s="242"/>
      <c r="D1779" s="243" t="s">
        <v>230</v>
      </c>
      <c r="E1779" s="242"/>
      <c r="F1779" s="245" t="s">
        <v>2932</v>
      </c>
      <c r="G1779" s="242"/>
      <c r="H1779" s="246">
        <v>300</v>
      </c>
      <c r="I1779" s="247"/>
      <c r="J1779" s="242"/>
      <c r="K1779" s="242"/>
      <c r="L1779" s="248"/>
      <c r="M1779" s="249"/>
      <c r="N1779" s="250"/>
      <c r="O1779" s="250"/>
      <c r="P1779" s="250"/>
      <c r="Q1779" s="250"/>
      <c r="R1779" s="250"/>
      <c r="S1779" s="250"/>
      <c r="T1779" s="251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2" t="s">
        <v>230</v>
      </c>
      <c r="AU1779" s="252" t="s">
        <v>88</v>
      </c>
      <c r="AV1779" s="13" t="s">
        <v>88</v>
      </c>
      <c r="AW1779" s="13" t="s">
        <v>4</v>
      </c>
      <c r="AX1779" s="13" t="s">
        <v>86</v>
      </c>
      <c r="AY1779" s="252" t="s">
        <v>216</v>
      </c>
    </row>
    <row r="1780" s="2" customFormat="1" ht="16.5" customHeight="1">
      <c r="A1780" s="39"/>
      <c r="B1780" s="40"/>
      <c r="C1780" s="228" t="s">
        <v>2933</v>
      </c>
      <c r="D1780" s="228" t="s">
        <v>218</v>
      </c>
      <c r="E1780" s="229" t="s">
        <v>2934</v>
      </c>
      <c r="F1780" s="230" t="s">
        <v>2935</v>
      </c>
      <c r="G1780" s="231" t="s">
        <v>221</v>
      </c>
      <c r="H1780" s="232">
        <v>52</v>
      </c>
      <c r="I1780" s="233"/>
      <c r="J1780" s="234">
        <f>ROUND(I1780*H1780,2)</f>
        <v>0</v>
      </c>
      <c r="K1780" s="230" t="s">
        <v>222</v>
      </c>
      <c r="L1780" s="45"/>
      <c r="M1780" s="235" t="s">
        <v>1</v>
      </c>
      <c r="N1780" s="236" t="s">
        <v>44</v>
      </c>
      <c r="O1780" s="92"/>
      <c r="P1780" s="237">
        <f>O1780*H1780</f>
        <v>0</v>
      </c>
      <c r="Q1780" s="237">
        <v>0.00021000000000000001</v>
      </c>
      <c r="R1780" s="237">
        <f>Q1780*H1780</f>
        <v>0.010920000000000001</v>
      </c>
      <c r="S1780" s="237">
        <v>0</v>
      </c>
      <c r="T1780" s="238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39" t="s">
        <v>290</v>
      </c>
      <c r="AT1780" s="239" t="s">
        <v>218</v>
      </c>
      <c r="AU1780" s="239" t="s">
        <v>88</v>
      </c>
      <c r="AY1780" s="18" t="s">
        <v>216</v>
      </c>
      <c r="BE1780" s="240">
        <f>IF(N1780="základní",J1780,0)</f>
        <v>0</v>
      </c>
      <c r="BF1780" s="240">
        <f>IF(N1780="snížená",J1780,0)</f>
        <v>0</v>
      </c>
      <c r="BG1780" s="240">
        <f>IF(N1780="zákl. přenesená",J1780,0)</f>
        <v>0</v>
      </c>
      <c r="BH1780" s="240">
        <f>IF(N1780="sníž. přenesená",J1780,0)</f>
        <v>0</v>
      </c>
      <c r="BI1780" s="240">
        <f>IF(N1780="nulová",J1780,0)</f>
        <v>0</v>
      </c>
      <c r="BJ1780" s="18" t="s">
        <v>86</v>
      </c>
      <c r="BK1780" s="240">
        <f>ROUND(I1780*H1780,2)</f>
        <v>0</v>
      </c>
      <c r="BL1780" s="18" t="s">
        <v>290</v>
      </c>
      <c r="BM1780" s="239" t="s">
        <v>2936</v>
      </c>
    </row>
    <row r="1781" s="2" customFormat="1" ht="16.5" customHeight="1">
      <c r="A1781" s="39"/>
      <c r="B1781" s="40"/>
      <c r="C1781" s="228" t="s">
        <v>2937</v>
      </c>
      <c r="D1781" s="228" t="s">
        <v>218</v>
      </c>
      <c r="E1781" s="229" t="s">
        <v>2938</v>
      </c>
      <c r="F1781" s="230" t="s">
        <v>2939</v>
      </c>
      <c r="G1781" s="231" t="s">
        <v>221</v>
      </c>
      <c r="H1781" s="232">
        <v>16</v>
      </c>
      <c r="I1781" s="233"/>
      <c r="J1781" s="234">
        <f>ROUND(I1781*H1781,2)</f>
        <v>0</v>
      </c>
      <c r="K1781" s="230" t="s">
        <v>222</v>
      </c>
      <c r="L1781" s="45"/>
      <c r="M1781" s="235" t="s">
        <v>1</v>
      </c>
      <c r="N1781" s="236" t="s">
        <v>44</v>
      </c>
      <c r="O1781" s="92"/>
      <c r="P1781" s="237">
        <f>O1781*H1781</f>
        <v>0</v>
      </c>
      <c r="Q1781" s="237">
        <v>0.00020000000000000001</v>
      </c>
      <c r="R1781" s="237">
        <f>Q1781*H1781</f>
        <v>0.0032000000000000002</v>
      </c>
      <c r="S1781" s="237">
        <v>0</v>
      </c>
      <c r="T1781" s="238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9" t="s">
        <v>290</v>
      </c>
      <c r="AT1781" s="239" t="s">
        <v>218</v>
      </c>
      <c r="AU1781" s="239" t="s">
        <v>88</v>
      </c>
      <c r="AY1781" s="18" t="s">
        <v>216</v>
      </c>
      <c r="BE1781" s="240">
        <f>IF(N1781="základní",J1781,0)</f>
        <v>0</v>
      </c>
      <c r="BF1781" s="240">
        <f>IF(N1781="snížená",J1781,0)</f>
        <v>0</v>
      </c>
      <c r="BG1781" s="240">
        <f>IF(N1781="zákl. přenesená",J1781,0)</f>
        <v>0</v>
      </c>
      <c r="BH1781" s="240">
        <f>IF(N1781="sníž. přenesená",J1781,0)</f>
        <v>0</v>
      </c>
      <c r="BI1781" s="240">
        <f>IF(N1781="nulová",J1781,0)</f>
        <v>0</v>
      </c>
      <c r="BJ1781" s="18" t="s">
        <v>86</v>
      </c>
      <c r="BK1781" s="240">
        <f>ROUND(I1781*H1781,2)</f>
        <v>0</v>
      </c>
      <c r="BL1781" s="18" t="s">
        <v>290</v>
      </c>
      <c r="BM1781" s="239" t="s">
        <v>2940</v>
      </c>
    </row>
    <row r="1782" s="13" customFormat="1">
      <c r="A1782" s="13"/>
      <c r="B1782" s="241"/>
      <c r="C1782" s="242"/>
      <c r="D1782" s="243" t="s">
        <v>230</v>
      </c>
      <c r="E1782" s="244" t="s">
        <v>1</v>
      </c>
      <c r="F1782" s="245" t="s">
        <v>290</v>
      </c>
      <c r="G1782" s="242"/>
      <c r="H1782" s="246">
        <v>16</v>
      </c>
      <c r="I1782" s="247"/>
      <c r="J1782" s="242"/>
      <c r="K1782" s="242"/>
      <c r="L1782" s="248"/>
      <c r="M1782" s="249"/>
      <c r="N1782" s="250"/>
      <c r="O1782" s="250"/>
      <c r="P1782" s="250"/>
      <c r="Q1782" s="250"/>
      <c r="R1782" s="250"/>
      <c r="S1782" s="250"/>
      <c r="T1782" s="25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2" t="s">
        <v>230</v>
      </c>
      <c r="AU1782" s="252" t="s">
        <v>88</v>
      </c>
      <c r="AV1782" s="13" t="s">
        <v>88</v>
      </c>
      <c r="AW1782" s="13" t="s">
        <v>34</v>
      </c>
      <c r="AX1782" s="13" t="s">
        <v>86</v>
      </c>
      <c r="AY1782" s="252" t="s">
        <v>216</v>
      </c>
    </row>
    <row r="1783" s="2" customFormat="1" ht="16.5" customHeight="1">
      <c r="A1783" s="39"/>
      <c r="B1783" s="40"/>
      <c r="C1783" s="228" t="s">
        <v>2941</v>
      </c>
      <c r="D1783" s="228" t="s">
        <v>218</v>
      </c>
      <c r="E1783" s="229" t="s">
        <v>2942</v>
      </c>
      <c r="F1783" s="230" t="s">
        <v>2943</v>
      </c>
      <c r="G1783" s="231" t="s">
        <v>293</v>
      </c>
      <c r="H1783" s="232">
        <v>101.44799999999999</v>
      </c>
      <c r="I1783" s="233"/>
      <c r="J1783" s="234">
        <f>ROUND(I1783*H1783,2)</f>
        <v>0</v>
      </c>
      <c r="K1783" s="230" t="s">
        <v>222</v>
      </c>
      <c r="L1783" s="45"/>
      <c r="M1783" s="235" t="s">
        <v>1</v>
      </c>
      <c r="N1783" s="236" t="s">
        <v>44</v>
      </c>
      <c r="O1783" s="92"/>
      <c r="P1783" s="237">
        <f>O1783*H1783</f>
        <v>0</v>
      </c>
      <c r="Q1783" s="237">
        <v>0.00032000000000000003</v>
      </c>
      <c r="R1783" s="237">
        <f>Q1783*H1783</f>
        <v>0.032463360000000004</v>
      </c>
      <c r="S1783" s="237">
        <v>0</v>
      </c>
      <c r="T1783" s="238">
        <f>S1783*H1783</f>
        <v>0</v>
      </c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R1783" s="239" t="s">
        <v>290</v>
      </c>
      <c r="AT1783" s="239" t="s">
        <v>218</v>
      </c>
      <c r="AU1783" s="239" t="s">
        <v>88</v>
      </c>
      <c r="AY1783" s="18" t="s">
        <v>216</v>
      </c>
      <c r="BE1783" s="240">
        <f>IF(N1783="základní",J1783,0)</f>
        <v>0</v>
      </c>
      <c r="BF1783" s="240">
        <f>IF(N1783="snížená",J1783,0)</f>
        <v>0</v>
      </c>
      <c r="BG1783" s="240">
        <f>IF(N1783="zákl. přenesená",J1783,0)</f>
        <v>0</v>
      </c>
      <c r="BH1783" s="240">
        <f>IF(N1783="sníž. přenesená",J1783,0)</f>
        <v>0</v>
      </c>
      <c r="BI1783" s="240">
        <f>IF(N1783="nulová",J1783,0)</f>
        <v>0</v>
      </c>
      <c r="BJ1783" s="18" t="s">
        <v>86</v>
      </c>
      <c r="BK1783" s="240">
        <f>ROUND(I1783*H1783,2)</f>
        <v>0</v>
      </c>
      <c r="BL1783" s="18" t="s">
        <v>290</v>
      </c>
      <c r="BM1783" s="239" t="s">
        <v>2944</v>
      </c>
    </row>
    <row r="1784" s="13" customFormat="1">
      <c r="A1784" s="13"/>
      <c r="B1784" s="241"/>
      <c r="C1784" s="242"/>
      <c r="D1784" s="243" t="s">
        <v>230</v>
      </c>
      <c r="E1784" s="244" t="s">
        <v>1</v>
      </c>
      <c r="F1784" s="245" t="s">
        <v>2945</v>
      </c>
      <c r="G1784" s="242"/>
      <c r="H1784" s="246">
        <v>24.248000000000001</v>
      </c>
      <c r="I1784" s="247"/>
      <c r="J1784" s="242"/>
      <c r="K1784" s="242"/>
      <c r="L1784" s="248"/>
      <c r="M1784" s="249"/>
      <c r="N1784" s="250"/>
      <c r="O1784" s="250"/>
      <c r="P1784" s="250"/>
      <c r="Q1784" s="250"/>
      <c r="R1784" s="250"/>
      <c r="S1784" s="250"/>
      <c r="T1784" s="251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2" t="s">
        <v>230</v>
      </c>
      <c r="AU1784" s="252" t="s">
        <v>88</v>
      </c>
      <c r="AV1784" s="13" t="s">
        <v>88</v>
      </c>
      <c r="AW1784" s="13" t="s">
        <v>34</v>
      </c>
      <c r="AX1784" s="13" t="s">
        <v>79</v>
      </c>
      <c r="AY1784" s="252" t="s">
        <v>216</v>
      </c>
    </row>
    <row r="1785" s="15" customFormat="1">
      <c r="A1785" s="15"/>
      <c r="B1785" s="280"/>
      <c r="C1785" s="281"/>
      <c r="D1785" s="243" t="s">
        <v>230</v>
      </c>
      <c r="E1785" s="282" t="s">
        <v>1</v>
      </c>
      <c r="F1785" s="283" t="s">
        <v>1160</v>
      </c>
      <c r="G1785" s="281"/>
      <c r="H1785" s="284">
        <v>24.248000000000001</v>
      </c>
      <c r="I1785" s="285"/>
      <c r="J1785" s="281"/>
      <c r="K1785" s="281"/>
      <c r="L1785" s="286"/>
      <c r="M1785" s="287"/>
      <c r="N1785" s="288"/>
      <c r="O1785" s="288"/>
      <c r="P1785" s="288"/>
      <c r="Q1785" s="288"/>
      <c r="R1785" s="288"/>
      <c r="S1785" s="288"/>
      <c r="T1785" s="289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90" t="s">
        <v>230</v>
      </c>
      <c r="AU1785" s="290" t="s">
        <v>88</v>
      </c>
      <c r="AV1785" s="15" t="s">
        <v>99</v>
      </c>
      <c r="AW1785" s="15" t="s">
        <v>34</v>
      </c>
      <c r="AX1785" s="15" t="s">
        <v>79</v>
      </c>
      <c r="AY1785" s="290" t="s">
        <v>216</v>
      </c>
    </row>
    <row r="1786" s="13" customFormat="1">
      <c r="A1786" s="13"/>
      <c r="B1786" s="241"/>
      <c r="C1786" s="242"/>
      <c r="D1786" s="243" t="s">
        <v>230</v>
      </c>
      <c r="E1786" s="244" t="s">
        <v>1</v>
      </c>
      <c r="F1786" s="245" t="s">
        <v>2946</v>
      </c>
      <c r="G1786" s="242"/>
      <c r="H1786" s="246">
        <v>13.15</v>
      </c>
      <c r="I1786" s="247"/>
      <c r="J1786" s="242"/>
      <c r="K1786" s="242"/>
      <c r="L1786" s="248"/>
      <c r="M1786" s="249"/>
      <c r="N1786" s="250"/>
      <c r="O1786" s="250"/>
      <c r="P1786" s="250"/>
      <c r="Q1786" s="250"/>
      <c r="R1786" s="250"/>
      <c r="S1786" s="250"/>
      <c r="T1786" s="251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2" t="s">
        <v>230</v>
      </c>
      <c r="AU1786" s="252" t="s">
        <v>88</v>
      </c>
      <c r="AV1786" s="13" t="s">
        <v>88</v>
      </c>
      <c r="AW1786" s="13" t="s">
        <v>34</v>
      </c>
      <c r="AX1786" s="13" t="s">
        <v>79</v>
      </c>
      <c r="AY1786" s="252" t="s">
        <v>216</v>
      </c>
    </row>
    <row r="1787" s="15" customFormat="1">
      <c r="A1787" s="15"/>
      <c r="B1787" s="280"/>
      <c r="C1787" s="281"/>
      <c r="D1787" s="243" t="s">
        <v>230</v>
      </c>
      <c r="E1787" s="282" t="s">
        <v>1</v>
      </c>
      <c r="F1787" s="283" t="s">
        <v>1163</v>
      </c>
      <c r="G1787" s="281"/>
      <c r="H1787" s="284">
        <v>13.15</v>
      </c>
      <c r="I1787" s="285"/>
      <c r="J1787" s="281"/>
      <c r="K1787" s="281"/>
      <c r="L1787" s="286"/>
      <c r="M1787" s="287"/>
      <c r="N1787" s="288"/>
      <c r="O1787" s="288"/>
      <c r="P1787" s="288"/>
      <c r="Q1787" s="288"/>
      <c r="R1787" s="288"/>
      <c r="S1787" s="288"/>
      <c r="T1787" s="289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90" t="s">
        <v>230</v>
      </c>
      <c r="AU1787" s="290" t="s">
        <v>88</v>
      </c>
      <c r="AV1787" s="15" t="s">
        <v>99</v>
      </c>
      <c r="AW1787" s="15" t="s">
        <v>34</v>
      </c>
      <c r="AX1787" s="15" t="s">
        <v>79</v>
      </c>
      <c r="AY1787" s="290" t="s">
        <v>216</v>
      </c>
    </row>
    <row r="1788" s="13" customFormat="1">
      <c r="A1788" s="13"/>
      <c r="B1788" s="241"/>
      <c r="C1788" s="242"/>
      <c r="D1788" s="243" t="s">
        <v>230</v>
      </c>
      <c r="E1788" s="244" t="s">
        <v>1</v>
      </c>
      <c r="F1788" s="245" t="s">
        <v>2947</v>
      </c>
      <c r="G1788" s="242"/>
      <c r="H1788" s="246">
        <v>13.1</v>
      </c>
      <c r="I1788" s="247"/>
      <c r="J1788" s="242"/>
      <c r="K1788" s="242"/>
      <c r="L1788" s="248"/>
      <c r="M1788" s="249"/>
      <c r="N1788" s="250"/>
      <c r="O1788" s="250"/>
      <c r="P1788" s="250"/>
      <c r="Q1788" s="250"/>
      <c r="R1788" s="250"/>
      <c r="S1788" s="250"/>
      <c r="T1788" s="251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2" t="s">
        <v>230</v>
      </c>
      <c r="AU1788" s="252" t="s">
        <v>88</v>
      </c>
      <c r="AV1788" s="13" t="s">
        <v>88</v>
      </c>
      <c r="AW1788" s="13" t="s">
        <v>34</v>
      </c>
      <c r="AX1788" s="13" t="s">
        <v>79</v>
      </c>
      <c r="AY1788" s="252" t="s">
        <v>216</v>
      </c>
    </row>
    <row r="1789" s="15" customFormat="1">
      <c r="A1789" s="15"/>
      <c r="B1789" s="280"/>
      <c r="C1789" s="281"/>
      <c r="D1789" s="243" t="s">
        <v>230</v>
      </c>
      <c r="E1789" s="282" t="s">
        <v>1</v>
      </c>
      <c r="F1789" s="283" t="s">
        <v>1167</v>
      </c>
      <c r="G1789" s="281"/>
      <c r="H1789" s="284">
        <v>13.1</v>
      </c>
      <c r="I1789" s="285"/>
      <c r="J1789" s="281"/>
      <c r="K1789" s="281"/>
      <c r="L1789" s="286"/>
      <c r="M1789" s="287"/>
      <c r="N1789" s="288"/>
      <c r="O1789" s="288"/>
      <c r="P1789" s="288"/>
      <c r="Q1789" s="288"/>
      <c r="R1789" s="288"/>
      <c r="S1789" s="288"/>
      <c r="T1789" s="289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90" t="s">
        <v>230</v>
      </c>
      <c r="AU1789" s="290" t="s">
        <v>88</v>
      </c>
      <c r="AV1789" s="15" t="s">
        <v>99</v>
      </c>
      <c r="AW1789" s="15" t="s">
        <v>34</v>
      </c>
      <c r="AX1789" s="15" t="s">
        <v>79</v>
      </c>
      <c r="AY1789" s="290" t="s">
        <v>216</v>
      </c>
    </row>
    <row r="1790" s="13" customFormat="1">
      <c r="A1790" s="13"/>
      <c r="B1790" s="241"/>
      <c r="C1790" s="242"/>
      <c r="D1790" s="243" t="s">
        <v>230</v>
      </c>
      <c r="E1790" s="244" t="s">
        <v>1</v>
      </c>
      <c r="F1790" s="245" t="s">
        <v>2948</v>
      </c>
      <c r="G1790" s="242"/>
      <c r="H1790" s="246">
        <v>8</v>
      </c>
      <c r="I1790" s="247"/>
      <c r="J1790" s="242"/>
      <c r="K1790" s="242"/>
      <c r="L1790" s="248"/>
      <c r="M1790" s="249"/>
      <c r="N1790" s="250"/>
      <c r="O1790" s="250"/>
      <c r="P1790" s="250"/>
      <c r="Q1790" s="250"/>
      <c r="R1790" s="250"/>
      <c r="S1790" s="250"/>
      <c r="T1790" s="25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2" t="s">
        <v>230</v>
      </c>
      <c r="AU1790" s="252" t="s">
        <v>88</v>
      </c>
      <c r="AV1790" s="13" t="s">
        <v>88</v>
      </c>
      <c r="AW1790" s="13" t="s">
        <v>34</v>
      </c>
      <c r="AX1790" s="13" t="s">
        <v>79</v>
      </c>
      <c r="AY1790" s="252" t="s">
        <v>216</v>
      </c>
    </row>
    <row r="1791" s="15" customFormat="1">
      <c r="A1791" s="15"/>
      <c r="B1791" s="280"/>
      <c r="C1791" s="281"/>
      <c r="D1791" s="243" t="s">
        <v>230</v>
      </c>
      <c r="E1791" s="282" t="s">
        <v>1</v>
      </c>
      <c r="F1791" s="283" t="s">
        <v>1190</v>
      </c>
      <c r="G1791" s="281"/>
      <c r="H1791" s="284">
        <v>8</v>
      </c>
      <c r="I1791" s="285"/>
      <c r="J1791" s="281"/>
      <c r="K1791" s="281"/>
      <c r="L1791" s="286"/>
      <c r="M1791" s="287"/>
      <c r="N1791" s="288"/>
      <c r="O1791" s="288"/>
      <c r="P1791" s="288"/>
      <c r="Q1791" s="288"/>
      <c r="R1791" s="288"/>
      <c r="S1791" s="288"/>
      <c r="T1791" s="289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90" t="s">
        <v>230</v>
      </c>
      <c r="AU1791" s="290" t="s">
        <v>88</v>
      </c>
      <c r="AV1791" s="15" t="s">
        <v>99</v>
      </c>
      <c r="AW1791" s="15" t="s">
        <v>34</v>
      </c>
      <c r="AX1791" s="15" t="s">
        <v>79</v>
      </c>
      <c r="AY1791" s="290" t="s">
        <v>216</v>
      </c>
    </row>
    <row r="1792" s="13" customFormat="1">
      <c r="A1792" s="13"/>
      <c r="B1792" s="241"/>
      <c r="C1792" s="242"/>
      <c r="D1792" s="243" t="s">
        <v>230</v>
      </c>
      <c r="E1792" s="244" t="s">
        <v>1</v>
      </c>
      <c r="F1792" s="245" t="s">
        <v>2947</v>
      </c>
      <c r="G1792" s="242"/>
      <c r="H1792" s="246">
        <v>13.1</v>
      </c>
      <c r="I1792" s="247"/>
      <c r="J1792" s="242"/>
      <c r="K1792" s="242"/>
      <c r="L1792" s="248"/>
      <c r="M1792" s="249"/>
      <c r="N1792" s="250"/>
      <c r="O1792" s="250"/>
      <c r="P1792" s="250"/>
      <c r="Q1792" s="250"/>
      <c r="R1792" s="250"/>
      <c r="S1792" s="250"/>
      <c r="T1792" s="251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2" t="s">
        <v>230</v>
      </c>
      <c r="AU1792" s="252" t="s">
        <v>88</v>
      </c>
      <c r="AV1792" s="13" t="s">
        <v>88</v>
      </c>
      <c r="AW1792" s="13" t="s">
        <v>34</v>
      </c>
      <c r="AX1792" s="13" t="s">
        <v>79</v>
      </c>
      <c r="AY1792" s="252" t="s">
        <v>216</v>
      </c>
    </row>
    <row r="1793" s="15" customFormat="1">
      <c r="A1793" s="15"/>
      <c r="B1793" s="280"/>
      <c r="C1793" s="281"/>
      <c r="D1793" s="243" t="s">
        <v>230</v>
      </c>
      <c r="E1793" s="282" t="s">
        <v>1</v>
      </c>
      <c r="F1793" s="283" t="s">
        <v>1194</v>
      </c>
      <c r="G1793" s="281"/>
      <c r="H1793" s="284">
        <v>13.1</v>
      </c>
      <c r="I1793" s="285"/>
      <c r="J1793" s="281"/>
      <c r="K1793" s="281"/>
      <c r="L1793" s="286"/>
      <c r="M1793" s="287"/>
      <c r="N1793" s="288"/>
      <c r="O1793" s="288"/>
      <c r="P1793" s="288"/>
      <c r="Q1793" s="288"/>
      <c r="R1793" s="288"/>
      <c r="S1793" s="288"/>
      <c r="T1793" s="289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90" t="s">
        <v>230</v>
      </c>
      <c r="AU1793" s="290" t="s">
        <v>88</v>
      </c>
      <c r="AV1793" s="15" t="s">
        <v>99</v>
      </c>
      <c r="AW1793" s="15" t="s">
        <v>34</v>
      </c>
      <c r="AX1793" s="15" t="s">
        <v>79</v>
      </c>
      <c r="AY1793" s="290" t="s">
        <v>216</v>
      </c>
    </row>
    <row r="1794" s="13" customFormat="1">
      <c r="A1794" s="13"/>
      <c r="B1794" s="241"/>
      <c r="C1794" s="242"/>
      <c r="D1794" s="243" t="s">
        <v>230</v>
      </c>
      <c r="E1794" s="244" t="s">
        <v>1</v>
      </c>
      <c r="F1794" s="245" t="s">
        <v>2949</v>
      </c>
      <c r="G1794" s="242"/>
      <c r="H1794" s="246">
        <v>25.899999999999999</v>
      </c>
      <c r="I1794" s="247"/>
      <c r="J1794" s="242"/>
      <c r="K1794" s="242"/>
      <c r="L1794" s="248"/>
      <c r="M1794" s="249"/>
      <c r="N1794" s="250"/>
      <c r="O1794" s="250"/>
      <c r="P1794" s="250"/>
      <c r="Q1794" s="250"/>
      <c r="R1794" s="250"/>
      <c r="S1794" s="250"/>
      <c r="T1794" s="251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2" t="s">
        <v>230</v>
      </c>
      <c r="AU1794" s="252" t="s">
        <v>88</v>
      </c>
      <c r="AV1794" s="13" t="s">
        <v>88</v>
      </c>
      <c r="AW1794" s="13" t="s">
        <v>34</v>
      </c>
      <c r="AX1794" s="13" t="s">
        <v>79</v>
      </c>
      <c r="AY1794" s="252" t="s">
        <v>216</v>
      </c>
    </row>
    <row r="1795" s="15" customFormat="1">
      <c r="A1795" s="15"/>
      <c r="B1795" s="280"/>
      <c r="C1795" s="281"/>
      <c r="D1795" s="243" t="s">
        <v>230</v>
      </c>
      <c r="E1795" s="282" t="s">
        <v>1</v>
      </c>
      <c r="F1795" s="283" t="s">
        <v>1198</v>
      </c>
      <c r="G1795" s="281"/>
      <c r="H1795" s="284">
        <v>25.899999999999999</v>
      </c>
      <c r="I1795" s="285"/>
      <c r="J1795" s="281"/>
      <c r="K1795" s="281"/>
      <c r="L1795" s="286"/>
      <c r="M1795" s="287"/>
      <c r="N1795" s="288"/>
      <c r="O1795" s="288"/>
      <c r="P1795" s="288"/>
      <c r="Q1795" s="288"/>
      <c r="R1795" s="288"/>
      <c r="S1795" s="288"/>
      <c r="T1795" s="289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90" t="s">
        <v>230</v>
      </c>
      <c r="AU1795" s="290" t="s">
        <v>88</v>
      </c>
      <c r="AV1795" s="15" t="s">
        <v>99</v>
      </c>
      <c r="AW1795" s="15" t="s">
        <v>34</v>
      </c>
      <c r="AX1795" s="15" t="s">
        <v>79</v>
      </c>
      <c r="AY1795" s="290" t="s">
        <v>216</v>
      </c>
    </row>
    <row r="1796" s="13" customFormat="1">
      <c r="A1796" s="13"/>
      <c r="B1796" s="241"/>
      <c r="C1796" s="242"/>
      <c r="D1796" s="243" t="s">
        <v>230</v>
      </c>
      <c r="E1796" s="244" t="s">
        <v>1</v>
      </c>
      <c r="F1796" s="245" t="s">
        <v>2950</v>
      </c>
      <c r="G1796" s="242"/>
      <c r="H1796" s="246">
        <v>3.9500000000000002</v>
      </c>
      <c r="I1796" s="247"/>
      <c r="J1796" s="242"/>
      <c r="K1796" s="242"/>
      <c r="L1796" s="248"/>
      <c r="M1796" s="249"/>
      <c r="N1796" s="250"/>
      <c r="O1796" s="250"/>
      <c r="P1796" s="250"/>
      <c r="Q1796" s="250"/>
      <c r="R1796" s="250"/>
      <c r="S1796" s="250"/>
      <c r="T1796" s="251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2" t="s">
        <v>230</v>
      </c>
      <c r="AU1796" s="252" t="s">
        <v>88</v>
      </c>
      <c r="AV1796" s="13" t="s">
        <v>88</v>
      </c>
      <c r="AW1796" s="13" t="s">
        <v>34</v>
      </c>
      <c r="AX1796" s="13" t="s">
        <v>79</v>
      </c>
      <c r="AY1796" s="252" t="s">
        <v>216</v>
      </c>
    </row>
    <row r="1797" s="15" customFormat="1">
      <c r="A1797" s="15"/>
      <c r="B1797" s="280"/>
      <c r="C1797" s="281"/>
      <c r="D1797" s="243" t="s">
        <v>230</v>
      </c>
      <c r="E1797" s="282" t="s">
        <v>1</v>
      </c>
      <c r="F1797" s="283" t="s">
        <v>1201</v>
      </c>
      <c r="G1797" s="281"/>
      <c r="H1797" s="284">
        <v>3.9500000000000002</v>
      </c>
      <c r="I1797" s="285"/>
      <c r="J1797" s="281"/>
      <c r="K1797" s="281"/>
      <c r="L1797" s="286"/>
      <c r="M1797" s="287"/>
      <c r="N1797" s="288"/>
      <c r="O1797" s="288"/>
      <c r="P1797" s="288"/>
      <c r="Q1797" s="288"/>
      <c r="R1797" s="288"/>
      <c r="S1797" s="288"/>
      <c r="T1797" s="289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90" t="s">
        <v>230</v>
      </c>
      <c r="AU1797" s="290" t="s">
        <v>88</v>
      </c>
      <c r="AV1797" s="15" t="s">
        <v>99</v>
      </c>
      <c r="AW1797" s="15" t="s">
        <v>34</v>
      </c>
      <c r="AX1797" s="15" t="s">
        <v>79</v>
      </c>
      <c r="AY1797" s="290" t="s">
        <v>216</v>
      </c>
    </row>
    <row r="1798" s="14" customFormat="1">
      <c r="A1798" s="14"/>
      <c r="B1798" s="253"/>
      <c r="C1798" s="254"/>
      <c r="D1798" s="243" t="s">
        <v>230</v>
      </c>
      <c r="E1798" s="255" t="s">
        <v>1</v>
      </c>
      <c r="F1798" s="256" t="s">
        <v>285</v>
      </c>
      <c r="G1798" s="254"/>
      <c r="H1798" s="257">
        <v>101.44799999999999</v>
      </c>
      <c r="I1798" s="258"/>
      <c r="J1798" s="254"/>
      <c r="K1798" s="254"/>
      <c r="L1798" s="259"/>
      <c r="M1798" s="260"/>
      <c r="N1798" s="261"/>
      <c r="O1798" s="261"/>
      <c r="P1798" s="261"/>
      <c r="Q1798" s="261"/>
      <c r="R1798" s="261"/>
      <c r="S1798" s="261"/>
      <c r="T1798" s="26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3" t="s">
        <v>230</v>
      </c>
      <c r="AU1798" s="263" t="s">
        <v>88</v>
      </c>
      <c r="AV1798" s="14" t="s">
        <v>121</v>
      </c>
      <c r="AW1798" s="14" t="s">
        <v>34</v>
      </c>
      <c r="AX1798" s="14" t="s">
        <v>86</v>
      </c>
      <c r="AY1798" s="263" t="s">
        <v>216</v>
      </c>
    </row>
    <row r="1799" s="2" customFormat="1" ht="16.5" customHeight="1">
      <c r="A1799" s="39"/>
      <c r="B1799" s="40"/>
      <c r="C1799" s="228" t="s">
        <v>2951</v>
      </c>
      <c r="D1799" s="228" t="s">
        <v>218</v>
      </c>
      <c r="E1799" s="229" t="s">
        <v>2952</v>
      </c>
      <c r="F1799" s="230" t="s">
        <v>2953</v>
      </c>
      <c r="G1799" s="231" t="s">
        <v>359</v>
      </c>
      <c r="H1799" s="232">
        <v>2.9990000000000001</v>
      </c>
      <c r="I1799" s="233"/>
      <c r="J1799" s="234">
        <f>ROUND(I1799*H1799,2)</f>
        <v>0</v>
      </c>
      <c r="K1799" s="230" t="s">
        <v>222</v>
      </c>
      <c r="L1799" s="45"/>
      <c r="M1799" s="235" t="s">
        <v>1</v>
      </c>
      <c r="N1799" s="236" t="s">
        <v>44</v>
      </c>
      <c r="O1799" s="92"/>
      <c r="P1799" s="237">
        <f>O1799*H1799</f>
        <v>0</v>
      </c>
      <c r="Q1799" s="237">
        <v>0</v>
      </c>
      <c r="R1799" s="237">
        <f>Q1799*H1799</f>
        <v>0</v>
      </c>
      <c r="S1799" s="237">
        <v>0</v>
      </c>
      <c r="T1799" s="238">
        <f>S1799*H1799</f>
        <v>0</v>
      </c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R1799" s="239" t="s">
        <v>290</v>
      </c>
      <c r="AT1799" s="239" t="s">
        <v>218</v>
      </c>
      <c r="AU1799" s="239" t="s">
        <v>88</v>
      </c>
      <c r="AY1799" s="18" t="s">
        <v>216</v>
      </c>
      <c r="BE1799" s="240">
        <f>IF(N1799="základní",J1799,0)</f>
        <v>0</v>
      </c>
      <c r="BF1799" s="240">
        <f>IF(N1799="snížená",J1799,0)</f>
        <v>0</v>
      </c>
      <c r="BG1799" s="240">
        <f>IF(N1799="zákl. přenesená",J1799,0)</f>
        <v>0</v>
      </c>
      <c r="BH1799" s="240">
        <f>IF(N1799="sníž. přenesená",J1799,0)</f>
        <v>0</v>
      </c>
      <c r="BI1799" s="240">
        <f>IF(N1799="nulová",J1799,0)</f>
        <v>0</v>
      </c>
      <c r="BJ1799" s="18" t="s">
        <v>86</v>
      </c>
      <c r="BK1799" s="240">
        <f>ROUND(I1799*H1799,2)</f>
        <v>0</v>
      </c>
      <c r="BL1799" s="18" t="s">
        <v>290</v>
      </c>
      <c r="BM1799" s="239" t="s">
        <v>2954</v>
      </c>
    </row>
    <row r="1800" s="2" customFormat="1" ht="16.5" customHeight="1">
      <c r="A1800" s="39"/>
      <c r="B1800" s="40"/>
      <c r="C1800" s="228" t="s">
        <v>2955</v>
      </c>
      <c r="D1800" s="228" t="s">
        <v>218</v>
      </c>
      <c r="E1800" s="229" t="s">
        <v>2956</v>
      </c>
      <c r="F1800" s="230" t="s">
        <v>2957</v>
      </c>
      <c r="G1800" s="231" t="s">
        <v>359</v>
      </c>
      <c r="H1800" s="232">
        <v>2.9990000000000001</v>
      </c>
      <c r="I1800" s="233"/>
      <c r="J1800" s="234">
        <f>ROUND(I1800*H1800,2)</f>
        <v>0</v>
      </c>
      <c r="K1800" s="230" t="s">
        <v>222</v>
      </c>
      <c r="L1800" s="45"/>
      <c r="M1800" s="235" t="s">
        <v>1</v>
      </c>
      <c r="N1800" s="236" t="s">
        <v>44</v>
      </c>
      <c r="O1800" s="92"/>
      <c r="P1800" s="237">
        <f>O1800*H1800</f>
        <v>0</v>
      </c>
      <c r="Q1800" s="237">
        <v>0</v>
      </c>
      <c r="R1800" s="237">
        <f>Q1800*H1800</f>
        <v>0</v>
      </c>
      <c r="S1800" s="237">
        <v>0</v>
      </c>
      <c r="T1800" s="238">
        <f>S1800*H1800</f>
        <v>0</v>
      </c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R1800" s="239" t="s">
        <v>290</v>
      </c>
      <c r="AT1800" s="239" t="s">
        <v>218</v>
      </c>
      <c r="AU1800" s="239" t="s">
        <v>88</v>
      </c>
      <c r="AY1800" s="18" t="s">
        <v>216</v>
      </c>
      <c r="BE1800" s="240">
        <f>IF(N1800="základní",J1800,0)</f>
        <v>0</v>
      </c>
      <c r="BF1800" s="240">
        <f>IF(N1800="snížená",J1800,0)</f>
        <v>0</v>
      </c>
      <c r="BG1800" s="240">
        <f>IF(N1800="zákl. přenesená",J1800,0)</f>
        <v>0</v>
      </c>
      <c r="BH1800" s="240">
        <f>IF(N1800="sníž. přenesená",J1800,0)</f>
        <v>0</v>
      </c>
      <c r="BI1800" s="240">
        <f>IF(N1800="nulová",J1800,0)</f>
        <v>0</v>
      </c>
      <c r="BJ1800" s="18" t="s">
        <v>86</v>
      </c>
      <c r="BK1800" s="240">
        <f>ROUND(I1800*H1800,2)</f>
        <v>0</v>
      </c>
      <c r="BL1800" s="18" t="s">
        <v>290</v>
      </c>
      <c r="BM1800" s="239" t="s">
        <v>2958</v>
      </c>
    </row>
    <row r="1801" s="12" customFormat="1" ht="22.8" customHeight="1">
      <c r="A1801" s="12"/>
      <c r="B1801" s="212"/>
      <c r="C1801" s="213"/>
      <c r="D1801" s="214" t="s">
        <v>78</v>
      </c>
      <c r="E1801" s="226" t="s">
        <v>2959</v>
      </c>
      <c r="F1801" s="226" t="s">
        <v>2960</v>
      </c>
      <c r="G1801" s="213"/>
      <c r="H1801" s="213"/>
      <c r="I1801" s="216"/>
      <c r="J1801" s="227">
        <f>BK1801</f>
        <v>0</v>
      </c>
      <c r="K1801" s="213"/>
      <c r="L1801" s="218"/>
      <c r="M1801" s="219"/>
      <c r="N1801" s="220"/>
      <c r="O1801" s="220"/>
      <c r="P1801" s="221">
        <f>SUM(P1802:P1871)</f>
        <v>0</v>
      </c>
      <c r="Q1801" s="220"/>
      <c r="R1801" s="221">
        <f>SUM(R1802:R1871)</f>
        <v>3.9842399799999995</v>
      </c>
      <c r="S1801" s="220"/>
      <c r="T1801" s="222">
        <f>SUM(T1802:T1871)</f>
        <v>0</v>
      </c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R1801" s="223" t="s">
        <v>88</v>
      </c>
      <c r="AT1801" s="224" t="s">
        <v>78</v>
      </c>
      <c r="AU1801" s="224" t="s">
        <v>86</v>
      </c>
      <c r="AY1801" s="223" t="s">
        <v>216</v>
      </c>
      <c r="BK1801" s="225">
        <f>SUM(BK1802:BK1871)</f>
        <v>0</v>
      </c>
    </row>
    <row r="1802" s="2" customFormat="1" ht="16.5" customHeight="1">
      <c r="A1802" s="39"/>
      <c r="B1802" s="40"/>
      <c r="C1802" s="228" t="s">
        <v>2961</v>
      </c>
      <c r="D1802" s="228" t="s">
        <v>218</v>
      </c>
      <c r="E1802" s="229" t="s">
        <v>2962</v>
      </c>
      <c r="F1802" s="230" t="s">
        <v>2963</v>
      </c>
      <c r="G1802" s="231" t="s">
        <v>277</v>
      </c>
      <c r="H1802" s="232">
        <v>465.80000000000001</v>
      </c>
      <c r="I1802" s="233"/>
      <c r="J1802" s="234">
        <f>ROUND(I1802*H1802,2)</f>
        <v>0</v>
      </c>
      <c r="K1802" s="230" t="s">
        <v>222</v>
      </c>
      <c r="L1802" s="45"/>
      <c r="M1802" s="235" t="s">
        <v>1</v>
      </c>
      <c r="N1802" s="236" t="s">
        <v>44</v>
      </c>
      <c r="O1802" s="92"/>
      <c r="P1802" s="237">
        <f>O1802*H1802</f>
        <v>0</v>
      </c>
      <c r="Q1802" s="237">
        <v>0</v>
      </c>
      <c r="R1802" s="237">
        <f>Q1802*H1802</f>
        <v>0</v>
      </c>
      <c r="S1802" s="237">
        <v>0</v>
      </c>
      <c r="T1802" s="238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39" t="s">
        <v>290</v>
      </c>
      <c r="AT1802" s="239" t="s">
        <v>218</v>
      </c>
      <c r="AU1802" s="239" t="s">
        <v>88</v>
      </c>
      <c r="AY1802" s="18" t="s">
        <v>216</v>
      </c>
      <c r="BE1802" s="240">
        <f>IF(N1802="základní",J1802,0)</f>
        <v>0</v>
      </c>
      <c r="BF1802" s="240">
        <f>IF(N1802="snížená",J1802,0)</f>
        <v>0</v>
      </c>
      <c r="BG1802" s="240">
        <f>IF(N1802="zákl. přenesená",J1802,0)</f>
        <v>0</v>
      </c>
      <c r="BH1802" s="240">
        <f>IF(N1802="sníž. přenesená",J1802,0)</f>
        <v>0</v>
      </c>
      <c r="BI1802" s="240">
        <f>IF(N1802="nulová",J1802,0)</f>
        <v>0</v>
      </c>
      <c r="BJ1802" s="18" t="s">
        <v>86</v>
      </c>
      <c r="BK1802" s="240">
        <f>ROUND(I1802*H1802,2)</f>
        <v>0</v>
      </c>
      <c r="BL1802" s="18" t="s">
        <v>290</v>
      </c>
      <c r="BM1802" s="239" t="s">
        <v>2964</v>
      </c>
    </row>
    <row r="1803" s="2" customFormat="1" ht="16.5" customHeight="1">
      <c r="A1803" s="39"/>
      <c r="B1803" s="40"/>
      <c r="C1803" s="228" t="s">
        <v>2965</v>
      </c>
      <c r="D1803" s="228" t="s">
        <v>218</v>
      </c>
      <c r="E1803" s="229" t="s">
        <v>2966</v>
      </c>
      <c r="F1803" s="230" t="s">
        <v>2967</v>
      </c>
      <c r="G1803" s="231" t="s">
        <v>277</v>
      </c>
      <c r="H1803" s="232">
        <v>465.80000000000001</v>
      </c>
      <c r="I1803" s="233"/>
      <c r="J1803" s="234">
        <f>ROUND(I1803*H1803,2)</f>
        <v>0</v>
      </c>
      <c r="K1803" s="230" t="s">
        <v>222</v>
      </c>
      <c r="L1803" s="45"/>
      <c r="M1803" s="235" t="s">
        <v>1</v>
      </c>
      <c r="N1803" s="236" t="s">
        <v>44</v>
      </c>
      <c r="O1803" s="92"/>
      <c r="P1803" s="237">
        <f>O1803*H1803</f>
        <v>0</v>
      </c>
      <c r="Q1803" s="237">
        <v>0</v>
      </c>
      <c r="R1803" s="237">
        <f>Q1803*H1803</f>
        <v>0</v>
      </c>
      <c r="S1803" s="237">
        <v>0</v>
      </c>
      <c r="T1803" s="238">
        <f>S1803*H1803</f>
        <v>0</v>
      </c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R1803" s="239" t="s">
        <v>290</v>
      </c>
      <c r="AT1803" s="239" t="s">
        <v>218</v>
      </c>
      <c r="AU1803" s="239" t="s">
        <v>88</v>
      </c>
      <c r="AY1803" s="18" t="s">
        <v>216</v>
      </c>
      <c r="BE1803" s="240">
        <f>IF(N1803="základní",J1803,0)</f>
        <v>0</v>
      </c>
      <c r="BF1803" s="240">
        <f>IF(N1803="snížená",J1803,0)</f>
        <v>0</v>
      </c>
      <c r="BG1803" s="240">
        <f>IF(N1803="zákl. přenesená",J1803,0)</f>
        <v>0</v>
      </c>
      <c r="BH1803" s="240">
        <f>IF(N1803="sníž. přenesená",J1803,0)</f>
        <v>0</v>
      </c>
      <c r="BI1803" s="240">
        <f>IF(N1803="nulová",J1803,0)</f>
        <v>0</v>
      </c>
      <c r="BJ1803" s="18" t="s">
        <v>86</v>
      </c>
      <c r="BK1803" s="240">
        <f>ROUND(I1803*H1803,2)</f>
        <v>0</v>
      </c>
      <c r="BL1803" s="18" t="s">
        <v>290</v>
      </c>
      <c r="BM1803" s="239" t="s">
        <v>2968</v>
      </c>
    </row>
    <row r="1804" s="13" customFormat="1">
      <c r="A1804" s="13"/>
      <c r="B1804" s="241"/>
      <c r="C1804" s="242"/>
      <c r="D1804" s="243" t="s">
        <v>230</v>
      </c>
      <c r="E1804" s="244" t="s">
        <v>1</v>
      </c>
      <c r="F1804" s="245" t="s">
        <v>2969</v>
      </c>
      <c r="G1804" s="242"/>
      <c r="H1804" s="246">
        <v>179.59999999999999</v>
      </c>
      <c r="I1804" s="247"/>
      <c r="J1804" s="242"/>
      <c r="K1804" s="242"/>
      <c r="L1804" s="248"/>
      <c r="M1804" s="249"/>
      <c r="N1804" s="250"/>
      <c r="O1804" s="250"/>
      <c r="P1804" s="250"/>
      <c r="Q1804" s="250"/>
      <c r="R1804" s="250"/>
      <c r="S1804" s="250"/>
      <c r="T1804" s="25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2" t="s">
        <v>230</v>
      </c>
      <c r="AU1804" s="252" t="s">
        <v>88</v>
      </c>
      <c r="AV1804" s="13" t="s">
        <v>88</v>
      </c>
      <c r="AW1804" s="13" t="s">
        <v>34</v>
      </c>
      <c r="AX1804" s="13" t="s">
        <v>79</v>
      </c>
      <c r="AY1804" s="252" t="s">
        <v>216</v>
      </c>
    </row>
    <row r="1805" s="13" customFormat="1">
      <c r="A1805" s="13"/>
      <c r="B1805" s="241"/>
      <c r="C1805" s="242"/>
      <c r="D1805" s="243" t="s">
        <v>230</v>
      </c>
      <c r="E1805" s="244" t="s">
        <v>1</v>
      </c>
      <c r="F1805" s="245" t="s">
        <v>464</v>
      </c>
      <c r="G1805" s="242"/>
      <c r="H1805" s="246">
        <v>52</v>
      </c>
      <c r="I1805" s="247"/>
      <c r="J1805" s="242"/>
      <c r="K1805" s="242"/>
      <c r="L1805" s="248"/>
      <c r="M1805" s="249"/>
      <c r="N1805" s="250"/>
      <c r="O1805" s="250"/>
      <c r="P1805" s="250"/>
      <c r="Q1805" s="250"/>
      <c r="R1805" s="250"/>
      <c r="S1805" s="250"/>
      <c r="T1805" s="25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2" t="s">
        <v>230</v>
      </c>
      <c r="AU1805" s="252" t="s">
        <v>88</v>
      </c>
      <c r="AV1805" s="13" t="s">
        <v>88</v>
      </c>
      <c r="AW1805" s="13" t="s">
        <v>34</v>
      </c>
      <c r="AX1805" s="13" t="s">
        <v>79</v>
      </c>
      <c r="AY1805" s="252" t="s">
        <v>216</v>
      </c>
    </row>
    <row r="1806" s="15" customFormat="1">
      <c r="A1806" s="15"/>
      <c r="B1806" s="280"/>
      <c r="C1806" s="281"/>
      <c r="D1806" s="243" t="s">
        <v>230</v>
      </c>
      <c r="E1806" s="282" t="s">
        <v>1</v>
      </c>
      <c r="F1806" s="283" t="s">
        <v>775</v>
      </c>
      <c r="G1806" s="281"/>
      <c r="H1806" s="284">
        <v>231.59999999999999</v>
      </c>
      <c r="I1806" s="285"/>
      <c r="J1806" s="281"/>
      <c r="K1806" s="281"/>
      <c r="L1806" s="286"/>
      <c r="M1806" s="287"/>
      <c r="N1806" s="288"/>
      <c r="O1806" s="288"/>
      <c r="P1806" s="288"/>
      <c r="Q1806" s="288"/>
      <c r="R1806" s="288"/>
      <c r="S1806" s="288"/>
      <c r="T1806" s="289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90" t="s">
        <v>230</v>
      </c>
      <c r="AU1806" s="290" t="s">
        <v>88</v>
      </c>
      <c r="AV1806" s="15" t="s">
        <v>99</v>
      </c>
      <c r="AW1806" s="15" t="s">
        <v>34</v>
      </c>
      <c r="AX1806" s="15" t="s">
        <v>79</v>
      </c>
      <c r="AY1806" s="290" t="s">
        <v>216</v>
      </c>
    </row>
    <row r="1807" s="13" customFormat="1">
      <c r="A1807" s="13"/>
      <c r="B1807" s="241"/>
      <c r="C1807" s="242"/>
      <c r="D1807" s="243" t="s">
        <v>230</v>
      </c>
      <c r="E1807" s="244" t="s">
        <v>1</v>
      </c>
      <c r="F1807" s="245" t="s">
        <v>2970</v>
      </c>
      <c r="G1807" s="242"/>
      <c r="H1807" s="246">
        <v>180.5</v>
      </c>
      <c r="I1807" s="247"/>
      <c r="J1807" s="242"/>
      <c r="K1807" s="242"/>
      <c r="L1807" s="248"/>
      <c r="M1807" s="249"/>
      <c r="N1807" s="250"/>
      <c r="O1807" s="250"/>
      <c r="P1807" s="250"/>
      <c r="Q1807" s="250"/>
      <c r="R1807" s="250"/>
      <c r="S1807" s="250"/>
      <c r="T1807" s="251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2" t="s">
        <v>230</v>
      </c>
      <c r="AU1807" s="252" t="s">
        <v>88</v>
      </c>
      <c r="AV1807" s="13" t="s">
        <v>88</v>
      </c>
      <c r="AW1807" s="13" t="s">
        <v>34</v>
      </c>
      <c r="AX1807" s="13" t="s">
        <v>79</v>
      </c>
      <c r="AY1807" s="252" t="s">
        <v>216</v>
      </c>
    </row>
    <row r="1808" s="13" customFormat="1">
      <c r="A1808" s="13"/>
      <c r="B1808" s="241"/>
      <c r="C1808" s="242"/>
      <c r="D1808" s="243" t="s">
        <v>230</v>
      </c>
      <c r="E1808" s="244" t="s">
        <v>1</v>
      </c>
      <c r="F1808" s="245" t="s">
        <v>2971</v>
      </c>
      <c r="G1808" s="242"/>
      <c r="H1808" s="246">
        <v>53.700000000000003</v>
      </c>
      <c r="I1808" s="247"/>
      <c r="J1808" s="242"/>
      <c r="K1808" s="242"/>
      <c r="L1808" s="248"/>
      <c r="M1808" s="249"/>
      <c r="N1808" s="250"/>
      <c r="O1808" s="250"/>
      <c r="P1808" s="250"/>
      <c r="Q1808" s="250"/>
      <c r="R1808" s="250"/>
      <c r="S1808" s="250"/>
      <c r="T1808" s="25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2" t="s">
        <v>230</v>
      </c>
      <c r="AU1808" s="252" t="s">
        <v>88</v>
      </c>
      <c r="AV1808" s="13" t="s">
        <v>88</v>
      </c>
      <c r="AW1808" s="13" t="s">
        <v>34</v>
      </c>
      <c r="AX1808" s="13" t="s">
        <v>79</v>
      </c>
      <c r="AY1808" s="252" t="s">
        <v>216</v>
      </c>
    </row>
    <row r="1809" s="15" customFormat="1">
      <c r="A1809" s="15"/>
      <c r="B1809" s="280"/>
      <c r="C1809" s="281"/>
      <c r="D1809" s="243" t="s">
        <v>230</v>
      </c>
      <c r="E1809" s="282" t="s">
        <v>1</v>
      </c>
      <c r="F1809" s="283" t="s">
        <v>778</v>
      </c>
      <c r="G1809" s="281"/>
      <c r="H1809" s="284">
        <v>234.19999999999999</v>
      </c>
      <c r="I1809" s="285"/>
      <c r="J1809" s="281"/>
      <c r="K1809" s="281"/>
      <c r="L1809" s="286"/>
      <c r="M1809" s="287"/>
      <c r="N1809" s="288"/>
      <c r="O1809" s="288"/>
      <c r="P1809" s="288"/>
      <c r="Q1809" s="288"/>
      <c r="R1809" s="288"/>
      <c r="S1809" s="288"/>
      <c r="T1809" s="289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90" t="s">
        <v>230</v>
      </c>
      <c r="AU1809" s="290" t="s">
        <v>88</v>
      </c>
      <c r="AV1809" s="15" t="s">
        <v>99</v>
      </c>
      <c r="AW1809" s="15" t="s">
        <v>34</v>
      </c>
      <c r="AX1809" s="15" t="s">
        <v>79</v>
      </c>
      <c r="AY1809" s="290" t="s">
        <v>216</v>
      </c>
    </row>
    <row r="1810" s="14" customFormat="1">
      <c r="A1810" s="14"/>
      <c r="B1810" s="253"/>
      <c r="C1810" s="254"/>
      <c r="D1810" s="243" t="s">
        <v>230</v>
      </c>
      <c r="E1810" s="255" t="s">
        <v>1</v>
      </c>
      <c r="F1810" s="256" t="s">
        <v>285</v>
      </c>
      <c r="G1810" s="254"/>
      <c r="H1810" s="257">
        <v>465.80000000000001</v>
      </c>
      <c r="I1810" s="258"/>
      <c r="J1810" s="254"/>
      <c r="K1810" s="254"/>
      <c r="L1810" s="259"/>
      <c r="M1810" s="260"/>
      <c r="N1810" s="261"/>
      <c r="O1810" s="261"/>
      <c r="P1810" s="261"/>
      <c r="Q1810" s="261"/>
      <c r="R1810" s="261"/>
      <c r="S1810" s="261"/>
      <c r="T1810" s="26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63" t="s">
        <v>230</v>
      </c>
      <c r="AU1810" s="263" t="s">
        <v>88</v>
      </c>
      <c r="AV1810" s="14" t="s">
        <v>121</v>
      </c>
      <c r="AW1810" s="14" t="s">
        <v>34</v>
      </c>
      <c r="AX1810" s="14" t="s">
        <v>86</v>
      </c>
      <c r="AY1810" s="263" t="s">
        <v>216</v>
      </c>
    </row>
    <row r="1811" s="2" customFormat="1" ht="16.5" customHeight="1">
      <c r="A1811" s="39"/>
      <c r="B1811" s="40"/>
      <c r="C1811" s="228" t="s">
        <v>2972</v>
      </c>
      <c r="D1811" s="228" t="s">
        <v>218</v>
      </c>
      <c r="E1811" s="229" t="s">
        <v>2973</v>
      </c>
      <c r="F1811" s="230" t="s">
        <v>2974</v>
      </c>
      <c r="G1811" s="231" t="s">
        <v>277</v>
      </c>
      <c r="H1811" s="232">
        <v>931.60000000000002</v>
      </c>
      <c r="I1811" s="233"/>
      <c r="J1811" s="234">
        <f>ROUND(I1811*H1811,2)</f>
        <v>0</v>
      </c>
      <c r="K1811" s="230" t="s">
        <v>222</v>
      </c>
      <c r="L1811" s="45"/>
      <c r="M1811" s="235" t="s">
        <v>1</v>
      </c>
      <c r="N1811" s="236" t="s">
        <v>44</v>
      </c>
      <c r="O1811" s="92"/>
      <c r="P1811" s="237">
        <f>O1811*H1811</f>
        <v>0</v>
      </c>
      <c r="Q1811" s="237">
        <v>3.0000000000000001E-05</v>
      </c>
      <c r="R1811" s="237">
        <f>Q1811*H1811</f>
        <v>0.027948000000000001</v>
      </c>
      <c r="S1811" s="237">
        <v>0</v>
      </c>
      <c r="T1811" s="238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9" t="s">
        <v>290</v>
      </c>
      <c r="AT1811" s="239" t="s">
        <v>218</v>
      </c>
      <c r="AU1811" s="239" t="s">
        <v>88</v>
      </c>
      <c r="AY1811" s="18" t="s">
        <v>216</v>
      </c>
      <c r="BE1811" s="240">
        <f>IF(N1811="základní",J1811,0)</f>
        <v>0</v>
      </c>
      <c r="BF1811" s="240">
        <f>IF(N1811="snížená",J1811,0)</f>
        <v>0</v>
      </c>
      <c r="BG1811" s="240">
        <f>IF(N1811="zákl. přenesená",J1811,0)</f>
        <v>0</v>
      </c>
      <c r="BH1811" s="240">
        <f>IF(N1811="sníž. přenesená",J1811,0)</f>
        <v>0</v>
      </c>
      <c r="BI1811" s="240">
        <f>IF(N1811="nulová",J1811,0)</f>
        <v>0</v>
      </c>
      <c r="BJ1811" s="18" t="s">
        <v>86</v>
      </c>
      <c r="BK1811" s="240">
        <f>ROUND(I1811*H1811,2)</f>
        <v>0</v>
      </c>
      <c r="BL1811" s="18" t="s">
        <v>290</v>
      </c>
      <c r="BM1811" s="239" t="s">
        <v>2975</v>
      </c>
    </row>
    <row r="1812" s="13" customFormat="1">
      <c r="A1812" s="13"/>
      <c r="B1812" s="241"/>
      <c r="C1812" s="242"/>
      <c r="D1812" s="243" t="s">
        <v>230</v>
      </c>
      <c r="E1812" s="244" t="s">
        <v>1</v>
      </c>
      <c r="F1812" s="245" t="s">
        <v>2976</v>
      </c>
      <c r="G1812" s="242"/>
      <c r="H1812" s="246">
        <v>931.60000000000002</v>
      </c>
      <c r="I1812" s="247"/>
      <c r="J1812" s="242"/>
      <c r="K1812" s="242"/>
      <c r="L1812" s="248"/>
      <c r="M1812" s="249"/>
      <c r="N1812" s="250"/>
      <c r="O1812" s="250"/>
      <c r="P1812" s="250"/>
      <c r="Q1812" s="250"/>
      <c r="R1812" s="250"/>
      <c r="S1812" s="250"/>
      <c r="T1812" s="25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2" t="s">
        <v>230</v>
      </c>
      <c r="AU1812" s="252" t="s">
        <v>88</v>
      </c>
      <c r="AV1812" s="13" t="s">
        <v>88</v>
      </c>
      <c r="AW1812" s="13" t="s">
        <v>34</v>
      </c>
      <c r="AX1812" s="13" t="s">
        <v>86</v>
      </c>
      <c r="AY1812" s="252" t="s">
        <v>216</v>
      </c>
    </row>
    <row r="1813" s="2" customFormat="1" ht="16.5" customHeight="1">
      <c r="A1813" s="39"/>
      <c r="B1813" s="40"/>
      <c r="C1813" s="228" t="s">
        <v>2977</v>
      </c>
      <c r="D1813" s="228" t="s">
        <v>218</v>
      </c>
      <c r="E1813" s="229" t="s">
        <v>2978</v>
      </c>
      <c r="F1813" s="230" t="s">
        <v>2979</v>
      </c>
      <c r="G1813" s="231" t="s">
        <v>277</v>
      </c>
      <c r="H1813" s="232">
        <v>465.80000000000001</v>
      </c>
      <c r="I1813" s="233"/>
      <c r="J1813" s="234">
        <f>ROUND(I1813*H1813,2)</f>
        <v>0</v>
      </c>
      <c r="K1813" s="230" t="s">
        <v>222</v>
      </c>
      <c r="L1813" s="45"/>
      <c r="M1813" s="235" t="s">
        <v>1</v>
      </c>
      <c r="N1813" s="236" t="s">
        <v>44</v>
      </c>
      <c r="O1813" s="92"/>
      <c r="P1813" s="237">
        <f>O1813*H1813</f>
        <v>0</v>
      </c>
      <c r="Q1813" s="237">
        <v>0.0044999999999999997</v>
      </c>
      <c r="R1813" s="237">
        <f>Q1813*H1813</f>
        <v>2.0960999999999999</v>
      </c>
      <c r="S1813" s="237">
        <v>0</v>
      </c>
      <c r="T1813" s="238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9" t="s">
        <v>290</v>
      </c>
      <c r="AT1813" s="239" t="s">
        <v>218</v>
      </c>
      <c r="AU1813" s="239" t="s">
        <v>88</v>
      </c>
      <c r="AY1813" s="18" t="s">
        <v>216</v>
      </c>
      <c r="BE1813" s="240">
        <f>IF(N1813="základní",J1813,0)</f>
        <v>0</v>
      </c>
      <c r="BF1813" s="240">
        <f>IF(N1813="snížená",J1813,0)</f>
        <v>0</v>
      </c>
      <c r="BG1813" s="240">
        <f>IF(N1813="zákl. přenesená",J1813,0)</f>
        <v>0</v>
      </c>
      <c r="BH1813" s="240">
        <f>IF(N1813="sníž. přenesená",J1813,0)</f>
        <v>0</v>
      </c>
      <c r="BI1813" s="240">
        <f>IF(N1813="nulová",J1813,0)</f>
        <v>0</v>
      </c>
      <c r="BJ1813" s="18" t="s">
        <v>86</v>
      </c>
      <c r="BK1813" s="240">
        <f>ROUND(I1813*H1813,2)</f>
        <v>0</v>
      </c>
      <c r="BL1813" s="18" t="s">
        <v>290</v>
      </c>
      <c r="BM1813" s="239" t="s">
        <v>2980</v>
      </c>
    </row>
    <row r="1814" s="13" customFormat="1">
      <c r="A1814" s="13"/>
      <c r="B1814" s="241"/>
      <c r="C1814" s="242"/>
      <c r="D1814" s="243" t="s">
        <v>230</v>
      </c>
      <c r="E1814" s="244" t="s">
        <v>1</v>
      </c>
      <c r="F1814" s="245" t="s">
        <v>2969</v>
      </c>
      <c r="G1814" s="242"/>
      <c r="H1814" s="246">
        <v>179.59999999999999</v>
      </c>
      <c r="I1814" s="247"/>
      <c r="J1814" s="242"/>
      <c r="K1814" s="242"/>
      <c r="L1814" s="248"/>
      <c r="M1814" s="249"/>
      <c r="N1814" s="250"/>
      <c r="O1814" s="250"/>
      <c r="P1814" s="250"/>
      <c r="Q1814" s="250"/>
      <c r="R1814" s="250"/>
      <c r="S1814" s="250"/>
      <c r="T1814" s="251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2" t="s">
        <v>230</v>
      </c>
      <c r="AU1814" s="252" t="s">
        <v>88</v>
      </c>
      <c r="AV1814" s="13" t="s">
        <v>88</v>
      </c>
      <c r="AW1814" s="13" t="s">
        <v>34</v>
      </c>
      <c r="AX1814" s="13" t="s">
        <v>79</v>
      </c>
      <c r="AY1814" s="252" t="s">
        <v>216</v>
      </c>
    </row>
    <row r="1815" s="13" customFormat="1">
      <c r="A1815" s="13"/>
      <c r="B1815" s="241"/>
      <c r="C1815" s="242"/>
      <c r="D1815" s="243" t="s">
        <v>230</v>
      </c>
      <c r="E1815" s="244" t="s">
        <v>1</v>
      </c>
      <c r="F1815" s="245" t="s">
        <v>464</v>
      </c>
      <c r="G1815" s="242"/>
      <c r="H1815" s="246">
        <v>52</v>
      </c>
      <c r="I1815" s="247"/>
      <c r="J1815" s="242"/>
      <c r="K1815" s="242"/>
      <c r="L1815" s="248"/>
      <c r="M1815" s="249"/>
      <c r="N1815" s="250"/>
      <c r="O1815" s="250"/>
      <c r="P1815" s="250"/>
      <c r="Q1815" s="250"/>
      <c r="R1815" s="250"/>
      <c r="S1815" s="250"/>
      <c r="T1815" s="251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2" t="s">
        <v>230</v>
      </c>
      <c r="AU1815" s="252" t="s">
        <v>88</v>
      </c>
      <c r="AV1815" s="13" t="s">
        <v>88</v>
      </c>
      <c r="AW1815" s="13" t="s">
        <v>34</v>
      </c>
      <c r="AX1815" s="13" t="s">
        <v>79</v>
      </c>
      <c r="AY1815" s="252" t="s">
        <v>216</v>
      </c>
    </row>
    <row r="1816" s="15" customFormat="1">
      <c r="A1816" s="15"/>
      <c r="B1816" s="280"/>
      <c r="C1816" s="281"/>
      <c r="D1816" s="243" t="s">
        <v>230</v>
      </c>
      <c r="E1816" s="282" t="s">
        <v>1</v>
      </c>
      <c r="F1816" s="283" t="s">
        <v>775</v>
      </c>
      <c r="G1816" s="281"/>
      <c r="H1816" s="284">
        <v>231.59999999999999</v>
      </c>
      <c r="I1816" s="285"/>
      <c r="J1816" s="281"/>
      <c r="K1816" s="281"/>
      <c r="L1816" s="286"/>
      <c r="M1816" s="287"/>
      <c r="N1816" s="288"/>
      <c r="O1816" s="288"/>
      <c r="P1816" s="288"/>
      <c r="Q1816" s="288"/>
      <c r="R1816" s="288"/>
      <c r="S1816" s="288"/>
      <c r="T1816" s="289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90" t="s">
        <v>230</v>
      </c>
      <c r="AU1816" s="290" t="s">
        <v>88</v>
      </c>
      <c r="AV1816" s="15" t="s">
        <v>99</v>
      </c>
      <c r="AW1816" s="15" t="s">
        <v>34</v>
      </c>
      <c r="AX1816" s="15" t="s">
        <v>79</v>
      </c>
      <c r="AY1816" s="290" t="s">
        <v>216</v>
      </c>
    </row>
    <row r="1817" s="13" customFormat="1">
      <c r="A1817" s="13"/>
      <c r="B1817" s="241"/>
      <c r="C1817" s="242"/>
      <c r="D1817" s="243" t="s">
        <v>230</v>
      </c>
      <c r="E1817" s="244" t="s">
        <v>1</v>
      </c>
      <c r="F1817" s="245" t="s">
        <v>2970</v>
      </c>
      <c r="G1817" s="242"/>
      <c r="H1817" s="246">
        <v>180.5</v>
      </c>
      <c r="I1817" s="247"/>
      <c r="J1817" s="242"/>
      <c r="K1817" s="242"/>
      <c r="L1817" s="248"/>
      <c r="M1817" s="249"/>
      <c r="N1817" s="250"/>
      <c r="O1817" s="250"/>
      <c r="P1817" s="250"/>
      <c r="Q1817" s="250"/>
      <c r="R1817" s="250"/>
      <c r="S1817" s="250"/>
      <c r="T1817" s="25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2" t="s">
        <v>230</v>
      </c>
      <c r="AU1817" s="252" t="s">
        <v>88</v>
      </c>
      <c r="AV1817" s="13" t="s">
        <v>88</v>
      </c>
      <c r="AW1817" s="13" t="s">
        <v>34</v>
      </c>
      <c r="AX1817" s="13" t="s">
        <v>79</v>
      </c>
      <c r="AY1817" s="252" t="s">
        <v>216</v>
      </c>
    </row>
    <row r="1818" s="13" customFormat="1">
      <c r="A1818" s="13"/>
      <c r="B1818" s="241"/>
      <c r="C1818" s="242"/>
      <c r="D1818" s="243" t="s">
        <v>230</v>
      </c>
      <c r="E1818" s="244" t="s">
        <v>1</v>
      </c>
      <c r="F1818" s="245" t="s">
        <v>2971</v>
      </c>
      <c r="G1818" s="242"/>
      <c r="H1818" s="246">
        <v>53.700000000000003</v>
      </c>
      <c r="I1818" s="247"/>
      <c r="J1818" s="242"/>
      <c r="K1818" s="242"/>
      <c r="L1818" s="248"/>
      <c r="M1818" s="249"/>
      <c r="N1818" s="250"/>
      <c r="O1818" s="250"/>
      <c r="P1818" s="250"/>
      <c r="Q1818" s="250"/>
      <c r="R1818" s="250"/>
      <c r="S1818" s="250"/>
      <c r="T1818" s="25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2" t="s">
        <v>230</v>
      </c>
      <c r="AU1818" s="252" t="s">
        <v>88</v>
      </c>
      <c r="AV1818" s="13" t="s">
        <v>88</v>
      </c>
      <c r="AW1818" s="13" t="s">
        <v>34</v>
      </c>
      <c r="AX1818" s="13" t="s">
        <v>79</v>
      </c>
      <c r="AY1818" s="252" t="s">
        <v>216</v>
      </c>
    </row>
    <row r="1819" s="15" customFormat="1">
      <c r="A1819" s="15"/>
      <c r="B1819" s="280"/>
      <c r="C1819" s="281"/>
      <c r="D1819" s="243" t="s">
        <v>230</v>
      </c>
      <c r="E1819" s="282" t="s">
        <v>1</v>
      </c>
      <c r="F1819" s="283" t="s">
        <v>778</v>
      </c>
      <c r="G1819" s="281"/>
      <c r="H1819" s="284">
        <v>234.19999999999999</v>
      </c>
      <c r="I1819" s="285"/>
      <c r="J1819" s="281"/>
      <c r="K1819" s="281"/>
      <c r="L1819" s="286"/>
      <c r="M1819" s="287"/>
      <c r="N1819" s="288"/>
      <c r="O1819" s="288"/>
      <c r="P1819" s="288"/>
      <c r="Q1819" s="288"/>
      <c r="R1819" s="288"/>
      <c r="S1819" s="288"/>
      <c r="T1819" s="289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90" t="s">
        <v>230</v>
      </c>
      <c r="AU1819" s="290" t="s">
        <v>88</v>
      </c>
      <c r="AV1819" s="15" t="s">
        <v>99</v>
      </c>
      <c r="AW1819" s="15" t="s">
        <v>34</v>
      </c>
      <c r="AX1819" s="15" t="s">
        <v>79</v>
      </c>
      <c r="AY1819" s="290" t="s">
        <v>216</v>
      </c>
    </row>
    <row r="1820" s="14" customFormat="1">
      <c r="A1820" s="14"/>
      <c r="B1820" s="253"/>
      <c r="C1820" s="254"/>
      <c r="D1820" s="243" t="s">
        <v>230</v>
      </c>
      <c r="E1820" s="255" t="s">
        <v>1</v>
      </c>
      <c r="F1820" s="256" t="s">
        <v>285</v>
      </c>
      <c r="G1820" s="254"/>
      <c r="H1820" s="257">
        <v>465.80000000000001</v>
      </c>
      <c r="I1820" s="258"/>
      <c r="J1820" s="254"/>
      <c r="K1820" s="254"/>
      <c r="L1820" s="259"/>
      <c r="M1820" s="260"/>
      <c r="N1820" s="261"/>
      <c r="O1820" s="261"/>
      <c r="P1820" s="261"/>
      <c r="Q1820" s="261"/>
      <c r="R1820" s="261"/>
      <c r="S1820" s="261"/>
      <c r="T1820" s="26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3" t="s">
        <v>230</v>
      </c>
      <c r="AU1820" s="263" t="s">
        <v>88</v>
      </c>
      <c r="AV1820" s="14" t="s">
        <v>121</v>
      </c>
      <c r="AW1820" s="14" t="s">
        <v>34</v>
      </c>
      <c r="AX1820" s="14" t="s">
        <v>86</v>
      </c>
      <c r="AY1820" s="263" t="s">
        <v>216</v>
      </c>
    </row>
    <row r="1821" s="2" customFormat="1" ht="16.5" customHeight="1">
      <c r="A1821" s="39"/>
      <c r="B1821" s="40"/>
      <c r="C1821" s="228" t="s">
        <v>2981</v>
      </c>
      <c r="D1821" s="228" t="s">
        <v>218</v>
      </c>
      <c r="E1821" s="229" t="s">
        <v>2982</v>
      </c>
      <c r="F1821" s="230" t="s">
        <v>2983</v>
      </c>
      <c r="G1821" s="231" t="s">
        <v>277</v>
      </c>
      <c r="H1821" s="232">
        <v>105.7</v>
      </c>
      <c r="I1821" s="233"/>
      <c r="J1821" s="234">
        <f>ROUND(I1821*H1821,2)</f>
        <v>0</v>
      </c>
      <c r="K1821" s="230" t="s">
        <v>222</v>
      </c>
      <c r="L1821" s="45"/>
      <c r="M1821" s="235" t="s">
        <v>1</v>
      </c>
      <c r="N1821" s="236" t="s">
        <v>44</v>
      </c>
      <c r="O1821" s="92"/>
      <c r="P1821" s="237">
        <f>O1821*H1821</f>
        <v>0</v>
      </c>
      <c r="Q1821" s="237">
        <v>0.00020000000000000001</v>
      </c>
      <c r="R1821" s="237">
        <f>Q1821*H1821</f>
        <v>0.021140000000000003</v>
      </c>
      <c r="S1821" s="237">
        <v>0</v>
      </c>
      <c r="T1821" s="238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239" t="s">
        <v>290</v>
      </c>
      <c r="AT1821" s="239" t="s">
        <v>218</v>
      </c>
      <c r="AU1821" s="239" t="s">
        <v>88</v>
      </c>
      <c r="AY1821" s="18" t="s">
        <v>216</v>
      </c>
      <c r="BE1821" s="240">
        <f>IF(N1821="základní",J1821,0)</f>
        <v>0</v>
      </c>
      <c r="BF1821" s="240">
        <f>IF(N1821="snížená",J1821,0)</f>
        <v>0</v>
      </c>
      <c r="BG1821" s="240">
        <f>IF(N1821="zákl. přenesená",J1821,0)</f>
        <v>0</v>
      </c>
      <c r="BH1821" s="240">
        <f>IF(N1821="sníž. přenesená",J1821,0)</f>
        <v>0</v>
      </c>
      <c r="BI1821" s="240">
        <f>IF(N1821="nulová",J1821,0)</f>
        <v>0</v>
      </c>
      <c r="BJ1821" s="18" t="s">
        <v>86</v>
      </c>
      <c r="BK1821" s="240">
        <f>ROUND(I1821*H1821,2)</f>
        <v>0</v>
      </c>
      <c r="BL1821" s="18" t="s">
        <v>290</v>
      </c>
      <c r="BM1821" s="239" t="s">
        <v>2984</v>
      </c>
    </row>
    <row r="1822" s="13" customFormat="1">
      <c r="A1822" s="13"/>
      <c r="B1822" s="241"/>
      <c r="C1822" s="242"/>
      <c r="D1822" s="243" t="s">
        <v>230</v>
      </c>
      <c r="E1822" s="244" t="s">
        <v>1</v>
      </c>
      <c r="F1822" s="245" t="s">
        <v>464</v>
      </c>
      <c r="G1822" s="242"/>
      <c r="H1822" s="246">
        <v>52</v>
      </c>
      <c r="I1822" s="247"/>
      <c r="J1822" s="242"/>
      <c r="K1822" s="242"/>
      <c r="L1822" s="248"/>
      <c r="M1822" s="249"/>
      <c r="N1822" s="250"/>
      <c r="O1822" s="250"/>
      <c r="P1822" s="250"/>
      <c r="Q1822" s="250"/>
      <c r="R1822" s="250"/>
      <c r="S1822" s="250"/>
      <c r="T1822" s="25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2" t="s">
        <v>230</v>
      </c>
      <c r="AU1822" s="252" t="s">
        <v>88</v>
      </c>
      <c r="AV1822" s="13" t="s">
        <v>88</v>
      </c>
      <c r="AW1822" s="13" t="s">
        <v>34</v>
      </c>
      <c r="AX1822" s="13" t="s">
        <v>79</v>
      </c>
      <c r="AY1822" s="252" t="s">
        <v>216</v>
      </c>
    </row>
    <row r="1823" s="15" customFormat="1">
      <c r="A1823" s="15"/>
      <c r="B1823" s="280"/>
      <c r="C1823" s="281"/>
      <c r="D1823" s="243" t="s">
        <v>230</v>
      </c>
      <c r="E1823" s="282" t="s">
        <v>1</v>
      </c>
      <c r="F1823" s="283" t="s">
        <v>775</v>
      </c>
      <c r="G1823" s="281"/>
      <c r="H1823" s="284">
        <v>52</v>
      </c>
      <c r="I1823" s="285"/>
      <c r="J1823" s="281"/>
      <c r="K1823" s="281"/>
      <c r="L1823" s="286"/>
      <c r="M1823" s="287"/>
      <c r="N1823" s="288"/>
      <c r="O1823" s="288"/>
      <c r="P1823" s="288"/>
      <c r="Q1823" s="288"/>
      <c r="R1823" s="288"/>
      <c r="S1823" s="288"/>
      <c r="T1823" s="289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90" t="s">
        <v>230</v>
      </c>
      <c r="AU1823" s="290" t="s">
        <v>88</v>
      </c>
      <c r="AV1823" s="15" t="s">
        <v>99</v>
      </c>
      <c r="AW1823" s="15" t="s">
        <v>34</v>
      </c>
      <c r="AX1823" s="15" t="s">
        <v>79</v>
      </c>
      <c r="AY1823" s="290" t="s">
        <v>216</v>
      </c>
    </row>
    <row r="1824" s="13" customFormat="1">
      <c r="A1824" s="13"/>
      <c r="B1824" s="241"/>
      <c r="C1824" s="242"/>
      <c r="D1824" s="243" t="s">
        <v>230</v>
      </c>
      <c r="E1824" s="244" t="s">
        <v>1</v>
      </c>
      <c r="F1824" s="245" t="s">
        <v>2971</v>
      </c>
      <c r="G1824" s="242"/>
      <c r="H1824" s="246">
        <v>53.700000000000003</v>
      </c>
      <c r="I1824" s="247"/>
      <c r="J1824" s="242"/>
      <c r="K1824" s="242"/>
      <c r="L1824" s="248"/>
      <c r="M1824" s="249"/>
      <c r="N1824" s="250"/>
      <c r="O1824" s="250"/>
      <c r="P1824" s="250"/>
      <c r="Q1824" s="250"/>
      <c r="R1824" s="250"/>
      <c r="S1824" s="250"/>
      <c r="T1824" s="25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2" t="s">
        <v>230</v>
      </c>
      <c r="AU1824" s="252" t="s">
        <v>88</v>
      </c>
      <c r="AV1824" s="13" t="s">
        <v>88</v>
      </c>
      <c r="AW1824" s="13" t="s">
        <v>34</v>
      </c>
      <c r="AX1824" s="13" t="s">
        <v>79</v>
      </c>
      <c r="AY1824" s="252" t="s">
        <v>216</v>
      </c>
    </row>
    <row r="1825" s="15" customFormat="1">
      <c r="A1825" s="15"/>
      <c r="B1825" s="280"/>
      <c r="C1825" s="281"/>
      <c r="D1825" s="243" t="s">
        <v>230</v>
      </c>
      <c r="E1825" s="282" t="s">
        <v>1</v>
      </c>
      <c r="F1825" s="283" t="s">
        <v>778</v>
      </c>
      <c r="G1825" s="281"/>
      <c r="H1825" s="284">
        <v>53.700000000000003</v>
      </c>
      <c r="I1825" s="285"/>
      <c r="J1825" s="281"/>
      <c r="K1825" s="281"/>
      <c r="L1825" s="286"/>
      <c r="M1825" s="287"/>
      <c r="N1825" s="288"/>
      <c r="O1825" s="288"/>
      <c r="P1825" s="288"/>
      <c r="Q1825" s="288"/>
      <c r="R1825" s="288"/>
      <c r="S1825" s="288"/>
      <c r="T1825" s="289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90" t="s">
        <v>230</v>
      </c>
      <c r="AU1825" s="290" t="s">
        <v>88</v>
      </c>
      <c r="AV1825" s="15" t="s">
        <v>99</v>
      </c>
      <c r="AW1825" s="15" t="s">
        <v>34</v>
      </c>
      <c r="AX1825" s="15" t="s">
        <v>79</v>
      </c>
      <c r="AY1825" s="290" t="s">
        <v>216</v>
      </c>
    </row>
    <row r="1826" s="14" customFormat="1">
      <c r="A1826" s="14"/>
      <c r="B1826" s="253"/>
      <c r="C1826" s="254"/>
      <c r="D1826" s="243" t="s">
        <v>230</v>
      </c>
      <c r="E1826" s="255" t="s">
        <v>1</v>
      </c>
      <c r="F1826" s="256" t="s">
        <v>285</v>
      </c>
      <c r="G1826" s="254"/>
      <c r="H1826" s="257">
        <v>105.7</v>
      </c>
      <c r="I1826" s="258"/>
      <c r="J1826" s="254"/>
      <c r="K1826" s="254"/>
      <c r="L1826" s="259"/>
      <c r="M1826" s="260"/>
      <c r="N1826" s="261"/>
      <c r="O1826" s="261"/>
      <c r="P1826" s="261"/>
      <c r="Q1826" s="261"/>
      <c r="R1826" s="261"/>
      <c r="S1826" s="261"/>
      <c r="T1826" s="262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63" t="s">
        <v>230</v>
      </c>
      <c r="AU1826" s="263" t="s">
        <v>88</v>
      </c>
      <c r="AV1826" s="14" t="s">
        <v>121</v>
      </c>
      <c r="AW1826" s="14" t="s">
        <v>34</v>
      </c>
      <c r="AX1826" s="14" t="s">
        <v>86</v>
      </c>
      <c r="AY1826" s="263" t="s">
        <v>216</v>
      </c>
    </row>
    <row r="1827" s="2" customFormat="1" ht="24.15" customHeight="1">
      <c r="A1827" s="39"/>
      <c r="B1827" s="40"/>
      <c r="C1827" s="264" t="s">
        <v>2985</v>
      </c>
      <c r="D1827" s="264" t="s">
        <v>372</v>
      </c>
      <c r="E1827" s="265" t="s">
        <v>2986</v>
      </c>
      <c r="F1827" s="266" t="s">
        <v>2987</v>
      </c>
      <c r="G1827" s="267" t="s">
        <v>277</v>
      </c>
      <c r="H1827" s="268">
        <v>118.384</v>
      </c>
      <c r="I1827" s="269"/>
      <c r="J1827" s="270">
        <f>ROUND(I1827*H1827,2)</f>
        <v>0</v>
      </c>
      <c r="K1827" s="266" t="s">
        <v>222</v>
      </c>
      <c r="L1827" s="271"/>
      <c r="M1827" s="272" t="s">
        <v>1</v>
      </c>
      <c r="N1827" s="273" t="s">
        <v>44</v>
      </c>
      <c r="O1827" s="92"/>
      <c r="P1827" s="237">
        <f>O1827*H1827</f>
        <v>0</v>
      </c>
      <c r="Q1827" s="237">
        <v>0.00447</v>
      </c>
      <c r="R1827" s="237">
        <f>Q1827*H1827</f>
        <v>0.52917647999999995</v>
      </c>
      <c r="S1827" s="237">
        <v>0</v>
      </c>
      <c r="T1827" s="238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39" t="s">
        <v>371</v>
      </c>
      <c r="AT1827" s="239" t="s">
        <v>372</v>
      </c>
      <c r="AU1827" s="239" t="s">
        <v>88</v>
      </c>
      <c r="AY1827" s="18" t="s">
        <v>216</v>
      </c>
      <c r="BE1827" s="240">
        <f>IF(N1827="základní",J1827,0)</f>
        <v>0</v>
      </c>
      <c r="BF1827" s="240">
        <f>IF(N1827="snížená",J1827,0)</f>
        <v>0</v>
      </c>
      <c r="BG1827" s="240">
        <f>IF(N1827="zákl. přenesená",J1827,0)</f>
        <v>0</v>
      </c>
      <c r="BH1827" s="240">
        <f>IF(N1827="sníž. přenesená",J1827,0)</f>
        <v>0</v>
      </c>
      <c r="BI1827" s="240">
        <f>IF(N1827="nulová",J1827,0)</f>
        <v>0</v>
      </c>
      <c r="BJ1827" s="18" t="s">
        <v>86</v>
      </c>
      <c r="BK1827" s="240">
        <f>ROUND(I1827*H1827,2)</f>
        <v>0</v>
      </c>
      <c r="BL1827" s="18" t="s">
        <v>290</v>
      </c>
      <c r="BM1827" s="239" t="s">
        <v>2988</v>
      </c>
    </row>
    <row r="1828" s="13" customFormat="1">
      <c r="A1828" s="13"/>
      <c r="B1828" s="241"/>
      <c r="C1828" s="242"/>
      <c r="D1828" s="243" t="s">
        <v>230</v>
      </c>
      <c r="E1828" s="244" t="s">
        <v>1</v>
      </c>
      <c r="F1828" s="245" t="s">
        <v>464</v>
      </c>
      <c r="G1828" s="242"/>
      <c r="H1828" s="246">
        <v>52</v>
      </c>
      <c r="I1828" s="247"/>
      <c r="J1828" s="242"/>
      <c r="K1828" s="242"/>
      <c r="L1828" s="248"/>
      <c r="M1828" s="249"/>
      <c r="N1828" s="250"/>
      <c r="O1828" s="250"/>
      <c r="P1828" s="250"/>
      <c r="Q1828" s="250"/>
      <c r="R1828" s="250"/>
      <c r="S1828" s="250"/>
      <c r="T1828" s="251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2" t="s">
        <v>230</v>
      </c>
      <c r="AU1828" s="252" t="s">
        <v>88</v>
      </c>
      <c r="AV1828" s="13" t="s">
        <v>88</v>
      </c>
      <c r="AW1828" s="13" t="s">
        <v>34</v>
      </c>
      <c r="AX1828" s="13" t="s">
        <v>79</v>
      </c>
      <c r="AY1828" s="252" t="s">
        <v>216</v>
      </c>
    </row>
    <row r="1829" s="15" customFormat="1">
      <c r="A1829" s="15"/>
      <c r="B1829" s="280"/>
      <c r="C1829" s="281"/>
      <c r="D1829" s="243" t="s">
        <v>230</v>
      </c>
      <c r="E1829" s="282" t="s">
        <v>1</v>
      </c>
      <c r="F1829" s="283" t="s">
        <v>775</v>
      </c>
      <c r="G1829" s="281"/>
      <c r="H1829" s="284">
        <v>52</v>
      </c>
      <c r="I1829" s="285"/>
      <c r="J1829" s="281"/>
      <c r="K1829" s="281"/>
      <c r="L1829" s="286"/>
      <c r="M1829" s="287"/>
      <c r="N1829" s="288"/>
      <c r="O1829" s="288"/>
      <c r="P1829" s="288"/>
      <c r="Q1829" s="288"/>
      <c r="R1829" s="288"/>
      <c r="S1829" s="288"/>
      <c r="T1829" s="289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90" t="s">
        <v>230</v>
      </c>
      <c r="AU1829" s="290" t="s">
        <v>88</v>
      </c>
      <c r="AV1829" s="15" t="s">
        <v>99</v>
      </c>
      <c r="AW1829" s="15" t="s">
        <v>34</v>
      </c>
      <c r="AX1829" s="15" t="s">
        <v>79</v>
      </c>
      <c r="AY1829" s="290" t="s">
        <v>216</v>
      </c>
    </row>
    <row r="1830" s="13" customFormat="1">
      <c r="A1830" s="13"/>
      <c r="B1830" s="241"/>
      <c r="C1830" s="242"/>
      <c r="D1830" s="243" t="s">
        <v>230</v>
      </c>
      <c r="E1830" s="244" t="s">
        <v>1</v>
      </c>
      <c r="F1830" s="245" t="s">
        <v>2971</v>
      </c>
      <c r="G1830" s="242"/>
      <c r="H1830" s="246">
        <v>53.700000000000003</v>
      </c>
      <c r="I1830" s="247"/>
      <c r="J1830" s="242"/>
      <c r="K1830" s="242"/>
      <c r="L1830" s="248"/>
      <c r="M1830" s="249"/>
      <c r="N1830" s="250"/>
      <c r="O1830" s="250"/>
      <c r="P1830" s="250"/>
      <c r="Q1830" s="250"/>
      <c r="R1830" s="250"/>
      <c r="S1830" s="250"/>
      <c r="T1830" s="251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2" t="s">
        <v>230</v>
      </c>
      <c r="AU1830" s="252" t="s">
        <v>88</v>
      </c>
      <c r="AV1830" s="13" t="s">
        <v>88</v>
      </c>
      <c r="AW1830" s="13" t="s">
        <v>34</v>
      </c>
      <c r="AX1830" s="13" t="s">
        <v>79</v>
      </c>
      <c r="AY1830" s="252" t="s">
        <v>216</v>
      </c>
    </row>
    <row r="1831" s="15" customFormat="1">
      <c r="A1831" s="15"/>
      <c r="B1831" s="280"/>
      <c r="C1831" s="281"/>
      <c r="D1831" s="243" t="s">
        <v>230</v>
      </c>
      <c r="E1831" s="282" t="s">
        <v>1</v>
      </c>
      <c r="F1831" s="283" t="s">
        <v>778</v>
      </c>
      <c r="G1831" s="281"/>
      <c r="H1831" s="284">
        <v>53.700000000000003</v>
      </c>
      <c r="I1831" s="285"/>
      <c r="J1831" s="281"/>
      <c r="K1831" s="281"/>
      <c r="L1831" s="286"/>
      <c r="M1831" s="287"/>
      <c r="N1831" s="288"/>
      <c r="O1831" s="288"/>
      <c r="P1831" s="288"/>
      <c r="Q1831" s="288"/>
      <c r="R1831" s="288"/>
      <c r="S1831" s="288"/>
      <c r="T1831" s="289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90" t="s">
        <v>230</v>
      </c>
      <c r="AU1831" s="290" t="s">
        <v>88</v>
      </c>
      <c r="AV1831" s="15" t="s">
        <v>99</v>
      </c>
      <c r="AW1831" s="15" t="s">
        <v>34</v>
      </c>
      <c r="AX1831" s="15" t="s">
        <v>79</v>
      </c>
      <c r="AY1831" s="290" t="s">
        <v>216</v>
      </c>
    </row>
    <row r="1832" s="14" customFormat="1">
      <c r="A1832" s="14"/>
      <c r="B1832" s="253"/>
      <c r="C1832" s="254"/>
      <c r="D1832" s="243" t="s">
        <v>230</v>
      </c>
      <c r="E1832" s="255" t="s">
        <v>1</v>
      </c>
      <c r="F1832" s="256" t="s">
        <v>2989</v>
      </c>
      <c r="G1832" s="254"/>
      <c r="H1832" s="257">
        <v>105.7</v>
      </c>
      <c r="I1832" s="258"/>
      <c r="J1832" s="254"/>
      <c r="K1832" s="254"/>
      <c r="L1832" s="259"/>
      <c r="M1832" s="260"/>
      <c r="N1832" s="261"/>
      <c r="O1832" s="261"/>
      <c r="P1832" s="261"/>
      <c r="Q1832" s="261"/>
      <c r="R1832" s="261"/>
      <c r="S1832" s="261"/>
      <c r="T1832" s="26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3" t="s">
        <v>230</v>
      </c>
      <c r="AU1832" s="263" t="s">
        <v>88</v>
      </c>
      <c r="AV1832" s="14" t="s">
        <v>121</v>
      </c>
      <c r="AW1832" s="14" t="s">
        <v>34</v>
      </c>
      <c r="AX1832" s="14" t="s">
        <v>86</v>
      </c>
      <c r="AY1832" s="263" t="s">
        <v>216</v>
      </c>
    </row>
    <row r="1833" s="13" customFormat="1">
      <c r="A1833" s="13"/>
      <c r="B1833" s="241"/>
      <c r="C1833" s="242"/>
      <c r="D1833" s="243" t="s">
        <v>230</v>
      </c>
      <c r="E1833" s="242"/>
      <c r="F1833" s="245" t="s">
        <v>2990</v>
      </c>
      <c r="G1833" s="242"/>
      <c r="H1833" s="246">
        <v>118.384</v>
      </c>
      <c r="I1833" s="247"/>
      <c r="J1833" s="242"/>
      <c r="K1833" s="242"/>
      <c r="L1833" s="248"/>
      <c r="M1833" s="249"/>
      <c r="N1833" s="250"/>
      <c r="O1833" s="250"/>
      <c r="P1833" s="250"/>
      <c r="Q1833" s="250"/>
      <c r="R1833" s="250"/>
      <c r="S1833" s="250"/>
      <c r="T1833" s="251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2" t="s">
        <v>230</v>
      </c>
      <c r="AU1833" s="252" t="s">
        <v>88</v>
      </c>
      <c r="AV1833" s="13" t="s">
        <v>88</v>
      </c>
      <c r="AW1833" s="13" t="s">
        <v>4</v>
      </c>
      <c r="AX1833" s="13" t="s">
        <v>86</v>
      </c>
      <c r="AY1833" s="252" t="s">
        <v>216</v>
      </c>
    </row>
    <row r="1834" s="2" customFormat="1" ht="16.5" customHeight="1">
      <c r="A1834" s="39"/>
      <c r="B1834" s="40"/>
      <c r="C1834" s="228" t="s">
        <v>2991</v>
      </c>
      <c r="D1834" s="228" t="s">
        <v>218</v>
      </c>
      <c r="E1834" s="229" t="s">
        <v>2992</v>
      </c>
      <c r="F1834" s="230" t="s">
        <v>2993</v>
      </c>
      <c r="G1834" s="231" t="s">
        <v>277</v>
      </c>
      <c r="H1834" s="232">
        <v>360.10000000000002</v>
      </c>
      <c r="I1834" s="233"/>
      <c r="J1834" s="234">
        <f>ROUND(I1834*H1834,2)</f>
        <v>0</v>
      </c>
      <c r="K1834" s="230" t="s">
        <v>222</v>
      </c>
      <c r="L1834" s="45"/>
      <c r="M1834" s="235" t="s">
        <v>1</v>
      </c>
      <c r="N1834" s="236" t="s">
        <v>44</v>
      </c>
      <c r="O1834" s="92"/>
      <c r="P1834" s="237">
        <f>O1834*H1834</f>
        <v>0</v>
      </c>
      <c r="Q1834" s="237">
        <v>0.00029999999999999997</v>
      </c>
      <c r="R1834" s="237">
        <f>Q1834*H1834</f>
        <v>0.10803</v>
      </c>
      <c r="S1834" s="237">
        <v>0</v>
      </c>
      <c r="T1834" s="238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39" t="s">
        <v>290</v>
      </c>
      <c r="AT1834" s="239" t="s">
        <v>218</v>
      </c>
      <c r="AU1834" s="239" t="s">
        <v>88</v>
      </c>
      <c r="AY1834" s="18" t="s">
        <v>216</v>
      </c>
      <c r="BE1834" s="240">
        <f>IF(N1834="základní",J1834,0)</f>
        <v>0</v>
      </c>
      <c r="BF1834" s="240">
        <f>IF(N1834="snížená",J1834,0)</f>
        <v>0</v>
      </c>
      <c r="BG1834" s="240">
        <f>IF(N1834="zákl. přenesená",J1834,0)</f>
        <v>0</v>
      </c>
      <c r="BH1834" s="240">
        <f>IF(N1834="sníž. přenesená",J1834,0)</f>
        <v>0</v>
      </c>
      <c r="BI1834" s="240">
        <f>IF(N1834="nulová",J1834,0)</f>
        <v>0</v>
      </c>
      <c r="BJ1834" s="18" t="s">
        <v>86</v>
      </c>
      <c r="BK1834" s="240">
        <f>ROUND(I1834*H1834,2)</f>
        <v>0</v>
      </c>
      <c r="BL1834" s="18" t="s">
        <v>290</v>
      </c>
      <c r="BM1834" s="239" t="s">
        <v>2994</v>
      </c>
    </row>
    <row r="1835" s="13" customFormat="1">
      <c r="A1835" s="13"/>
      <c r="B1835" s="241"/>
      <c r="C1835" s="242"/>
      <c r="D1835" s="243" t="s">
        <v>230</v>
      </c>
      <c r="E1835" s="244" t="s">
        <v>1</v>
      </c>
      <c r="F1835" s="245" t="s">
        <v>2969</v>
      </c>
      <c r="G1835" s="242"/>
      <c r="H1835" s="246">
        <v>179.59999999999999</v>
      </c>
      <c r="I1835" s="247"/>
      <c r="J1835" s="242"/>
      <c r="K1835" s="242"/>
      <c r="L1835" s="248"/>
      <c r="M1835" s="249"/>
      <c r="N1835" s="250"/>
      <c r="O1835" s="250"/>
      <c r="P1835" s="250"/>
      <c r="Q1835" s="250"/>
      <c r="R1835" s="250"/>
      <c r="S1835" s="250"/>
      <c r="T1835" s="25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2" t="s">
        <v>230</v>
      </c>
      <c r="AU1835" s="252" t="s">
        <v>88</v>
      </c>
      <c r="AV1835" s="13" t="s">
        <v>88</v>
      </c>
      <c r="AW1835" s="13" t="s">
        <v>34</v>
      </c>
      <c r="AX1835" s="13" t="s">
        <v>79</v>
      </c>
      <c r="AY1835" s="252" t="s">
        <v>216</v>
      </c>
    </row>
    <row r="1836" s="15" customFormat="1">
      <c r="A1836" s="15"/>
      <c r="B1836" s="280"/>
      <c r="C1836" s="281"/>
      <c r="D1836" s="243" t="s">
        <v>230</v>
      </c>
      <c r="E1836" s="282" t="s">
        <v>1</v>
      </c>
      <c r="F1836" s="283" t="s">
        <v>775</v>
      </c>
      <c r="G1836" s="281"/>
      <c r="H1836" s="284">
        <v>179.59999999999999</v>
      </c>
      <c r="I1836" s="285"/>
      <c r="J1836" s="281"/>
      <c r="K1836" s="281"/>
      <c r="L1836" s="286"/>
      <c r="M1836" s="287"/>
      <c r="N1836" s="288"/>
      <c r="O1836" s="288"/>
      <c r="P1836" s="288"/>
      <c r="Q1836" s="288"/>
      <c r="R1836" s="288"/>
      <c r="S1836" s="288"/>
      <c r="T1836" s="289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90" t="s">
        <v>230</v>
      </c>
      <c r="AU1836" s="290" t="s">
        <v>88</v>
      </c>
      <c r="AV1836" s="15" t="s">
        <v>99</v>
      </c>
      <c r="AW1836" s="15" t="s">
        <v>34</v>
      </c>
      <c r="AX1836" s="15" t="s">
        <v>79</v>
      </c>
      <c r="AY1836" s="290" t="s">
        <v>216</v>
      </c>
    </row>
    <row r="1837" s="13" customFormat="1">
      <c r="A1837" s="13"/>
      <c r="B1837" s="241"/>
      <c r="C1837" s="242"/>
      <c r="D1837" s="243" t="s">
        <v>230</v>
      </c>
      <c r="E1837" s="244" t="s">
        <v>1</v>
      </c>
      <c r="F1837" s="245" t="s">
        <v>2970</v>
      </c>
      <c r="G1837" s="242"/>
      <c r="H1837" s="246">
        <v>180.5</v>
      </c>
      <c r="I1837" s="247"/>
      <c r="J1837" s="242"/>
      <c r="K1837" s="242"/>
      <c r="L1837" s="248"/>
      <c r="M1837" s="249"/>
      <c r="N1837" s="250"/>
      <c r="O1837" s="250"/>
      <c r="P1837" s="250"/>
      <c r="Q1837" s="250"/>
      <c r="R1837" s="250"/>
      <c r="S1837" s="250"/>
      <c r="T1837" s="25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2" t="s">
        <v>230</v>
      </c>
      <c r="AU1837" s="252" t="s">
        <v>88</v>
      </c>
      <c r="AV1837" s="13" t="s">
        <v>88</v>
      </c>
      <c r="AW1837" s="13" t="s">
        <v>34</v>
      </c>
      <c r="AX1837" s="13" t="s">
        <v>79</v>
      </c>
      <c r="AY1837" s="252" t="s">
        <v>216</v>
      </c>
    </row>
    <row r="1838" s="15" customFormat="1">
      <c r="A1838" s="15"/>
      <c r="B1838" s="280"/>
      <c r="C1838" s="281"/>
      <c r="D1838" s="243" t="s">
        <v>230</v>
      </c>
      <c r="E1838" s="282" t="s">
        <v>1</v>
      </c>
      <c r="F1838" s="283" t="s">
        <v>778</v>
      </c>
      <c r="G1838" s="281"/>
      <c r="H1838" s="284">
        <v>180.5</v>
      </c>
      <c r="I1838" s="285"/>
      <c r="J1838" s="281"/>
      <c r="K1838" s="281"/>
      <c r="L1838" s="286"/>
      <c r="M1838" s="287"/>
      <c r="N1838" s="288"/>
      <c r="O1838" s="288"/>
      <c r="P1838" s="288"/>
      <c r="Q1838" s="288"/>
      <c r="R1838" s="288"/>
      <c r="S1838" s="288"/>
      <c r="T1838" s="289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90" t="s">
        <v>230</v>
      </c>
      <c r="AU1838" s="290" t="s">
        <v>88</v>
      </c>
      <c r="AV1838" s="15" t="s">
        <v>99</v>
      </c>
      <c r="AW1838" s="15" t="s">
        <v>34</v>
      </c>
      <c r="AX1838" s="15" t="s">
        <v>79</v>
      </c>
      <c r="AY1838" s="290" t="s">
        <v>216</v>
      </c>
    </row>
    <row r="1839" s="14" customFormat="1">
      <c r="A1839" s="14"/>
      <c r="B1839" s="253"/>
      <c r="C1839" s="254"/>
      <c r="D1839" s="243" t="s">
        <v>230</v>
      </c>
      <c r="E1839" s="255" t="s">
        <v>1</v>
      </c>
      <c r="F1839" s="256" t="s">
        <v>285</v>
      </c>
      <c r="G1839" s="254"/>
      <c r="H1839" s="257">
        <v>360.10000000000002</v>
      </c>
      <c r="I1839" s="258"/>
      <c r="J1839" s="254"/>
      <c r="K1839" s="254"/>
      <c r="L1839" s="259"/>
      <c r="M1839" s="260"/>
      <c r="N1839" s="261"/>
      <c r="O1839" s="261"/>
      <c r="P1839" s="261"/>
      <c r="Q1839" s="261"/>
      <c r="R1839" s="261"/>
      <c r="S1839" s="261"/>
      <c r="T1839" s="26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3" t="s">
        <v>230</v>
      </c>
      <c r="AU1839" s="263" t="s">
        <v>88</v>
      </c>
      <c r="AV1839" s="14" t="s">
        <v>121</v>
      </c>
      <c r="AW1839" s="14" t="s">
        <v>34</v>
      </c>
      <c r="AX1839" s="14" t="s">
        <v>86</v>
      </c>
      <c r="AY1839" s="263" t="s">
        <v>216</v>
      </c>
    </row>
    <row r="1840" s="2" customFormat="1" ht="24.15" customHeight="1">
      <c r="A1840" s="39"/>
      <c r="B1840" s="40"/>
      <c r="C1840" s="264" t="s">
        <v>2995</v>
      </c>
      <c r="D1840" s="264" t="s">
        <v>372</v>
      </c>
      <c r="E1840" s="265" t="s">
        <v>2996</v>
      </c>
      <c r="F1840" s="266" t="s">
        <v>2997</v>
      </c>
      <c r="G1840" s="267" t="s">
        <v>277</v>
      </c>
      <c r="H1840" s="268">
        <v>274.512</v>
      </c>
      <c r="I1840" s="269"/>
      <c r="J1840" s="270">
        <f>ROUND(I1840*H1840,2)</f>
        <v>0</v>
      </c>
      <c r="K1840" s="266" t="s">
        <v>222</v>
      </c>
      <c r="L1840" s="271"/>
      <c r="M1840" s="272" t="s">
        <v>1</v>
      </c>
      <c r="N1840" s="273" t="s">
        <v>44</v>
      </c>
      <c r="O1840" s="92"/>
      <c r="P1840" s="237">
        <f>O1840*H1840</f>
        <v>0</v>
      </c>
      <c r="Q1840" s="237">
        <v>0.0028999999999999998</v>
      </c>
      <c r="R1840" s="237">
        <f>Q1840*H1840</f>
        <v>0.79608479999999993</v>
      </c>
      <c r="S1840" s="237">
        <v>0</v>
      </c>
      <c r="T1840" s="238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39" t="s">
        <v>371</v>
      </c>
      <c r="AT1840" s="239" t="s">
        <v>372</v>
      </c>
      <c r="AU1840" s="239" t="s">
        <v>88</v>
      </c>
      <c r="AY1840" s="18" t="s">
        <v>216</v>
      </c>
      <c r="BE1840" s="240">
        <f>IF(N1840="základní",J1840,0)</f>
        <v>0</v>
      </c>
      <c r="BF1840" s="240">
        <f>IF(N1840="snížená",J1840,0)</f>
        <v>0</v>
      </c>
      <c r="BG1840" s="240">
        <f>IF(N1840="zákl. přenesená",J1840,0)</f>
        <v>0</v>
      </c>
      <c r="BH1840" s="240">
        <f>IF(N1840="sníž. přenesená",J1840,0)</f>
        <v>0</v>
      </c>
      <c r="BI1840" s="240">
        <f>IF(N1840="nulová",J1840,0)</f>
        <v>0</v>
      </c>
      <c r="BJ1840" s="18" t="s">
        <v>86</v>
      </c>
      <c r="BK1840" s="240">
        <f>ROUND(I1840*H1840,2)</f>
        <v>0</v>
      </c>
      <c r="BL1840" s="18" t="s">
        <v>290</v>
      </c>
      <c r="BM1840" s="239" t="s">
        <v>2998</v>
      </c>
    </row>
    <row r="1841" s="13" customFormat="1">
      <c r="A1841" s="13"/>
      <c r="B1841" s="241"/>
      <c r="C1841" s="242"/>
      <c r="D1841" s="243" t="s">
        <v>230</v>
      </c>
      <c r="E1841" s="244" t="s">
        <v>1</v>
      </c>
      <c r="F1841" s="245" t="s">
        <v>2999</v>
      </c>
      <c r="G1841" s="242"/>
      <c r="H1841" s="246">
        <v>87.299999999999997</v>
      </c>
      <c r="I1841" s="247"/>
      <c r="J1841" s="242"/>
      <c r="K1841" s="242"/>
      <c r="L1841" s="248"/>
      <c r="M1841" s="249"/>
      <c r="N1841" s="250"/>
      <c r="O1841" s="250"/>
      <c r="P1841" s="250"/>
      <c r="Q1841" s="250"/>
      <c r="R1841" s="250"/>
      <c r="S1841" s="250"/>
      <c r="T1841" s="251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2" t="s">
        <v>230</v>
      </c>
      <c r="AU1841" s="252" t="s">
        <v>88</v>
      </c>
      <c r="AV1841" s="13" t="s">
        <v>88</v>
      </c>
      <c r="AW1841" s="13" t="s">
        <v>34</v>
      </c>
      <c r="AX1841" s="13" t="s">
        <v>79</v>
      </c>
      <c r="AY1841" s="252" t="s">
        <v>216</v>
      </c>
    </row>
    <row r="1842" s="15" customFormat="1">
      <c r="A1842" s="15"/>
      <c r="B1842" s="280"/>
      <c r="C1842" s="281"/>
      <c r="D1842" s="243" t="s">
        <v>230</v>
      </c>
      <c r="E1842" s="282" t="s">
        <v>1</v>
      </c>
      <c r="F1842" s="283" t="s">
        <v>775</v>
      </c>
      <c r="G1842" s="281"/>
      <c r="H1842" s="284">
        <v>87.299999999999997</v>
      </c>
      <c r="I1842" s="285"/>
      <c r="J1842" s="281"/>
      <c r="K1842" s="281"/>
      <c r="L1842" s="286"/>
      <c r="M1842" s="287"/>
      <c r="N1842" s="288"/>
      <c r="O1842" s="288"/>
      <c r="P1842" s="288"/>
      <c r="Q1842" s="288"/>
      <c r="R1842" s="288"/>
      <c r="S1842" s="288"/>
      <c r="T1842" s="289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90" t="s">
        <v>230</v>
      </c>
      <c r="AU1842" s="290" t="s">
        <v>88</v>
      </c>
      <c r="AV1842" s="15" t="s">
        <v>99</v>
      </c>
      <c r="AW1842" s="15" t="s">
        <v>34</v>
      </c>
      <c r="AX1842" s="15" t="s">
        <v>79</v>
      </c>
      <c r="AY1842" s="290" t="s">
        <v>216</v>
      </c>
    </row>
    <row r="1843" s="13" customFormat="1">
      <c r="A1843" s="13"/>
      <c r="B1843" s="241"/>
      <c r="C1843" s="242"/>
      <c r="D1843" s="243" t="s">
        <v>230</v>
      </c>
      <c r="E1843" s="244" t="s">
        <v>1</v>
      </c>
      <c r="F1843" s="245" t="s">
        <v>3000</v>
      </c>
      <c r="G1843" s="242"/>
      <c r="H1843" s="246">
        <v>157.80000000000001</v>
      </c>
      <c r="I1843" s="247"/>
      <c r="J1843" s="242"/>
      <c r="K1843" s="242"/>
      <c r="L1843" s="248"/>
      <c r="M1843" s="249"/>
      <c r="N1843" s="250"/>
      <c r="O1843" s="250"/>
      <c r="P1843" s="250"/>
      <c r="Q1843" s="250"/>
      <c r="R1843" s="250"/>
      <c r="S1843" s="250"/>
      <c r="T1843" s="25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2" t="s">
        <v>230</v>
      </c>
      <c r="AU1843" s="252" t="s">
        <v>88</v>
      </c>
      <c r="AV1843" s="13" t="s">
        <v>88</v>
      </c>
      <c r="AW1843" s="13" t="s">
        <v>34</v>
      </c>
      <c r="AX1843" s="13" t="s">
        <v>79</v>
      </c>
      <c r="AY1843" s="252" t="s">
        <v>216</v>
      </c>
    </row>
    <row r="1844" s="15" customFormat="1">
      <c r="A1844" s="15"/>
      <c r="B1844" s="280"/>
      <c r="C1844" s="281"/>
      <c r="D1844" s="243" t="s">
        <v>230</v>
      </c>
      <c r="E1844" s="282" t="s">
        <v>1</v>
      </c>
      <c r="F1844" s="283" t="s">
        <v>778</v>
      </c>
      <c r="G1844" s="281"/>
      <c r="H1844" s="284">
        <v>157.80000000000001</v>
      </c>
      <c r="I1844" s="285"/>
      <c r="J1844" s="281"/>
      <c r="K1844" s="281"/>
      <c r="L1844" s="286"/>
      <c r="M1844" s="287"/>
      <c r="N1844" s="288"/>
      <c r="O1844" s="288"/>
      <c r="P1844" s="288"/>
      <c r="Q1844" s="288"/>
      <c r="R1844" s="288"/>
      <c r="S1844" s="288"/>
      <c r="T1844" s="289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90" t="s">
        <v>230</v>
      </c>
      <c r="AU1844" s="290" t="s">
        <v>88</v>
      </c>
      <c r="AV1844" s="15" t="s">
        <v>99</v>
      </c>
      <c r="AW1844" s="15" t="s">
        <v>34</v>
      </c>
      <c r="AX1844" s="15" t="s">
        <v>79</v>
      </c>
      <c r="AY1844" s="290" t="s">
        <v>216</v>
      </c>
    </row>
    <row r="1845" s="14" customFormat="1">
      <c r="A1845" s="14"/>
      <c r="B1845" s="253"/>
      <c r="C1845" s="254"/>
      <c r="D1845" s="243" t="s">
        <v>230</v>
      </c>
      <c r="E1845" s="255" t="s">
        <v>1</v>
      </c>
      <c r="F1845" s="256" t="s">
        <v>2989</v>
      </c>
      <c r="G1845" s="254"/>
      <c r="H1845" s="257">
        <v>245.10000000000002</v>
      </c>
      <c r="I1845" s="258"/>
      <c r="J1845" s="254"/>
      <c r="K1845" s="254"/>
      <c r="L1845" s="259"/>
      <c r="M1845" s="260"/>
      <c r="N1845" s="261"/>
      <c r="O1845" s="261"/>
      <c r="P1845" s="261"/>
      <c r="Q1845" s="261"/>
      <c r="R1845" s="261"/>
      <c r="S1845" s="261"/>
      <c r="T1845" s="26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63" t="s">
        <v>230</v>
      </c>
      <c r="AU1845" s="263" t="s">
        <v>88</v>
      </c>
      <c r="AV1845" s="14" t="s">
        <v>121</v>
      </c>
      <c r="AW1845" s="14" t="s">
        <v>34</v>
      </c>
      <c r="AX1845" s="14" t="s">
        <v>86</v>
      </c>
      <c r="AY1845" s="263" t="s">
        <v>216</v>
      </c>
    </row>
    <row r="1846" s="13" customFormat="1">
      <c r="A1846" s="13"/>
      <c r="B1846" s="241"/>
      <c r="C1846" s="242"/>
      <c r="D1846" s="243" t="s">
        <v>230</v>
      </c>
      <c r="E1846" s="242"/>
      <c r="F1846" s="245" t="s">
        <v>3001</v>
      </c>
      <c r="G1846" s="242"/>
      <c r="H1846" s="246">
        <v>274.512</v>
      </c>
      <c r="I1846" s="247"/>
      <c r="J1846" s="242"/>
      <c r="K1846" s="242"/>
      <c r="L1846" s="248"/>
      <c r="M1846" s="249"/>
      <c r="N1846" s="250"/>
      <c r="O1846" s="250"/>
      <c r="P1846" s="250"/>
      <c r="Q1846" s="250"/>
      <c r="R1846" s="250"/>
      <c r="S1846" s="250"/>
      <c r="T1846" s="25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2" t="s">
        <v>230</v>
      </c>
      <c r="AU1846" s="252" t="s">
        <v>88</v>
      </c>
      <c r="AV1846" s="13" t="s">
        <v>88</v>
      </c>
      <c r="AW1846" s="13" t="s">
        <v>4</v>
      </c>
      <c r="AX1846" s="13" t="s">
        <v>86</v>
      </c>
      <c r="AY1846" s="252" t="s">
        <v>216</v>
      </c>
    </row>
    <row r="1847" s="2" customFormat="1" ht="24.15" customHeight="1">
      <c r="A1847" s="39"/>
      <c r="B1847" s="40"/>
      <c r="C1847" s="264" t="s">
        <v>3002</v>
      </c>
      <c r="D1847" s="264" t="s">
        <v>372</v>
      </c>
      <c r="E1847" s="265" t="s">
        <v>3003</v>
      </c>
      <c r="F1847" s="266" t="s">
        <v>3004</v>
      </c>
      <c r="G1847" s="267" t="s">
        <v>277</v>
      </c>
      <c r="H1847" s="268">
        <v>128.80000000000001</v>
      </c>
      <c r="I1847" s="269"/>
      <c r="J1847" s="270">
        <f>ROUND(I1847*H1847,2)</f>
        <v>0</v>
      </c>
      <c r="K1847" s="266" t="s">
        <v>222</v>
      </c>
      <c r="L1847" s="271"/>
      <c r="M1847" s="272" t="s">
        <v>1</v>
      </c>
      <c r="N1847" s="273" t="s">
        <v>44</v>
      </c>
      <c r="O1847" s="92"/>
      <c r="P1847" s="237">
        <f>O1847*H1847</f>
        <v>0</v>
      </c>
      <c r="Q1847" s="237">
        <v>0.0023999999999999998</v>
      </c>
      <c r="R1847" s="237">
        <f>Q1847*H1847</f>
        <v>0.30912000000000001</v>
      </c>
      <c r="S1847" s="237">
        <v>0</v>
      </c>
      <c r="T1847" s="238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9" t="s">
        <v>371</v>
      </c>
      <c r="AT1847" s="239" t="s">
        <v>372</v>
      </c>
      <c r="AU1847" s="239" t="s">
        <v>88</v>
      </c>
      <c r="AY1847" s="18" t="s">
        <v>216</v>
      </c>
      <c r="BE1847" s="240">
        <f>IF(N1847="základní",J1847,0)</f>
        <v>0</v>
      </c>
      <c r="BF1847" s="240">
        <f>IF(N1847="snížená",J1847,0)</f>
        <v>0</v>
      </c>
      <c r="BG1847" s="240">
        <f>IF(N1847="zákl. přenesená",J1847,0)</f>
        <v>0</v>
      </c>
      <c r="BH1847" s="240">
        <f>IF(N1847="sníž. přenesená",J1847,0)</f>
        <v>0</v>
      </c>
      <c r="BI1847" s="240">
        <f>IF(N1847="nulová",J1847,0)</f>
        <v>0</v>
      </c>
      <c r="BJ1847" s="18" t="s">
        <v>86</v>
      </c>
      <c r="BK1847" s="240">
        <f>ROUND(I1847*H1847,2)</f>
        <v>0</v>
      </c>
      <c r="BL1847" s="18" t="s">
        <v>290</v>
      </c>
      <c r="BM1847" s="239" t="s">
        <v>3005</v>
      </c>
    </row>
    <row r="1848" s="13" customFormat="1">
      <c r="A1848" s="13"/>
      <c r="B1848" s="241"/>
      <c r="C1848" s="242"/>
      <c r="D1848" s="243" t="s">
        <v>230</v>
      </c>
      <c r="E1848" s="244" t="s">
        <v>1</v>
      </c>
      <c r="F1848" s="245" t="s">
        <v>3006</v>
      </c>
      <c r="G1848" s="242"/>
      <c r="H1848" s="246">
        <v>92.299999999999997</v>
      </c>
      <c r="I1848" s="247"/>
      <c r="J1848" s="242"/>
      <c r="K1848" s="242"/>
      <c r="L1848" s="248"/>
      <c r="M1848" s="249"/>
      <c r="N1848" s="250"/>
      <c r="O1848" s="250"/>
      <c r="P1848" s="250"/>
      <c r="Q1848" s="250"/>
      <c r="R1848" s="250"/>
      <c r="S1848" s="250"/>
      <c r="T1848" s="251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2" t="s">
        <v>230</v>
      </c>
      <c r="AU1848" s="252" t="s">
        <v>88</v>
      </c>
      <c r="AV1848" s="13" t="s">
        <v>88</v>
      </c>
      <c r="AW1848" s="13" t="s">
        <v>34</v>
      </c>
      <c r="AX1848" s="13" t="s">
        <v>79</v>
      </c>
      <c r="AY1848" s="252" t="s">
        <v>216</v>
      </c>
    </row>
    <row r="1849" s="15" customFormat="1">
      <c r="A1849" s="15"/>
      <c r="B1849" s="280"/>
      <c r="C1849" s="281"/>
      <c r="D1849" s="243" t="s">
        <v>230</v>
      </c>
      <c r="E1849" s="282" t="s">
        <v>1</v>
      </c>
      <c r="F1849" s="283" t="s">
        <v>775</v>
      </c>
      <c r="G1849" s="281"/>
      <c r="H1849" s="284">
        <v>92.299999999999997</v>
      </c>
      <c r="I1849" s="285"/>
      <c r="J1849" s="281"/>
      <c r="K1849" s="281"/>
      <c r="L1849" s="286"/>
      <c r="M1849" s="287"/>
      <c r="N1849" s="288"/>
      <c r="O1849" s="288"/>
      <c r="P1849" s="288"/>
      <c r="Q1849" s="288"/>
      <c r="R1849" s="288"/>
      <c r="S1849" s="288"/>
      <c r="T1849" s="289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90" t="s">
        <v>230</v>
      </c>
      <c r="AU1849" s="290" t="s">
        <v>88</v>
      </c>
      <c r="AV1849" s="15" t="s">
        <v>99</v>
      </c>
      <c r="AW1849" s="15" t="s">
        <v>34</v>
      </c>
      <c r="AX1849" s="15" t="s">
        <v>79</v>
      </c>
      <c r="AY1849" s="290" t="s">
        <v>216</v>
      </c>
    </row>
    <row r="1850" s="13" customFormat="1">
      <c r="A1850" s="13"/>
      <c r="B1850" s="241"/>
      <c r="C1850" s="242"/>
      <c r="D1850" s="243" t="s">
        <v>230</v>
      </c>
      <c r="E1850" s="244" t="s">
        <v>1</v>
      </c>
      <c r="F1850" s="245" t="s">
        <v>3007</v>
      </c>
      <c r="G1850" s="242"/>
      <c r="H1850" s="246">
        <v>22.699999999999999</v>
      </c>
      <c r="I1850" s="247"/>
      <c r="J1850" s="242"/>
      <c r="K1850" s="242"/>
      <c r="L1850" s="248"/>
      <c r="M1850" s="249"/>
      <c r="N1850" s="250"/>
      <c r="O1850" s="250"/>
      <c r="P1850" s="250"/>
      <c r="Q1850" s="250"/>
      <c r="R1850" s="250"/>
      <c r="S1850" s="250"/>
      <c r="T1850" s="25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2" t="s">
        <v>230</v>
      </c>
      <c r="AU1850" s="252" t="s">
        <v>88</v>
      </c>
      <c r="AV1850" s="13" t="s">
        <v>88</v>
      </c>
      <c r="AW1850" s="13" t="s">
        <v>34</v>
      </c>
      <c r="AX1850" s="13" t="s">
        <v>79</v>
      </c>
      <c r="AY1850" s="252" t="s">
        <v>216</v>
      </c>
    </row>
    <row r="1851" s="15" customFormat="1">
      <c r="A1851" s="15"/>
      <c r="B1851" s="280"/>
      <c r="C1851" s="281"/>
      <c r="D1851" s="243" t="s">
        <v>230</v>
      </c>
      <c r="E1851" s="282" t="s">
        <v>1</v>
      </c>
      <c r="F1851" s="283" t="s">
        <v>778</v>
      </c>
      <c r="G1851" s="281"/>
      <c r="H1851" s="284">
        <v>22.699999999999999</v>
      </c>
      <c r="I1851" s="285"/>
      <c r="J1851" s="281"/>
      <c r="K1851" s="281"/>
      <c r="L1851" s="286"/>
      <c r="M1851" s="287"/>
      <c r="N1851" s="288"/>
      <c r="O1851" s="288"/>
      <c r="P1851" s="288"/>
      <c r="Q1851" s="288"/>
      <c r="R1851" s="288"/>
      <c r="S1851" s="288"/>
      <c r="T1851" s="289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90" t="s">
        <v>230</v>
      </c>
      <c r="AU1851" s="290" t="s">
        <v>88</v>
      </c>
      <c r="AV1851" s="15" t="s">
        <v>99</v>
      </c>
      <c r="AW1851" s="15" t="s">
        <v>34</v>
      </c>
      <c r="AX1851" s="15" t="s">
        <v>79</v>
      </c>
      <c r="AY1851" s="290" t="s">
        <v>216</v>
      </c>
    </row>
    <row r="1852" s="14" customFormat="1">
      <c r="A1852" s="14"/>
      <c r="B1852" s="253"/>
      <c r="C1852" s="254"/>
      <c r="D1852" s="243" t="s">
        <v>230</v>
      </c>
      <c r="E1852" s="255" t="s">
        <v>1</v>
      </c>
      <c r="F1852" s="256" t="s">
        <v>3008</v>
      </c>
      <c r="G1852" s="254"/>
      <c r="H1852" s="257">
        <v>115</v>
      </c>
      <c r="I1852" s="258"/>
      <c r="J1852" s="254"/>
      <c r="K1852" s="254"/>
      <c r="L1852" s="259"/>
      <c r="M1852" s="260"/>
      <c r="N1852" s="261"/>
      <c r="O1852" s="261"/>
      <c r="P1852" s="261"/>
      <c r="Q1852" s="261"/>
      <c r="R1852" s="261"/>
      <c r="S1852" s="261"/>
      <c r="T1852" s="26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3" t="s">
        <v>230</v>
      </c>
      <c r="AU1852" s="263" t="s">
        <v>88</v>
      </c>
      <c r="AV1852" s="14" t="s">
        <v>121</v>
      </c>
      <c r="AW1852" s="14" t="s">
        <v>34</v>
      </c>
      <c r="AX1852" s="14" t="s">
        <v>86</v>
      </c>
      <c r="AY1852" s="263" t="s">
        <v>216</v>
      </c>
    </row>
    <row r="1853" s="13" customFormat="1">
      <c r="A1853" s="13"/>
      <c r="B1853" s="241"/>
      <c r="C1853" s="242"/>
      <c r="D1853" s="243" t="s">
        <v>230</v>
      </c>
      <c r="E1853" s="242"/>
      <c r="F1853" s="245" t="s">
        <v>3009</v>
      </c>
      <c r="G1853" s="242"/>
      <c r="H1853" s="246">
        <v>128.80000000000001</v>
      </c>
      <c r="I1853" s="247"/>
      <c r="J1853" s="242"/>
      <c r="K1853" s="242"/>
      <c r="L1853" s="248"/>
      <c r="M1853" s="249"/>
      <c r="N1853" s="250"/>
      <c r="O1853" s="250"/>
      <c r="P1853" s="250"/>
      <c r="Q1853" s="250"/>
      <c r="R1853" s="250"/>
      <c r="S1853" s="250"/>
      <c r="T1853" s="251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2" t="s">
        <v>230</v>
      </c>
      <c r="AU1853" s="252" t="s">
        <v>88</v>
      </c>
      <c r="AV1853" s="13" t="s">
        <v>88</v>
      </c>
      <c r="AW1853" s="13" t="s">
        <v>4</v>
      </c>
      <c r="AX1853" s="13" t="s">
        <v>86</v>
      </c>
      <c r="AY1853" s="252" t="s">
        <v>216</v>
      </c>
    </row>
    <row r="1854" s="2" customFormat="1" ht="16.5" customHeight="1">
      <c r="A1854" s="39"/>
      <c r="B1854" s="40"/>
      <c r="C1854" s="228" t="s">
        <v>3010</v>
      </c>
      <c r="D1854" s="228" t="s">
        <v>218</v>
      </c>
      <c r="E1854" s="229" t="s">
        <v>3011</v>
      </c>
      <c r="F1854" s="230" t="s">
        <v>3012</v>
      </c>
      <c r="G1854" s="231" t="s">
        <v>293</v>
      </c>
      <c r="H1854" s="232">
        <v>244.66</v>
      </c>
      <c r="I1854" s="233"/>
      <c r="J1854" s="234">
        <f>ROUND(I1854*H1854,2)</f>
        <v>0</v>
      </c>
      <c r="K1854" s="230" t="s">
        <v>222</v>
      </c>
      <c r="L1854" s="45"/>
      <c r="M1854" s="235" t="s">
        <v>1</v>
      </c>
      <c r="N1854" s="236" t="s">
        <v>44</v>
      </c>
      <c r="O1854" s="92"/>
      <c r="P1854" s="237">
        <f>O1854*H1854</f>
        <v>0</v>
      </c>
      <c r="Q1854" s="237">
        <v>1.0000000000000001E-05</v>
      </c>
      <c r="R1854" s="237">
        <f>Q1854*H1854</f>
        <v>0.0024466000000000002</v>
      </c>
      <c r="S1854" s="237">
        <v>0</v>
      </c>
      <c r="T1854" s="238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39" t="s">
        <v>290</v>
      </c>
      <c r="AT1854" s="239" t="s">
        <v>218</v>
      </c>
      <c r="AU1854" s="239" t="s">
        <v>88</v>
      </c>
      <c r="AY1854" s="18" t="s">
        <v>216</v>
      </c>
      <c r="BE1854" s="240">
        <f>IF(N1854="základní",J1854,0)</f>
        <v>0</v>
      </c>
      <c r="BF1854" s="240">
        <f>IF(N1854="snížená",J1854,0)</f>
        <v>0</v>
      </c>
      <c r="BG1854" s="240">
        <f>IF(N1854="zákl. přenesená",J1854,0)</f>
        <v>0</v>
      </c>
      <c r="BH1854" s="240">
        <f>IF(N1854="sníž. přenesená",J1854,0)</f>
        <v>0</v>
      </c>
      <c r="BI1854" s="240">
        <f>IF(N1854="nulová",J1854,0)</f>
        <v>0</v>
      </c>
      <c r="BJ1854" s="18" t="s">
        <v>86</v>
      </c>
      <c r="BK1854" s="240">
        <f>ROUND(I1854*H1854,2)</f>
        <v>0</v>
      </c>
      <c r="BL1854" s="18" t="s">
        <v>290</v>
      </c>
      <c r="BM1854" s="239" t="s">
        <v>3013</v>
      </c>
    </row>
    <row r="1855" s="13" customFormat="1">
      <c r="A1855" s="13"/>
      <c r="B1855" s="241"/>
      <c r="C1855" s="242"/>
      <c r="D1855" s="243" t="s">
        <v>230</v>
      </c>
      <c r="E1855" s="244" t="s">
        <v>1</v>
      </c>
      <c r="F1855" s="245" t="s">
        <v>3014</v>
      </c>
      <c r="G1855" s="242"/>
      <c r="H1855" s="246">
        <v>29.774999999999999</v>
      </c>
      <c r="I1855" s="247"/>
      <c r="J1855" s="242"/>
      <c r="K1855" s="242"/>
      <c r="L1855" s="248"/>
      <c r="M1855" s="249"/>
      <c r="N1855" s="250"/>
      <c r="O1855" s="250"/>
      <c r="P1855" s="250"/>
      <c r="Q1855" s="250"/>
      <c r="R1855" s="250"/>
      <c r="S1855" s="250"/>
      <c r="T1855" s="25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2" t="s">
        <v>230</v>
      </c>
      <c r="AU1855" s="252" t="s">
        <v>88</v>
      </c>
      <c r="AV1855" s="13" t="s">
        <v>88</v>
      </c>
      <c r="AW1855" s="13" t="s">
        <v>34</v>
      </c>
      <c r="AX1855" s="13" t="s">
        <v>79</v>
      </c>
      <c r="AY1855" s="252" t="s">
        <v>216</v>
      </c>
    </row>
    <row r="1856" s="13" customFormat="1">
      <c r="A1856" s="13"/>
      <c r="B1856" s="241"/>
      <c r="C1856" s="242"/>
      <c r="D1856" s="243" t="s">
        <v>230</v>
      </c>
      <c r="E1856" s="244" t="s">
        <v>1</v>
      </c>
      <c r="F1856" s="245" t="s">
        <v>3015</v>
      </c>
      <c r="G1856" s="242"/>
      <c r="H1856" s="246">
        <v>52.799999999999997</v>
      </c>
      <c r="I1856" s="247"/>
      <c r="J1856" s="242"/>
      <c r="K1856" s="242"/>
      <c r="L1856" s="248"/>
      <c r="M1856" s="249"/>
      <c r="N1856" s="250"/>
      <c r="O1856" s="250"/>
      <c r="P1856" s="250"/>
      <c r="Q1856" s="250"/>
      <c r="R1856" s="250"/>
      <c r="S1856" s="250"/>
      <c r="T1856" s="251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2" t="s">
        <v>230</v>
      </c>
      <c r="AU1856" s="252" t="s">
        <v>88</v>
      </c>
      <c r="AV1856" s="13" t="s">
        <v>88</v>
      </c>
      <c r="AW1856" s="13" t="s">
        <v>34</v>
      </c>
      <c r="AX1856" s="13" t="s">
        <v>79</v>
      </c>
      <c r="AY1856" s="252" t="s">
        <v>216</v>
      </c>
    </row>
    <row r="1857" s="13" customFormat="1">
      <c r="A1857" s="13"/>
      <c r="B1857" s="241"/>
      <c r="C1857" s="242"/>
      <c r="D1857" s="243" t="s">
        <v>230</v>
      </c>
      <c r="E1857" s="244" t="s">
        <v>1</v>
      </c>
      <c r="F1857" s="245" t="s">
        <v>3016</v>
      </c>
      <c r="G1857" s="242"/>
      <c r="H1857" s="246">
        <v>32.5</v>
      </c>
      <c r="I1857" s="247"/>
      <c r="J1857" s="242"/>
      <c r="K1857" s="242"/>
      <c r="L1857" s="248"/>
      <c r="M1857" s="249"/>
      <c r="N1857" s="250"/>
      <c r="O1857" s="250"/>
      <c r="P1857" s="250"/>
      <c r="Q1857" s="250"/>
      <c r="R1857" s="250"/>
      <c r="S1857" s="250"/>
      <c r="T1857" s="25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2" t="s">
        <v>230</v>
      </c>
      <c r="AU1857" s="252" t="s">
        <v>88</v>
      </c>
      <c r="AV1857" s="13" t="s">
        <v>88</v>
      </c>
      <c r="AW1857" s="13" t="s">
        <v>34</v>
      </c>
      <c r="AX1857" s="13" t="s">
        <v>79</v>
      </c>
      <c r="AY1857" s="252" t="s">
        <v>216</v>
      </c>
    </row>
    <row r="1858" s="15" customFormat="1">
      <c r="A1858" s="15"/>
      <c r="B1858" s="280"/>
      <c r="C1858" s="281"/>
      <c r="D1858" s="243" t="s">
        <v>230</v>
      </c>
      <c r="E1858" s="282" t="s">
        <v>1</v>
      </c>
      <c r="F1858" s="283" t="s">
        <v>3017</v>
      </c>
      <c r="G1858" s="281"/>
      <c r="H1858" s="284">
        <v>115.07499999999999</v>
      </c>
      <c r="I1858" s="285"/>
      <c r="J1858" s="281"/>
      <c r="K1858" s="281"/>
      <c r="L1858" s="286"/>
      <c r="M1858" s="287"/>
      <c r="N1858" s="288"/>
      <c r="O1858" s="288"/>
      <c r="P1858" s="288"/>
      <c r="Q1858" s="288"/>
      <c r="R1858" s="288"/>
      <c r="S1858" s="288"/>
      <c r="T1858" s="289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90" t="s">
        <v>230</v>
      </c>
      <c r="AU1858" s="290" t="s">
        <v>88</v>
      </c>
      <c r="AV1858" s="15" t="s">
        <v>99</v>
      </c>
      <c r="AW1858" s="15" t="s">
        <v>34</v>
      </c>
      <c r="AX1858" s="15" t="s">
        <v>79</v>
      </c>
      <c r="AY1858" s="290" t="s">
        <v>216</v>
      </c>
    </row>
    <row r="1859" s="13" customFormat="1">
      <c r="A1859" s="13"/>
      <c r="B1859" s="241"/>
      <c r="C1859" s="242"/>
      <c r="D1859" s="243" t="s">
        <v>230</v>
      </c>
      <c r="E1859" s="244" t="s">
        <v>1</v>
      </c>
      <c r="F1859" s="245" t="s">
        <v>3018</v>
      </c>
      <c r="G1859" s="242"/>
      <c r="H1859" s="246">
        <v>21.449999999999999</v>
      </c>
      <c r="I1859" s="247"/>
      <c r="J1859" s="242"/>
      <c r="K1859" s="242"/>
      <c r="L1859" s="248"/>
      <c r="M1859" s="249"/>
      <c r="N1859" s="250"/>
      <c r="O1859" s="250"/>
      <c r="P1859" s="250"/>
      <c r="Q1859" s="250"/>
      <c r="R1859" s="250"/>
      <c r="S1859" s="250"/>
      <c r="T1859" s="25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2" t="s">
        <v>230</v>
      </c>
      <c r="AU1859" s="252" t="s">
        <v>88</v>
      </c>
      <c r="AV1859" s="13" t="s">
        <v>88</v>
      </c>
      <c r="AW1859" s="13" t="s">
        <v>34</v>
      </c>
      <c r="AX1859" s="13" t="s">
        <v>79</v>
      </c>
      <c r="AY1859" s="252" t="s">
        <v>216</v>
      </c>
    </row>
    <row r="1860" s="13" customFormat="1">
      <c r="A1860" s="13"/>
      <c r="B1860" s="241"/>
      <c r="C1860" s="242"/>
      <c r="D1860" s="243" t="s">
        <v>230</v>
      </c>
      <c r="E1860" s="244" t="s">
        <v>1</v>
      </c>
      <c r="F1860" s="245" t="s">
        <v>3019</v>
      </c>
      <c r="G1860" s="242"/>
      <c r="H1860" s="246">
        <v>32.149999999999999</v>
      </c>
      <c r="I1860" s="247"/>
      <c r="J1860" s="242"/>
      <c r="K1860" s="242"/>
      <c r="L1860" s="248"/>
      <c r="M1860" s="249"/>
      <c r="N1860" s="250"/>
      <c r="O1860" s="250"/>
      <c r="P1860" s="250"/>
      <c r="Q1860" s="250"/>
      <c r="R1860" s="250"/>
      <c r="S1860" s="250"/>
      <c r="T1860" s="251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2" t="s">
        <v>230</v>
      </c>
      <c r="AU1860" s="252" t="s">
        <v>88</v>
      </c>
      <c r="AV1860" s="13" t="s">
        <v>88</v>
      </c>
      <c r="AW1860" s="13" t="s">
        <v>34</v>
      </c>
      <c r="AX1860" s="13" t="s">
        <v>79</v>
      </c>
      <c r="AY1860" s="252" t="s">
        <v>216</v>
      </c>
    </row>
    <row r="1861" s="13" customFormat="1">
      <c r="A1861" s="13"/>
      <c r="B1861" s="241"/>
      <c r="C1861" s="242"/>
      <c r="D1861" s="243" t="s">
        <v>230</v>
      </c>
      <c r="E1861" s="244" t="s">
        <v>1</v>
      </c>
      <c r="F1861" s="245" t="s">
        <v>3020</v>
      </c>
      <c r="G1861" s="242"/>
      <c r="H1861" s="246">
        <v>32.575000000000003</v>
      </c>
      <c r="I1861" s="247"/>
      <c r="J1861" s="242"/>
      <c r="K1861" s="242"/>
      <c r="L1861" s="248"/>
      <c r="M1861" s="249"/>
      <c r="N1861" s="250"/>
      <c r="O1861" s="250"/>
      <c r="P1861" s="250"/>
      <c r="Q1861" s="250"/>
      <c r="R1861" s="250"/>
      <c r="S1861" s="250"/>
      <c r="T1861" s="251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2" t="s">
        <v>230</v>
      </c>
      <c r="AU1861" s="252" t="s">
        <v>88</v>
      </c>
      <c r="AV1861" s="13" t="s">
        <v>88</v>
      </c>
      <c r="AW1861" s="13" t="s">
        <v>34</v>
      </c>
      <c r="AX1861" s="13" t="s">
        <v>79</v>
      </c>
      <c r="AY1861" s="252" t="s">
        <v>216</v>
      </c>
    </row>
    <row r="1862" s="15" customFormat="1">
      <c r="A1862" s="15"/>
      <c r="B1862" s="280"/>
      <c r="C1862" s="281"/>
      <c r="D1862" s="243" t="s">
        <v>230</v>
      </c>
      <c r="E1862" s="282" t="s">
        <v>1</v>
      </c>
      <c r="F1862" s="283" t="s">
        <v>3021</v>
      </c>
      <c r="G1862" s="281"/>
      <c r="H1862" s="284">
        <v>86.174999999999997</v>
      </c>
      <c r="I1862" s="285"/>
      <c r="J1862" s="281"/>
      <c r="K1862" s="281"/>
      <c r="L1862" s="286"/>
      <c r="M1862" s="287"/>
      <c r="N1862" s="288"/>
      <c r="O1862" s="288"/>
      <c r="P1862" s="288"/>
      <c r="Q1862" s="288"/>
      <c r="R1862" s="288"/>
      <c r="S1862" s="288"/>
      <c r="T1862" s="289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90" t="s">
        <v>230</v>
      </c>
      <c r="AU1862" s="290" t="s">
        <v>88</v>
      </c>
      <c r="AV1862" s="15" t="s">
        <v>99</v>
      </c>
      <c r="AW1862" s="15" t="s">
        <v>34</v>
      </c>
      <c r="AX1862" s="15" t="s">
        <v>79</v>
      </c>
      <c r="AY1862" s="290" t="s">
        <v>216</v>
      </c>
    </row>
    <row r="1863" s="13" customFormat="1">
      <c r="A1863" s="13"/>
      <c r="B1863" s="241"/>
      <c r="C1863" s="242"/>
      <c r="D1863" s="243" t="s">
        <v>230</v>
      </c>
      <c r="E1863" s="244" t="s">
        <v>1</v>
      </c>
      <c r="F1863" s="245" t="s">
        <v>3022</v>
      </c>
      <c r="G1863" s="242"/>
      <c r="H1863" s="246">
        <v>21.984999999999999</v>
      </c>
      <c r="I1863" s="247"/>
      <c r="J1863" s="242"/>
      <c r="K1863" s="242"/>
      <c r="L1863" s="248"/>
      <c r="M1863" s="249"/>
      <c r="N1863" s="250"/>
      <c r="O1863" s="250"/>
      <c r="P1863" s="250"/>
      <c r="Q1863" s="250"/>
      <c r="R1863" s="250"/>
      <c r="S1863" s="250"/>
      <c r="T1863" s="251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2" t="s">
        <v>230</v>
      </c>
      <c r="AU1863" s="252" t="s">
        <v>88</v>
      </c>
      <c r="AV1863" s="13" t="s">
        <v>88</v>
      </c>
      <c r="AW1863" s="13" t="s">
        <v>34</v>
      </c>
      <c r="AX1863" s="13" t="s">
        <v>79</v>
      </c>
      <c r="AY1863" s="252" t="s">
        <v>216</v>
      </c>
    </row>
    <row r="1864" s="13" customFormat="1">
      <c r="A1864" s="13"/>
      <c r="B1864" s="241"/>
      <c r="C1864" s="242"/>
      <c r="D1864" s="243" t="s">
        <v>230</v>
      </c>
      <c r="E1864" s="244" t="s">
        <v>1</v>
      </c>
      <c r="F1864" s="245" t="s">
        <v>3023</v>
      </c>
      <c r="G1864" s="242"/>
      <c r="H1864" s="246">
        <v>21.425000000000001</v>
      </c>
      <c r="I1864" s="247"/>
      <c r="J1864" s="242"/>
      <c r="K1864" s="242"/>
      <c r="L1864" s="248"/>
      <c r="M1864" s="249"/>
      <c r="N1864" s="250"/>
      <c r="O1864" s="250"/>
      <c r="P1864" s="250"/>
      <c r="Q1864" s="250"/>
      <c r="R1864" s="250"/>
      <c r="S1864" s="250"/>
      <c r="T1864" s="251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2" t="s">
        <v>230</v>
      </c>
      <c r="AU1864" s="252" t="s">
        <v>88</v>
      </c>
      <c r="AV1864" s="13" t="s">
        <v>88</v>
      </c>
      <c r="AW1864" s="13" t="s">
        <v>34</v>
      </c>
      <c r="AX1864" s="13" t="s">
        <v>79</v>
      </c>
      <c r="AY1864" s="252" t="s">
        <v>216</v>
      </c>
    </row>
    <row r="1865" s="15" customFormat="1">
      <c r="A1865" s="15"/>
      <c r="B1865" s="280"/>
      <c r="C1865" s="281"/>
      <c r="D1865" s="243" t="s">
        <v>230</v>
      </c>
      <c r="E1865" s="282" t="s">
        <v>1</v>
      </c>
      <c r="F1865" s="283" t="s">
        <v>3024</v>
      </c>
      <c r="G1865" s="281"/>
      <c r="H1865" s="284">
        <v>43.409999999999997</v>
      </c>
      <c r="I1865" s="285"/>
      <c r="J1865" s="281"/>
      <c r="K1865" s="281"/>
      <c r="L1865" s="286"/>
      <c r="M1865" s="287"/>
      <c r="N1865" s="288"/>
      <c r="O1865" s="288"/>
      <c r="P1865" s="288"/>
      <c r="Q1865" s="288"/>
      <c r="R1865" s="288"/>
      <c r="S1865" s="288"/>
      <c r="T1865" s="289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90" t="s">
        <v>230</v>
      </c>
      <c r="AU1865" s="290" t="s">
        <v>88</v>
      </c>
      <c r="AV1865" s="15" t="s">
        <v>99</v>
      </c>
      <c r="AW1865" s="15" t="s">
        <v>34</v>
      </c>
      <c r="AX1865" s="15" t="s">
        <v>79</v>
      </c>
      <c r="AY1865" s="290" t="s">
        <v>216</v>
      </c>
    </row>
    <row r="1866" s="14" customFormat="1">
      <c r="A1866" s="14"/>
      <c r="B1866" s="253"/>
      <c r="C1866" s="254"/>
      <c r="D1866" s="243" t="s">
        <v>230</v>
      </c>
      <c r="E1866" s="255" t="s">
        <v>1</v>
      </c>
      <c r="F1866" s="256" t="s">
        <v>285</v>
      </c>
      <c r="G1866" s="254"/>
      <c r="H1866" s="257">
        <v>244.66000000000003</v>
      </c>
      <c r="I1866" s="258"/>
      <c r="J1866" s="254"/>
      <c r="K1866" s="254"/>
      <c r="L1866" s="259"/>
      <c r="M1866" s="260"/>
      <c r="N1866" s="261"/>
      <c r="O1866" s="261"/>
      <c r="P1866" s="261"/>
      <c r="Q1866" s="261"/>
      <c r="R1866" s="261"/>
      <c r="S1866" s="261"/>
      <c r="T1866" s="26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3" t="s">
        <v>230</v>
      </c>
      <c r="AU1866" s="263" t="s">
        <v>88</v>
      </c>
      <c r="AV1866" s="14" t="s">
        <v>121</v>
      </c>
      <c r="AW1866" s="14" t="s">
        <v>34</v>
      </c>
      <c r="AX1866" s="14" t="s">
        <v>86</v>
      </c>
      <c r="AY1866" s="263" t="s">
        <v>216</v>
      </c>
    </row>
    <row r="1867" s="2" customFormat="1" ht="16.5" customHeight="1">
      <c r="A1867" s="39"/>
      <c r="B1867" s="40"/>
      <c r="C1867" s="264" t="s">
        <v>3025</v>
      </c>
      <c r="D1867" s="264" t="s">
        <v>372</v>
      </c>
      <c r="E1867" s="265" t="s">
        <v>3026</v>
      </c>
      <c r="F1867" s="266" t="s">
        <v>3027</v>
      </c>
      <c r="G1867" s="267" t="s">
        <v>293</v>
      </c>
      <c r="H1867" s="268">
        <v>269.12599999999998</v>
      </c>
      <c r="I1867" s="269"/>
      <c r="J1867" s="270">
        <f>ROUND(I1867*H1867,2)</f>
        <v>0</v>
      </c>
      <c r="K1867" s="266" t="s">
        <v>222</v>
      </c>
      <c r="L1867" s="271"/>
      <c r="M1867" s="272" t="s">
        <v>1</v>
      </c>
      <c r="N1867" s="273" t="s">
        <v>44</v>
      </c>
      <c r="O1867" s="92"/>
      <c r="P1867" s="237">
        <f>O1867*H1867</f>
        <v>0</v>
      </c>
      <c r="Q1867" s="237">
        <v>0.00035</v>
      </c>
      <c r="R1867" s="237">
        <f>Q1867*H1867</f>
        <v>0.094194099999999989</v>
      </c>
      <c r="S1867" s="237">
        <v>0</v>
      </c>
      <c r="T1867" s="238">
        <f>S1867*H1867</f>
        <v>0</v>
      </c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R1867" s="239" t="s">
        <v>371</v>
      </c>
      <c r="AT1867" s="239" t="s">
        <v>372</v>
      </c>
      <c r="AU1867" s="239" t="s">
        <v>88</v>
      </c>
      <c r="AY1867" s="18" t="s">
        <v>216</v>
      </c>
      <c r="BE1867" s="240">
        <f>IF(N1867="základní",J1867,0)</f>
        <v>0</v>
      </c>
      <c r="BF1867" s="240">
        <f>IF(N1867="snížená",J1867,0)</f>
        <v>0</v>
      </c>
      <c r="BG1867" s="240">
        <f>IF(N1867="zákl. přenesená",J1867,0)</f>
        <v>0</v>
      </c>
      <c r="BH1867" s="240">
        <f>IF(N1867="sníž. přenesená",J1867,0)</f>
        <v>0</v>
      </c>
      <c r="BI1867" s="240">
        <f>IF(N1867="nulová",J1867,0)</f>
        <v>0</v>
      </c>
      <c r="BJ1867" s="18" t="s">
        <v>86</v>
      </c>
      <c r="BK1867" s="240">
        <f>ROUND(I1867*H1867,2)</f>
        <v>0</v>
      </c>
      <c r="BL1867" s="18" t="s">
        <v>290</v>
      </c>
      <c r="BM1867" s="239" t="s">
        <v>3028</v>
      </c>
    </row>
    <row r="1868" s="13" customFormat="1">
      <c r="A1868" s="13"/>
      <c r="B1868" s="241"/>
      <c r="C1868" s="242"/>
      <c r="D1868" s="243" t="s">
        <v>230</v>
      </c>
      <c r="E1868" s="244" t="s">
        <v>1</v>
      </c>
      <c r="F1868" s="245" t="s">
        <v>3029</v>
      </c>
      <c r="G1868" s="242"/>
      <c r="H1868" s="246">
        <v>244.66</v>
      </c>
      <c r="I1868" s="247"/>
      <c r="J1868" s="242"/>
      <c r="K1868" s="242"/>
      <c r="L1868" s="248"/>
      <c r="M1868" s="249"/>
      <c r="N1868" s="250"/>
      <c r="O1868" s="250"/>
      <c r="P1868" s="250"/>
      <c r="Q1868" s="250"/>
      <c r="R1868" s="250"/>
      <c r="S1868" s="250"/>
      <c r="T1868" s="251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2" t="s">
        <v>230</v>
      </c>
      <c r="AU1868" s="252" t="s">
        <v>88</v>
      </c>
      <c r="AV1868" s="13" t="s">
        <v>88</v>
      </c>
      <c r="AW1868" s="13" t="s">
        <v>34</v>
      </c>
      <c r="AX1868" s="13" t="s">
        <v>86</v>
      </c>
      <c r="AY1868" s="252" t="s">
        <v>216</v>
      </c>
    </row>
    <row r="1869" s="13" customFormat="1">
      <c r="A1869" s="13"/>
      <c r="B1869" s="241"/>
      <c r="C1869" s="242"/>
      <c r="D1869" s="243" t="s">
        <v>230</v>
      </c>
      <c r="E1869" s="242"/>
      <c r="F1869" s="245" t="s">
        <v>3030</v>
      </c>
      <c r="G1869" s="242"/>
      <c r="H1869" s="246">
        <v>269.12599999999998</v>
      </c>
      <c r="I1869" s="247"/>
      <c r="J1869" s="242"/>
      <c r="K1869" s="242"/>
      <c r="L1869" s="248"/>
      <c r="M1869" s="249"/>
      <c r="N1869" s="250"/>
      <c r="O1869" s="250"/>
      <c r="P1869" s="250"/>
      <c r="Q1869" s="250"/>
      <c r="R1869" s="250"/>
      <c r="S1869" s="250"/>
      <c r="T1869" s="251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2" t="s">
        <v>230</v>
      </c>
      <c r="AU1869" s="252" t="s">
        <v>88</v>
      </c>
      <c r="AV1869" s="13" t="s">
        <v>88</v>
      </c>
      <c r="AW1869" s="13" t="s">
        <v>4</v>
      </c>
      <c r="AX1869" s="13" t="s">
        <v>86</v>
      </c>
      <c r="AY1869" s="252" t="s">
        <v>216</v>
      </c>
    </row>
    <row r="1870" s="2" customFormat="1" ht="16.5" customHeight="1">
      <c r="A1870" s="39"/>
      <c r="B1870" s="40"/>
      <c r="C1870" s="228" t="s">
        <v>3031</v>
      </c>
      <c r="D1870" s="228" t="s">
        <v>218</v>
      </c>
      <c r="E1870" s="229" t="s">
        <v>3032</v>
      </c>
      <c r="F1870" s="230" t="s">
        <v>3033</v>
      </c>
      <c r="G1870" s="231" t="s">
        <v>359</v>
      </c>
      <c r="H1870" s="232">
        <v>3.984</v>
      </c>
      <c r="I1870" s="233"/>
      <c r="J1870" s="234">
        <f>ROUND(I1870*H1870,2)</f>
        <v>0</v>
      </c>
      <c r="K1870" s="230" t="s">
        <v>222</v>
      </c>
      <c r="L1870" s="45"/>
      <c r="M1870" s="235" t="s">
        <v>1</v>
      </c>
      <c r="N1870" s="236" t="s">
        <v>44</v>
      </c>
      <c r="O1870" s="92"/>
      <c r="P1870" s="237">
        <f>O1870*H1870</f>
        <v>0</v>
      </c>
      <c r="Q1870" s="237">
        <v>0</v>
      </c>
      <c r="R1870" s="237">
        <f>Q1870*H1870</f>
        <v>0</v>
      </c>
      <c r="S1870" s="237">
        <v>0</v>
      </c>
      <c r="T1870" s="238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39" t="s">
        <v>290</v>
      </c>
      <c r="AT1870" s="239" t="s">
        <v>218</v>
      </c>
      <c r="AU1870" s="239" t="s">
        <v>88</v>
      </c>
      <c r="AY1870" s="18" t="s">
        <v>216</v>
      </c>
      <c r="BE1870" s="240">
        <f>IF(N1870="základní",J1870,0)</f>
        <v>0</v>
      </c>
      <c r="BF1870" s="240">
        <f>IF(N1870="snížená",J1870,0)</f>
        <v>0</v>
      </c>
      <c r="BG1870" s="240">
        <f>IF(N1870="zákl. přenesená",J1870,0)</f>
        <v>0</v>
      </c>
      <c r="BH1870" s="240">
        <f>IF(N1870="sníž. přenesená",J1870,0)</f>
        <v>0</v>
      </c>
      <c r="BI1870" s="240">
        <f>IF(N1870="nulová",J1870,0)</f>
        <v>0</v>
      </c>
      <c r="BJ1870" s="18" t="s">
        <v>86</v>
      </c>
      <c r="BK1870" s="240">
        <f>ROUND(I1870*H1870,2)</f>
        <v>0</v>
      </c>
      <c r="BL1870" s="18" t="s">
        <v>290</v>
      </c>
      <c r="BM1870" s="239" t="s">
        <v>3034</v>
      </c>
    </row>
    <row r="1871" s="2" customFormat="1" ht="16.5" customHeight="1">
      <c r="A1871" s="39"/>
      <c r="B1871" s="40"/>
      <c r="C1871" s="228" t="s">
        <v>3035</v>
      </c>
      <c r="D1871" s="228" t="s">
        <v>218</v>
      </c>
      <c r="E1871" s="229" t="s">
        <v>3036</v>
      </c>
      <c r="F1871" s="230" t="s">
        <v>3037</v>
      </c>
      <c r="G1871" s="231" t="s">
        <v>359</v>
      </c>
      <c r="H1871" s="232">
        <v>3.984</v>
      </c>
      <c r="I1871" s="233"/>
      <c r="J1871" s="234">
        <f>ROUND(I1871*H1871,2)</f>
        <v>0</v>
      </c>
      <c r="K1871" s="230" t="s">
        <v>222</v>
      </c>
      <c r="L1871" s="45"/>
      <c r="M1871" s="235" t="s">
        <v>1</v>
      </c>
      <c r="N1871" s="236" t="s">
        <v>44</v>
      </c>
      <c r="O1871" s="92"/>
      <c r="P1871" s="237">
        <f>O1871*H1871</f>
        <v>0</v>
      </c>
      <c r="Q1871" s="237">
        <v>0</v>
      </c>
      <c r="R1871" s="237">
        <f>Q1871*H1871</f>
        <v>0</v>
      </c>
      <c r="S1871" s="237">
        <v>0</v>
      </c>
      <c r="T1871" s="238">
        <f>S1871*H1871</f>
        <v>0</v>
      </c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R1871" s="239" t="s">
        <v>290</v>
      </c>
      <c r="AT1871" s="239" t="s">
        <v>218</v>
      </c>
      <c r="AU1871" s="239" t="s">
        <v>88</v>
      </c>
      <c r="AY1871" s="18" t="s">
        <v>216</v>
      </c>
      <c r="BE1871" s="240">
        <f>IF(N1871="základní",J1871,0)</f>
        <v>0</v>
      </c>
      <c r="BF1871" s="240">
        <f>IF(N1871="snížená",J1871,0)</f>
        <v>0</v>
      </c>
      <c r="BG1871" s="240">
        <f>IF(N1871="zákl. přenesená",J1871,0)</f>
        <v>0</v>
      </c>
      <c r="BH1871" s="240">
        <f>IF(N1871="sníž. přenesená",J1871,0)</f>
        <v>0</v>
      </c>
      <c r="BI1871" s="240">
        <f>IF(N1871="nulová",J1871,0)</f>
        <v>0</v>
      </c>
      <c r="BJ1871" s="18" t="s">
        <v>86</v>
      </c>
      <c r="BK1871" s="240">
        <f>ROUND(I1871*H1871,2)</f>
        <v>0</v>
      </c>
      <c r="BL1871" s="18" t="s">
        <v>290</v>
      </c>
      <c r="BM1871" s="239" t="s">
        <v>3038</v>
      </c>
    </row>
    <row r="1872" s="12" customFormat="1" ht="22.8" customHeight="1">
      <c r="A1872" s="12"/>
      <c r="B1872" s="212"/>
      <c r="C1872" s="213"/>
      <c r="D1872" s="214" t="s">
        <v>78</v>
      </c>
      <c r="E1872" s="226" t="s">
        <v>3039</v>
      </c>
      <c r="F1872" s="226" t="s">
        <v>3040</v>
      </c>
      <c r="G1872" s="213"/>
      <c r="H1872" s="213"/>
      <c r="I1872" s="216"/>
      <c r="J1872" s="227">
        <f>BK1872</f>
        <v>0</v>
      </c>
      <c r="K1872" s="213"/>
      <c r="L1872" s="218"/>
      <c r="M1872" s="219"/>
      <c r="N1872" s="220"/>
      <c r="O1872" s="220"/>
      <c r="P1872" s="221">
        <f>SUM(P1873:P1882)</f>
        <v>0</v>
      </c>
      <c r="Q1872" s="220"/>
      <c r="R1872" s="221">
        <f>SUM(R1873:R1882)</f>
        <v>0.049060800000000002</v>
      </c>
      <c r="S1872" s="220"/>
      <c r="T1872" s="222">
        <f>SUM(T1873:T1882)</f>
        <v>0</v>
      </c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R1872" s="223" t="s">
        <v>88</v>
      </c>
      <c r="AT1872" s="224" t="s">
        <v>78</v>
      </c>
      <c r="AU1872" s="224" t="s">
        <v>86</v>
      </c>
      <c r="AY1872" s="223" t="s">
        <v>216</v>
      </c>
      <c r="BK1872" s="225">
        <f>SUM(BK1873:BK1882)</f>
        <v>0</v>
      </c>
    </row>
    <row r="1873" s="2" customFormat="1" ht="16.5" customHeight="1">
      <c r="A1873" s="39"/>
      <c r="B1873" s="40"/>
      <c r="C1873" s="228" t="s">
        <v>3041</v>
      </c>
      <c r="D1873" s="228" t="s">
        <v>218</v>
      </c>
      <c r="E1873" s="229" t="s">
        <v>3042</v>
      </c>
      <c r="F1873" s="230" t="s">
        <v>3043</v>
      </c>
      <c r="G1873" s="231" t="s">
        <v>277</v>
      </c>
      <c r="H1873" s="232">
        <v>5.3099999999999996</v>
      </c>
      <c r="I1873" s="233"/>
      <c r="J1873" s="234">
        <f>ROUND(I1873*H1873,2)</f>
        <v>0</v>
      </c>
      <c r="K1873" s="230" t="s">
        <v>222</v>
      </c>
      <c r="L1873" s="45"/>
      <c r="M1873" s="235" t="s">
        <v>1</v>
      </c>
      <c r="N1873" s="236" t="s">
        <v>44</v>
      </c>
      <c r="O1873" s="92"/>
      <c r="P1873" s="237">
        <f>O1873*H1873</f>
        <v>0</v>
      </c>
      <c r="Q1873" s="237">
        <v>0.00054000000000000001</v>
      </c>
      <c r="R1873" s="237">
        <f>Q1873*H1873</f>
        <v>0.0028674</v>
      </c>
      <c r="S1873" s="237">
        <v>0</v>
      </c>
      <c r="T1873" s="238">
        <f>S1873*H1873</f>
        <v>0</v>
      </c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R1873" s="239" t="s">
        <v>290</v>
      </c>
      <c r="AT1873" s="239" t="s">
        <v>218</v>
      </c>
      <c r="AU1873" s="239" t="s">
        <v>88</v>
      </c>
      <c r="AY1873" s="18" t="s">
        <v>216</v>
      </c>
      <c r="BE1873" s="240">
        <f>IF(N1873="základní",J1873,0)</f>
        <v>0</v>
      </c>
      <c r="BF1873" s="240">
        <f>IF(N1873="snížená",J1873,0)</f>
        <v>0</v>
      </c>
      <c r="BG1873" s="240">
        <f>IF(N1873="zákl. přenesená",J1873,0)</f>
        <v>0</v>
      </c>
      <c r="BH1873" s="240">
        <f>IF(N1873="sníž. přenesená",J1873,0)</f>
        <v>0</v>
      </c>
      <c r="BI1873" s="240">
        <f>IF(N1873="nulová",J1873,0)</f>
        <v>0</v>
      </c>
      <c r="BJ1873" s="18" t="s">
        <v>86</v>
      </c>
      <c r="BK1873" s="240">
        <f>ROUND(I1873*H1873,2)</f>
        <v>0</v>
      </c>
      <c r="BL1873" s="18" t="s">
        <v>290</v>
      </c>
      <c r="BM1873" s="239" t="s">
        <v>3044</v>
      </c>
    </row>
    <row r="1874" s="13" customFormat="1">
      <c r="A1874" s="13"/>
      <c r="B1874" s="241"/>
      <c r="C1874" s="242"/>
      <c r="D1874" s="243" t="s">
        <v>230</v>
      </c>
      <c r="E1874" s="244" t="s">
        <v>1</v>
      </c>
      <c r="F1874" s="245" t="s">
        <v>3045</v>
      </c>
      <c r="G1874" s="242"/>
      <c r="H1874" s="246">
        <v>5.3099999999999996</v>
      </c>
      <c r="I1874" s="247"/>
      <c r="J1874" s="242"/>
      <c r="K1874" s="242"/>
      <c r="L1874" s="248"/>
      <c r="M1874" s="249"/>
      <c r="N1874" s="250"/>
      <c r="O1874" s="250"/>
      <c r="P1874" s="250"/>
      <c r="Q1874" s="250"/>
      <c r="R1874" s="250"/>
      <c r="S1874" s="250"/>
      <c r="T1874" s="251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2" t="s">
        <v>230</v>
      </c>
      <c r="AU1874" s="252" t="s">
        <v>88</v>
      </c>
      <c r="AV1874" s="13" t="s">
        <v>88</v>
      </c>
      <c r="AW1874" s="13" t="s">
        <v>34</v>
      </c>
      <c r="AX1874" s="13" t="s">
        <v>86</v>
      </c>
      <c r="AY1874" s="252" t="s">
        <v>216</v>
      </c>
    </row>
    <row r="1875" s="2" customFormat="1" ht="16.5" customHeight="1">
      <c r="A1875" s="39"/>
      <c r="B1875" s="40"/>
      <c r="C1875" s="228" t="s">
        <v>3046</v>
      </c>
      <c r="D1875" s="228" t="s">
        <v>218</v>
      </c>
      <c r="E1875" s="229" t="s">
        <v>3047</v>
      </c>
      <c r="F1875" s="230" t="s">
        <v>3048</v>
      </c>
      <c r="G1875" s="231" t="s">
        <v>277</v>
      </c>
      <c r="H1875" s="232">
        <v>5.3099999999999996</v>
      </c>
      <c r="I1875" s="233"/>
      <c r="J1875" s="234">
        <f>ROUND(I1875*H1875,2)</f>
        <v>0</v>
      </c>
      <c r="K1875" s="230" t="s">
        <v>222</v>
      </c>
      <c r="L1875" s="45"/>
      <c r="M1875" s="235" t="s">
        <v>1</v>
      </c>
      <c r="N1875" s="236" t="s">
        <v>44</v>
      </c>
      <c r="O1875" s="92"/>
      <c r="P1875" s="237">
        <f>O1875*H1875</f>
        <v>0</v>
      </c>
      <c r="Q1875" s="237">
        <v>0.00024000000000000001</v>
      </c>
      <c r="R1875" s="237">
        <f>Q1875*H1875</f>
        <v>0.0012744</v>
      </c>
      <c r="S1875" s="237">
        <v>0</v>
      </c>
      <c r="T1875" s="238">
        <f>S1875*H1875</f>
        <v>0</v>
      </c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R1875" s="239" t="s">
        <v>290</v>
      </c>
      <c r="AT1875" s="239" t="s">
        <v>218</v>
      </c>
      <c r="AU1875" s="239" t="s">
        <v>88</v>
      </c>
      <c r="AY1875" s="18" t="s">
        <v>216</v>
      </c>
      <c r="BE1875" s="240">
        <f>IF(N1875="základní",J1875,0)</f>
        <v>0</v>
      </c>
      <c r="BF1875" s="240">
        <f>IF(N1875="snížená",J1875,0)</f>
        <v>0</v>
      </c>
      <c r="BG1875" s="240">
        <f>IF(N1875="zákl. přenesená",J1875,0)</f>
        <v>0</v>
      </c>
      <c r="BH1875" s="240">
        <f>IF(N1875="sníž. přenesená",J1875,0)</f>
        <v>0</v>
      </c>
      <c r="BI1875" s="240">
        <f>IF(N1875="nulová",J1875,0)</f>
        <v>0</v>
      </c>
      <c r="BJ1875" s="18" t="s">
        <v>86</v>
      </c>
      <c r="BK1875" s="240">
        <f>ROUND(I1875*H1875,2)</f>
        <v>0</v>
      </c>
      <c r="BL1875" s="18" t="s">
        <v>290</v>
      </c>
      <c r="BM1875" s="239" t="s">
        <v>3049</v>
      </c>
    </row>
    <row r="1876" s="13" customFormat="1">
      <c r="A1876" s="13"/>
      <c r="B1876" s="241"/>
      <c r="C1876" s="242"/>
      <c r="D1876" s="243" t="s">
        <v>230</v>
      </c>
      <c r="E1876" s="244" t="s">
        <v>1</v>
      </c>
      <c r="F1876" s="245" t="s">
        <v>3045</v>
      </c>
      <c r="G1876" s="242"/>
      <c r="H1876" s="246">
        <v>5.3099999999999996</v>
      </c>
      <c r="I1876" s="247"/>
      <c r="J1876" s="242"/>
      <c r="K1876" s="242"/>
      <c r="L1876" s="248"/>
      <c r="M1876" s="249"/>
      <c r="N1876" s="250"/>
      <c r="O1876" s="250"/>
      <c r="P1876" s="250"/>
      <c r="Q1876" s="250"/>
      <c r="R1876" s="250"/>
      <c r="S1876" s="250"/>
      <c r="T1876" s="251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2" t="s">
        <v>230</v>
      </c>
      <c r="AU1876" s="252" t="s">
        <v>88</v>
      </c>
      <c r="AV1876" s="13" t="s">
        <v>88</v>
      </c>
      <c r="AW1876" s="13" t="s">
        <v>34</v>
      </c>
      <c r="AX1876" s="13" t="s">
        <v>86</v>
      </c>
      <c r="AY1876" s="252" t="s">
        <v>216</v>
      </c>
    </row>
    <row r="1877" s="2" customFormat="1" ht="16.5" customHeight="1">
      <c r="A1877" s="39"/>
      <c r="B1877" s="40"/>
      <c r="C1877" s="228" t="s">
        <v>3050</v>
      </c>
      <c r="D1877" s="228" t="s">
        <v>218</v>
      </c>
      <c r="E1877" s="229" t="s">
        <v>3051</v>
      </c>
      <c r="F1877" s="230" t="s">
        <v>3052</v>
      </c>
      <c r="G1877" s="231" t="s">
        <v>277</v>
      </c>
      <c r="H1877" s="232">
        <v>5.3099999999999996</v>
      </c>
      <c r="I1877" s="233"/>
      <c r="J1877" s="234">
        <f>ROUND(I1877*H1877,2)</f>
        <v>0</v>
      </c>
      <c r="K1877" s="230" t="s">
        <v>222</v>
      </c>
      <c r="L1877" s="45"/>
      <c r="M1877" s="235" t="s">
        <v>1</v>
      </c>
      <c r="N1877" s="236" t="s">
        <v>44</v>
      </c>
      <c r="O1877" s="92"/>
      <c r="P1877" s="237">
        <f>O1877*H1877</f>
        <v>0</v>
      </c>
      <c r="Q1877" s="237">
        <v>0.0035000000000000001</v>
      </c>
      <c r="R1877" s="237">
        <f>Q1877*H1877</f>
        <v>0.018584999999999997</v>
      </c>
      <c r="S1877" s="237">
        <v>0</v>
      </c>
      <c r="T1877" s="238">
        <f>S1877*H1877</f>
        <v>0</v>
      </c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R1877" s="239" t="s">
        <v>290</v>
      </c>
      <c r="AT1877" s="239" t="s">
        <v>218</v>
      </c>
      <c r="AU1877" s="239" t="s">
        <v>88</v>
      </c>
      <c r="AY1877" s="18" t="s">
        <v>216</v>
      </c>
      <c r="BE1877" s="240">
        <f>IF(N1877="základní",J1877,0)</f>
        <v>0</v>
      </c>
      <c r="BF1877" s="240">
        <f>IF(N1877="snížená",J1877,0)</f>
        <v>0</v>
      </c>
      <c r="BG1877" s="240">
        <f>IF(N1877="zákl. přenesená",J1877,0)</f>
        <v>0</v>
      </c>
      <c r="BH1877" s="240">
        <f>IF(N1877="sníž. přenesená",J1877,0)</f>
        <v>0</v>
      </c>
      <c r="BI1877" s="240">
        <f>IF(N1877="nulová",J1877,0)</f>
        <v>0</v>
      </c>
      <c r="BJ1877" s="18" t="s">
        <v>86</v>
      </c>
      <c r="BK1877" s="240">
        <f>ROUND(I1877*H1877,2)</f>
        <v>0</v>
      </c>
      <c r="BL1877" s="18" t="s">
        <v>290</v>
      </c>
      <c r="BM1877" s="239" t="s">
        <v>3053</v>
      </c>
    </row>
    <row r="1878" s="2" customFormat="1" ht="16.5" customHeight="1">
      <c r="A1878" s="39"/>
      <c r="B1878" s="40"/>
      <c r="C1878" s="228" t="s">
        <v>3054</v>
      </c>
      <c r="D1878" s="228" t="s">
        <v>218</v>
      </c>
      <c r="E1878" s="229" t="s">
        <v>3055</v>
      </c>
      <c r="F1878" s="230" t="s">
        <v>3056</v>
      </c>
      <c r="G1878" s="231" t="s">
        <v>277</v>
      </c>
      <c r="H1878" s="232">
        <v>5.3099999999999996</v>
      </c>
      <c r="I1878" s="233"/>
      <c r="J1878" s="234">
        <f>ROUND(I1878*H1878,2)</f>
        <v>0</v>
      </c>
      <c r="K1878" s="230" t="s">
        <v>222</v>
      </c>
      <c r="L1878" s="45"/>
      <c r="M1878" s="235" t="s">
        <v>1</v>
      </c>
      <c r="N1878" s="236" t="s">
        <v>44</v>
      </c>
      <c r="O1878" s="92"/>
      <c r="P1878" s="237">
        <f>O1878*H1878</f>
        <v>0</v>
      </c>
      <c r="Q1878" s="237">
        <v>0.00020000000000000001</v>
      </c>
      <c r="R1878" s="237">
        <f>Q1878*H1878</f>
        <v>0.001062</v>
      </c>
      <c r="S1878" s="237">
        <v>0</v>
      </c>
      <c r="T1878" s="238">
        <f>S1878*H1878</f>
        <v>0</v>
      </c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R1878" s="239" t="s">
        <v>290</v>
      </c>
      <c r="AT1878" s="239" t="s">
        <v>218</v>
      </c>
      <c r="AU1878" s="239" t="s">
        <v>88</v>
      </c>
      <c r="AY1878" s="18" t="s">
        <v>216</v>
      </c>
      <c r="BE1878" s="240">
        <f>IF(N1878="základní",J1878,0)</f>
        <v>0</v>
      </c>
      <c r="BF1878" s="240">
        <f>IF(N1878="snížená",J1878,0)</f>
        <v>0</v>
      </c>
      <c r="BG1878" s="240">
        <f>IF(N1878="zákl. přenesená",J1878,0)</f>
        <v>0</v>
      </c>
      <c r="BH1878" s="240">
        <f>IF(N1878="sníž. přenesená",J1878,0)</f>
        <v>0</v>
      </c>
      <c r="BI1878" s="240">
        <f>IF(N1878="nulová",J1878,0)</f>
        <v>0</v>
      </c>
      <c r="BJ1878" s="18" t="s">
        <v>86</v>
      </c>
      <c r="BK1878" s="240">
        <f>ROUND(I1878*H1878,2)</f>
        <v>0</v>
      </c>
      <c r="BL1878" s="18" t="s">
        <v>290</v>
      </c>
      <c r="BM1878" s="239" t="s">
        <v>3057</v>
      </c>
    </row>
    <row r="1879" s="2" customFormat="1" ht="16.5" customHeight="1">
      <c r="A1879" s="39"/>
      <c r="B1879" s="40"/>
      <c r="C1879" s="228" t="s">
        <v>3058</v>
      </c>
      <c r="D1879" s="228" t="s">
        <v>218</v>
      </c>
      <c r="E1879" s="229" t="s">
        <v>3059</v>
      </c>
      <c r="F1879" s="230" t="s">
        <v>3060</v>
      </c>
      <c r="G1879" s="231" t="s">
        <v>293</v>
      </c>
      <c r="H1879" s="232">
        <v>8.0999999999999996</v>
      </c>
      <c r="I1879" s="233"/>
      <c r="J1879" s="234">
        <f>ROUND(I1879*H1879,2)</f>
        <v>0</v>
      </c>
      <c r="K1879" s="230" t="s">
        <v>222</v>
      </c>
      <c r="L1879" s="45"/>
      <c r="M1879" s="235" t="s">
        <v>1</v>
      </c>
      <c r="N1879" s="236" t="s">
        <v>44</v>
      </c>
      <c r="O1879" s="92"/>
      <c r="P1879" s="237">
        <f>O1879*H1879</f>
        <v>0</v>
      </c>
      <c r="Q1879" s="237">
        <v>0.0031199999999999999</v>
      </c>
      <c r="R1879" s="237">
        <f>Q1879*H1879</f>
        <v>0.025271999999999999</v>
      </c>
      <c r="S1879" s="237">
        <v>0</v>
      </c>
      <c r="T1879" s="238">
        <f>S1879*H1879</f>
        <v>0</v>
      </c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R1879" s="239" t="s">
        <v>290</v>
      </c>
      <c r="AT1879" s="239" t="s">
        <v>218</v>
      </c>
      <c r="AU1879" s="239" t="s">
        <v>88</v>
      </c>
      <c r="AY1879" s="18" t="s">
        <v>216</v>
      </c>
      <c r="BE1879" s="240">
        <f>IF(N1879="základní",J1879,0)</f>
        <v>0</v>
      </c>
      <c r="BF1879" s="240">
        <f>IF(N1879="snížená",J1879,0)</f>
        <v>0</v>
      </c>
      <c r="BG1879" s="240">
        <f>IF(N1879="zákl. přenesená",J1879,0)</f>
        <v>0</v>
      </c>
      <c r="BH1879" s="240">
        <f>IF(N1879="sníž. přenesená",J1879,0)</f>
        <v>0</v>
      </c>
      <c r="BI1879" s="240">
        <f>IF(N1879="nulová",J1879,0)</f>
        <v>0</v>
      </c>
      <c r="BJ1879" s="18" t="s">
        <v>86</v>
      </c>
      <c r="BK1879" s="240">
        <f>ROUND(I1879*H1879,2)</f>
        <v>0</v>
      </c>
      <c r="BL1879" s="18" t="s">
        <v>290</v>
      </c>
      <c r="BM1879" s="239" t="s">
        <v>3061</v>
      </c>
    </row>
    <row r="1880" s="13" customFormat="1">
      <c r="A1880" s="13"/>
      <c r="B1880" s="241"/>
      <c r="C1880" s="242"/>
      <c r="D1880" s="243" t="s">
        <v>230</v>
      </c>
      <c r="E1880" s="244" t="s">
        <v>1</v>
      </c>
      <c r="F1880" s="245" t="s">
        <v>3062</v>
      </c>
      <c r="G1880" s="242"/>
      <c r="H1880" s="246">
        <v>8.0999999999999996</v>
      </c>
      <c r="I1880" s="247"/>
      <c r="J1880" s="242"/>
      <c r="K1880" s="242"/>
      <c r="L1880" s="248"/>
      <c r="M1880" s="249"/>
      <c r="N1880" s="250"/>
      <c r="O1880" s="250"/>
      <c r="P1880" s="250"/>
      <c r="Q1880" s="250"/>
      <c r="R1880" s="250"/>
      <c r="S1880" s="250"/>
      <c r="T1880" s="251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2" t="s">
        <v>230</v>
      </c>
      <c r="AU1880" s="252" t="s">
        <v>88</v>
      </c>
      <c r="AV1880" s="13" t="s">
        <v>88</v>
      </c>
      <c r="AW1880" s="13" t="s">
        <v>34</v>
      </c>
      <c r="AX1880" s="13" t="s">
        <v>86</v>
      </c>
      <c r="AY1880" s="252" t="s">
        <v>216</v>
      </c>
    </row>
    <row r="1881" s="2" customFormat="1" ht="16.5" customHeight="1">
      <c r="A1881" s="39"/>
      <c r="B1881" s="40"/>
      <c r="C1881" s="228" t="s">
        <v>3063</v>
      </c>
      <c r="D1881" s="228" t="s">
        <v>218</v>
      </c>
      <c r="E1881" s="229" t="s">
        <v>3064</v>
      </c>
      <c r="F1881" s="230" t="s">
        <v>3065</v>
      </c>
      <c r="G1881" s="231" t="s">
        <v>359</v>
      </c>
      <c r="H1881" s="232">
        <v>0.049000000000000002</v>
      </c>
      <c r="I1881" s="233"/>
      <c r="J1881" s="234">
        <f>ROUND(I1881*H1881,2)</f>
        <v>0</v>
      </c>
      <c r="K1881" s="230" t="s">
        <v>222</v>
      </c>
      <c r="L1881" s="45"/>
      <c r="M1881" s="235" t="s">
        <v>1</v>
      </c>
      <c r="N1881" s="236" t="s">
        <v>44</v>
      </c>
      <c r="O1881" s="92"/>
      <c r="P1881" s="237">
        <f>O1881*H1881</f>
        <v>0</v>
      </c>
      <c r="Q1881" s="237">
        <v>0</v>
      </c>
      <c r="R1881" s="237">
        <f>Q1881*H1881</f>
        <v>0</v>
      </c>
      <c r="S1881" s="237">
        <v>0</v>
      </c>
      <c r="T1881" s="238">
        <f>S1881*H1881</f>
        <v>0</v>
      </c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R1881" s="239" t="s">
        <v>290</v>
      </c>
      <c r="AT1881" s="239" t="s">
        <v>218</v>
      </c>
      <c r="AU1881" s="239" t="s">
        <v>88</v>
      </c>
      <c r="AY1881" s="18" t="s">
        <v>216</v>
      </c>
      <c r="BE1881" s="240">
        <f>IF(N1881="základní",J1881,0)</f>
        <v>0</v>
      </c>
      <c r="BF1881" s="240">
        <f>IF(N1881="snížená",J1881,0)</f>
        <v>0</v>
      </c>
      <c r="BG1881" s="240">
        <f>IF(N1881="zákl. přenesená",J1881,0)</f>
        <v>0</v>
      </c>
      <c r="BH1881" s="240">
        <f>IF(N1881="sníž. přenesená",J1881,0)</f>
        <v>0</v>
      </c>
      <c r="BI1881" s="240">
        <f>IF(N1881="nulová",J1881,0)</f>
        <v>0</v>
      </c>
      <c r="BJ1881" s="18" t="s">
        <v>86</v>
      </c>
      <c r="BK1881" s="240">
        <f>ROUND(I1881*H1881,2)</f>
        <v>0</v>
      </c>
      <c r="BL1881" s="18" t="s">
        <v>290</v>
      </c>
      <c r="BM1881" s="239" t="s">
        <v>3066</v>
      </c>
    </row>
    <row r="1882" s="2" customFormat="1" ht="16.5" customHeight="1">
      <c r="A1882" s="39"/>
      <c r="B1882" s="40"/>
      <c r="C1882" s="228" t="s">
        <v>3067</v>
      </c>
      <c r="D1882" s="228" t="s">
        <v>218</v>
      </c>
      <c r="E1882" s="229" t="s">
        <v>3068</v>
      </c>
      <c r="F1882" s="230" t="s">
        <v>3069</v>
      </c>
      <c r="G1882" s="231" t="s">
        <v>359</v>
      </c>
      <c r="H1882" s="232">
        <v>0.049000000000000002</v>
      </c>
      <c r="I1882" s="233"/>
      <c r="J1882" s="234">
        <f>ROUND(I1882*H1882,2)</f>
        <v>0</v>
      </c>
      <c r="K1882" s="230" t="s">
        <v>222</v>
      </c>
      <c r="L1882" s="45"/>
      <c r="M1882" s="235" t="s">
        <v>1</v>
      </c>
      <c r="N1882" s="236" t="s">
        <v>44</v>
      </c>
      <c r="O1882" s="92"/>
      <c r="P1882" s="237">
        <f>O1882*H1882</f>
        <v>0</v>
      </c>
      <c r="Q1882" s="237">
        <v>0</v>
      </c>
      <c r="R1882" s="237">
        <f>Q1882*H1882</f>
        <v>0</v>
      </c>
      <c r="S1882" s="237">
        <v>0</v>
      </c>
      <c r="T1882" s="238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39" t="s">
        <v>290</v>
      </c>
      <c r="AT1882" s="239" t="s">
        <v>218</v>
      </c>
      <c r="AU1882" s="239" t="s">
        <v>88</v>
      </c>
      <c r="AY1882" s="18" t="s">
        <v>216</v>
      </c>
      <c r="BE1882" s="240">
        <f>IF(N1882="základní",J1882,0)</f>
        <v>0</v>
      </c>
      <c r="BF1882" s="240">
        <f>IF(N1882="snížená",J1882,0)</f>
        <v>0</v>
      </c>
      <c r="BG1882" s="240">
        <f>IF(N1882="zákl. přenesená",J1882,0)</f>
        <v>0</v>
      </c>
      <c r="BH1882" s="240">
        <f>IF(N1882="sníž. přenesená",J1882,0)</f>
        <v>0</v>
      </c>
      <c r="BI1882" s="240">
        <f>IF(N1882="nulová",J1882,0)</f>
        <v>0</v>
      </c>
      <c r="BJ1882" s="18" t="s">
        <v>86</v>
      </c>
      <c r="BK1882" s="240">
        <f>ROUND(I1882*H1882,2)</f>
        <v>0</v>
      </c>
      <c r="BL1882" s="18" t="s">
        <v>290</v>
      </c>
      <c r="BM1882" s="239" t="s">
        <v>3070</v>
      </c>
    </row>
    <row r="1883" s="12" customFormat="1" ht="22.8" customHeight="1">
      <c r="A1883" s="12"/>
      <c r="B1883" s="212"/>
      <c r="C1883" s="213"/>
      <c r="D1883" s="214" t="s">
        <v>78</v>
      </c>
      <c r="E1883" s="226" t="s">
        <v>3071</v>
      </c>
      <c r="F1883" s="226" t="s">
        <v>3072</v>
      </c>
      <c r="G1883" s="213"/>
      <c r="H1883" s="213"/>
      <c r="I1883" s="216"/>
      <c r="J1883" s="227">
        <f>BK1883</f>
        <v>0</v>
      </c>
      <c r="K1883" s="213"/>
      <c r="L1883" s="218"/>
      <c r="M1883" s="219"/>
      <c r="N1883" s="220"/>
      <c r="O1883" s="220"/>
      <c r="P1883" s="221">
        <f>SUM(P1884:P1959)</f>
        <v>0</v>
      </c>
      <c r="Q1883" s="220"/>
      <c r="R1883" s="221">
        <f>SUM(R1884:R1959)</f>
        <v>3.8106094000000001</v>
      </c>
      <c r="S1883" s="220"/>
      <c r="T1883" s="222">
        <f>SUM(T1884:T1959)</f>
        <v>0</v>
      </c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R1883" s="223" t="s">
        <v>88</v>
      </c>
      <c r="AT1883" s="224" t="s">
        <v>78</v>
      </c>
      <c r="AU1883" s="224" t="s">
        <v>86</v>
      </c>
      <c r="AY1883" s="223" t="s">
        <v>216</v>
      </c>
      <c r="BK1883" s="225">
        <f>SUM(BK1884:BK1959)</f>
        <v>0</v>
      </c>
    </row>
    <row r="1884" s="2" customFormat="1" ht="16.5" customHeight="1">
      <c r="A1884" s="39"/>
      <c r="B1884" s="40"/>
      <c r="C1884" s="228" t="s">
        <v>3073</v>
      </c>
      <c r="D1884" s="228" t="s">
        <v>218</v>
      </c>
      <c r="E1884" s="229" t="s">
        <v>3074</v>
      </c>
      <c r="F1884" s="230" t="s">
        <v>3075</v>
      </c>
      <c r="G1884" s="231" t="s">
        <v>277</v>
      </c>
      <c r="H1884" s="232">
        <v>197.78200000000001</v>
      </c>
      <c r="I1884" s="233"/>
      <c r="J1884" s="234">
        <f>ROUND(I1884*H1884,2)</f>
        <v>0</v>
      </c>
      <c r="K1884" s="230" t="s">
        <v>222</v>
      </c>
      <c r="L1884" s="45"/>
      <c r="M1884" s="235" t="s">
        <v>1</v>
      </c>
      <c r="N1884" s="236" t="s">
        <v>44</v>
      </c>
      <c r="O1884" s="92"/>
      <c r="P1884" s="237">
        <f>O1884*H1884</f>
        <v>0</v>
      </c>
      <c r="Q1884" s="237">
        <v>0.00029999999999999997</v>
      </c>
      <c r="R1884" s="237">
        <f>Q1884*H1884</f>
        <v>0.059334600000000001</v>
      </c>
      <c r="S1884" s="237">
        <v>0</v>
      </c>
      <c r="T1884" s="238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39" t="s">
        <v>290</v>
      </c>
      <c r="AT1884" s="239" t="s">
        <v>218</v>
      </c>
      <c r="AU1884" s="239" t="s">
        <v>88</v>
      </c>
      <c r="AY1884" s="18" t="s">
        <v>216</v>
      </c>
      <c r="BE1884" s="240">
        <f>IF(N1884="základní",J1884,0)</f>
        <v>0</v>
      </c>
      <c r="BF1884" s="240">
        <f>IF(N1884="snížená",J1884,0)</f>
        <v>0</v>
      </c>
      <c r="BG1884" s="240">
        <f>IF(N1884="zákl. přenesená",J1884,0)</f>
        <v>0</v>
      </c>
      <c r="BH1884" s="240">
        <f>IF(N1884="sníž. přenesená",J1884,0)</f>
        <v>0</v>
      </c>
      <c r="BI1884" s="240">
        <f>IF(N1884="nulová",J1884,0)</f>
        <v>0</v>
      </c>
      <c r="BJ1884" s="18" t="s">
        <v>86</v>
      </c>
      <c r="BK1884" s="240">
        <f>ROUND(I1884*H1884,2)</f>
        <v>0</v>
      </c>
      <c r="BL1884" s="18" t="s">
        <v>290</v>
      </c>
      <c r="BM1884" s="239" t="s">
        <v>3076</v>
      </c>
    </row>
    <row r="1885" s="13" customFormat="1">
      <c r="A1885" s="13"/>
      <c r="B1885" s="241"/>
      <c r="C1885" s="242"/>
      <c r="D1885" s="243" t="s">
        <v>230</v>
      </c>
      <c r="E1885" s="244" t="s">
        <v>1</v>
      </c>
      <c r="F1885" s="245" t="s">
        <v>3077</v>
      </c>
      <c r="G1885" s="242"/>
      <c r="H1885" s="246">
        <v>54.799999999999997</v>
      </c>
      <c r="I1885" s="247"/>
      <c r="J1885" s="242"/>
      <c r="K1885" s="242"/>
      <c r="L1885" s="248"/>
      <c r="M1885" s="249"/>
      <c r="N1885" s="250"/>
      <c r="O1885" s="250"/>
      <c r="P1885" s="250"/>
      <c r="Q1885" s="250"/>
      <c r="R1885" s="250"/>
      <c r="S1885" s="250"/>
      <c r="T1885" s="251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2" t="s">
        <v>230</v>
      </c>
      <c r="AU1885" s="252" t="s">
        <v>88</v>
      </c>
      <c r="AV1885" s="13" t="s">
        <v>88</v>
      </c>
      <c r="AW1885" s="13" t="s">
        <v>34</v>
      </c>
      <c r="AX1885" s="13" t="s">
        <v>79</v>
      </c>
      <c r="AY1885" s="252" t="s">
        <v>216</v>
      </c>
    </row>
    <row r="1886" s="13" customFormat="1">
      <c r="A1886" s="13"/>
      <c r="B1886" s="241"/>
      <c r="C1886" s="242"/>
      <c r="D1886" s="243" t="s">
        <v>230</v>
      </c>
      <c r="E1886" s="244" t="s">
        <v>1</v>
      </c>
      <c r="F1886" s="245" t="s">
        <v>1158</v>
      </c>
      <c r="G1886" s="242"/>
      <c r="H1886" s="246">
        <v>-6.2770000000000001</v>
      </c>
      <c r="I1886" s="247"/>
      <c r="J1886" s="242"/>
      <c r="K1886" s="242"/>
      <c r="L1886" s="248"/>
      <c r="M1886" s="249"/>
      <c r="N1886" s="250"/>
      <c r="O1886" s="250"/>
      <c r="P1886" s="250"/>
      <c r="Q1886" s="250"/>
      <c r="R1886" s="250"/>
      <c r="S1886" s="250"/>
      <c r="T1886" s="251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2" t="s">
        <v>230</v>
      </c>
      <c r="AU1886" s="252" t="s">
        <v>88</v>
      </c>
      <c r="AV1886" s="13" t="s">
        <v>88</v>
      </c>
      <c r="AW1886" s="13" t="s">
        <v>34</v>
      </c>
      <c r="AX1886" s="13" t="s">
        <v>79</v>
      </c>
      <c r="AY1886" s="252" t="s">
        <v>216</v>
      </c>
    </row>
    <row r="1887" s="13" customFormat="1">
      <c r="A1887" s="13"/>
      <c r="B1887" s="241"/>
      <c r="C1887" s="242"/>
      <c r="D1887" s="243" t="s">
        <v>230</v>
      </c>
      <c r="E1887" s="244" t="s">
        <v>1</v>
      </c>
      <c r="F1887" s="245" t="s">
        <v>1159</v>
      </c>
      <c r="G1887" s="242"/>
      <c r="H1887" s="246">
        <v>4.069</v>
      </c>
      <c r="I1887" s="247"/>
      <c r="J1887" s="242"/>
      <c r="K1887" s="242"/>
      <c r="L1887" s="248"/>
      <c r="M1887" s="249"/>
      <c r="N1887" s="250"/>
      <c r="O1887" s="250"/>
      <c r="P1887" s="250"/>
      <c r="Q1887" s="250"/>
      <c r="R1887" s="250"/>
      <c r="S1887" s="250"/>
      <c r="T1887" s="251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52" t="s">
        <v>230</v>
      </c>
      <c r="AU1887" s="252" t="s">
        <v>88</v>
      </c>
      <c r="AV1887" s="13" t="s">
        <v>88</v>
      </c>
      <c r="AW1887" s="13" t="s">
        <v>34</v>
      </c>
      <c r="AX1887" s="13" t="s">
        <v>79</v>
      </c>
      <c r="AY1887" s="252" t="s">
        <v>216</v>
      </c>
    </row>
    <row r="1888" s="15" customFormat="1">
      <c r="A1888" s="15"/>
      <c r="B1888" s="280"/>
      <c r="C1888" s="281"/>
      <c r="D1888" s="243" t="s">
        <v>230</v>
      </c>
      <c r="E1888" s="282" t="s">
        <v>1</v>
      </c>
      <c r="F1888" s="283" t="s">
        <v>1160</v>
      </c>
      <c r="G1888" s="281"/>
      <c r="H1888" s="284">
        <v>52.591999999999999</v>
      </c>
      <c r="I1888" s="285"/>
      <c r="J1888" s="281"/>
      <c r="K1888" s="281"/>
      <c r="L1888" s="286"/>
      <c r="M1888" s="287"/>
      <c r="N1888" s="288"/>
      <c r="O1888" s="288"/>
      <c r="P1888" s="288"/>
      <c r="Q1888" s="288"/>
      <c r="R1888" s="288"/>
      <c r="S1888" s="288"/>
      <c r="T1888" s="289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90" t="s">
        <v>230</v>
      </c>
      <c r="AU1888" s="290" t="s">
        <v>88</v>
      </c>
      <c r="AV1888" s="15" t="s">
        <v>99</v>
      </c>
      <c r="AW1888" s="15" t="s">
        <v>34</v>
      </c>
      <c r="AX1888" s="15" t="s">
        <v>79</v>
      </c>
      <c r="AY1888" s="290" t="s">
        <v>216</v>
      </c>
    </row>
    <row r="1889" s="13" customFormat="1">
      <c r="A1889" s="13"/>
      <c r="B1889" s="241"/>
      <c r="C1889" s="242"/>
      <c r="D1889" s="243" t="s">
        <v>230</v>
      </c>
      <c r="E1889" s="244" t="s">
        <v>1</v>
      </c>
      <c r="F1889" s="245" t="s">
        <v>3078</v>
      </c>
      <c r="G1889" s="242"/>
      <c r="H1889" s="246">
        <v>33.521000000000001</v>
      </c>
      <c r="I1889" s="247"/>
      <c r="J1889" s="242"/>
      <c r="K1889" s="242"/>
      <c r="L1889" s="248"/>
      <c r="M1889" s="249"/>
      <c r="N1889" s="250"/>
      <c r="O1889" s="250"/>
      <c r="P1889" s="250"/>
      <c r="Q1889" s="250"/>
      <c r="R1889" s="250"/>
      <c r="S1889" s="250"/>
      <c r="T1889" s="251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2" t="s">
        <v>230</v>
      </c>
      <c r="AU1889" s="252" t="s">
        <v>88</v>
      </c>
      <c r="AV1889" s="13" t="s">
        <v>88</v>
      </c>
      <c r="AW1889" s="13" t="s">
        <v>34</v>
      </c>
      <c r="AX1889" s="13" t="s">
        <v>79</v>
      </c>
      <c r="AY1889" s="252" t="s">
        <v>216</v>
      </c>
    </row>
    <row r="1890" s="13" customFormat="1">
      <c r="A1890" s="13"/>
      <c r="B1890" s="241"/>
      <c r="C1890" s="242"/>
      <c r="D1890" s="243" t="s">
        <v>230</v>
      </c>
      <c r="E1890" s="244" t="s">
        <v>1</v>
      </c>
      <c r="F1890" s="245" t="s">
        <v>1162</v>
      </c>
      <c r="G1890" s="242"/>
      <c r="H1890" s="246">
        <v>-7.0919999999999996</v>
      </c>
      <c r="I1890" s="247"/>
      <c r="J1890" s="242"/>
      <c r="K1890" s="242"/>
      <c r="L1890" s="248"/>
      <c r="M1890" s="249"/>
      <c r="N1890" s="250"/>
      <c r="O1890" s="250"/>
      <c r="P1890" s="250"/>
      <c r="Q1890" s="250"/>
      <c r="R1890" s="250"/>
      <c r="S1890" s="250"/>
      <c r="T1890" s="251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2" t="s">
        <v>230</v>
      </c>
      <c r="AU1890" s="252" t="s">
        <v>88</v>
      </c>
      <c r="AV1890" s="13" t="s">
        <v>88</v>
      </c>
      <c r="AW1890" s="13" t="s">
        <v>34</v>
      </c>
      <c r="AX1890" s="13" t="s">
        <v>79</v>
      </c>
      <c r="AY1890" s="252" t="s">
        <v>216</v>
      </c>
    </row>
    <row r="1891" s="15" customFormat="1">
      <c r="A1891" s="15"/>
      <c r="B1891" s="280"/>
      <c r="C1891" s="281"/>
      <c r="D1891" s="243" t="s">
        <v>230</v>
      </c>
      <c r="E1891" s="282" t="s">
        <v>1</v>
      </c>
      <c r="F1891" s="283" t="s">
        <v>1163</v>
      </c>
      <c r="G1891" s="281"/>
      <c r="H1891" s="284">
        <v>26.428999999999998</v>
      </c>
      <c r="I1891" s="285"/>
      <c r="J1891" s="281"/>
      <c r="K1891" s="281"/>
      <c r="L1891" s="286"/>
      <c r="M1891" s="287"/>
      <c r="N1891" s="288"/>
      <c r="O1891" s="288"/>
      <c r="P1891" s="288"/>
      <c r="Q1891" s="288"/>
      <c r="R1891" s="288"/>
      <c r="S1891" s="288"/>
      <c r="T1891" s="289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90" t="s">
        <v>230</v>
      </c>
      <c r="AU1891" s="290" t="s">
        <v>88</v>
      </c>
      <c r="AV1891" s="15" t="s">
        <v>99</v>
      </c>
      <c r="AW1891" s="15" t="s">
        <v>34</v>
      </c>
      <c r="AX1891" s="15" t="s">
        <v>79</v>
      </c>
      <c r="AY1891" s="290" t="s">
        <v>216</v>
      </c>
    </row>
    <row r="1892" s="13" customFormat="1">
      <c r="A1892" s="13"/>
      <c r="B1892" s="241"/>
      <c r="C1892" s="242"/>
      <c r="D1892" s="243" t="s">
        <v>230</v>
      </c>
      <c r="E1892" s="244" t="s">
        <v>1</v>
      </c>
      <c r="F1892" s="245" t="s">
        <v>3079</v>
      </c>
      <c r="G1892" s="242"/>
      <c r="H1892" s="246">
        <v>23.68</v>
      </c>
      <c r="I1892" s="247"/>
      <c r="J1892" s="242"/>
      <c r="K1892" s="242"/>
      <c r="L1892" s="248"/>
      <c r="M1892" s="249"/>
      <c r="N1892" s="250"/>
      <c r="O1892" s="250"/>
      <c r="P1892" s="250"/>
      <c r="Q1892" s="250"/>
      <c r="R1892" s="250"/>
      <c r="S1892" s="250"/>
      <c r="T1892" s="251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2" t="s">
        <v>230</v>
      </c>
      <c r="AU1892" s="252" t="s">
        <v>88</v>
      </c>
      <c r="AV1892" s="13" t="s">
        <v>88</v>
      </c>
      <c r="AW1892" s="13" t="s">
        <v>34</v>
      </c>
      <c r="AX1892" s="13" t="s">
        <v>79</v>
      </c>
      <c r="AY1892" s="252" t="s">
        <v>216</v>
      </c>
    </row>
    <row r="1893" s="13" customFormat="1">
      <c r="A1893" s="13"/>
      <c r="B1893" s="241"/>
      <c r="C1893" s="242"/>
      <c r="D1893" s="243" t="s">
        <v>230</v>
      </c>
      <c r="E1893" s="244" t="s">
        <v>1</v>
      </c>
      <c r="F1893" s="245" t="s">
        <v>3080</v>
      </c>
      <c r="G1893" s="242"/>
      <c r="H1893" s="246">
        <v>-2.7200000000000002</v>
      </c>
      <c r="I1893" s="247"/>
      <c r="J1893" s="242"/>
      <c r="K1893" s="242"/>
      <c r="L1893" s="248"/>
      <c r="M1893" s="249"/>
      <c r="N1893" s="250"/>
      <c r="O1893" s="250"/>
      <c r="P1893" s="250"/>
      <c r="Q1893" s="250"/>
      <c r="R1893" s="250"/>
      <c r="S1893" s="250"/>
      <c r="T1893" s="251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52" t="s">
        <v>230</v>
      </c>
      <c r="AU1893" s="252" t="s">
        <v>88</v>
      </c>
      <c r="AV1893" s="13" t="s">
        <v>88</v>
      </c>
      <c r="AW1893" s="13" t="s">
        <v>34</v>
      </c>
      <c r="AX1893" s="13" t="s">
        <v>79</v>
      </c>
      <c r="AY1893" s="252" t="s">
        <v>216</v>
      </c>
    </row>
    <row r="1894" s="13" customFormat="1">
      <c r="A1894" s="13"/>
      <c r="B1894" s="241"/>
      <c r="C1894" s="242"/>
      <c r="D1894" s="243" t="s">
        <v>230</v>
      </c>
      <c r="E1894" s="244" t="s">
        <v>1</v>
      </c>
      <c r="F1894" s="245" t="s">
        <v>3081</v>
      </c>
      <c r="G1894" s="242"/>
      <c r="H1894" s="246">
        <v>0.47999999999999998</v>
      </c>
      <c r="I1894" s="247"/>
      <c r="J1894" s="242"/>
      <c r="K1894" s="242"/>
      <c r="L1894" s="248"/>
      <c r="M1894" s="249"/>
      <c r="N1894" s="250"/>
      <c r="O1894" s="250"/>
      <c r="P1894" s="250"/>
      <c r="Q1894" s="250"/>
      <c r="R1894" s="250"/>
      <c r="S1894" s="250"/>
      <c r="T1894" s="251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2" t="s">
        <v>230</v>
      </c>
      <c r="AU1894" s="252" t="s">
        <v>88</v>
      </c>
      <c r="AV1894" s="13" t="s">
        <v>88</v>
      </c>
      <c r="AW1894" s="13" t="s">
        <v>34</v>
      </c>
      <c r="AX1894" s="13" t="s">
        <v>79</v>
      </c>
      <c r="AY1894" s="252" t="s">
        <v>216</v>
      </c>
    </row>
    <row r="1895" s="15" customFormat="1">
      <c r="A1895" s="15"/>
      <c r="B1895" s="280"/>
      <c r="C1895" s="281"/>
      <c r="D1895" s="243" t="s">
        <v>230</v>
      </c>
      <c r="E1895" s="282" t="s">
        <v>1</v>
      </c>
      <c r="F1895" s="283" t="s">
        <v>1167</v>
      </c>
      <c r="G1895" s="281"/>
      <c r="H1895" s="284">
        <v>21.440000000000001</v>
      </c>
      <c r="I1895" s="285"/>
      <c r="J1895" s="281"/>
      <c r="K1895" s="281"/>
      <c r="L1895" s="286"/>
      <c r="M1895" s="287"/>
      <c r="N1895" s="288"/>
      <c r="O1895" s="288"/>
      <c r="P1895" s="288"/>
      <c r="Q1895" s="288"/>
      <c r="R1895" s="288"/>
      <c r="S1895" s="288"/>
      <c r="T1895" s="289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90" t="s">
        <v>230</v>
      </c>
      <c r="AU1895" s="290" t="s">
        <v>88</v>
      </c>
      <c r="AV1895" s="15" t="s">
        <v>99</v>
      </c>
      <c r="AW1895" s="15" t="s">
        <v>34</v>
      </c>
      <c r="AX1895" s="15" t="s">
        <v>79</v>
      </c>
      <c r="AY1895" s="290" t="s">
        <v>216</v>
      </c>
    </row>
    <row r="1896" s="13" customFormat="1">
      <c r="A1896" s="13"/>
      <c r="B1896" s="241"/>
      <c r="C1896" s="242"/>
      <c r="D1896" s="243" t="s">
        <v>230</v>
      </c>
      <c r="E1896" s="244" t="s">
        <v>1</v>
      </c>
      <c r="F1896" s="245" t="s">
        <v>3082</v>
      </c>
      <c r="G1896" s="242"/>
      <c r="H1896" s="246">
        <v>17.800000000000001</v>
      </c>
      <c r="I1896" s="247"/>
      <c r="J1896" s="242"/>
      <c r="K1896" s="242"/>
      <c r="L1896" s="248"/>
      <c r="M1896" s="249"/>
      <c r="N1896" s="250"/>
      <c r="O1896" s="250"/>
      <c r="P1896" s="250"/>
      <c r="Q1896" s="250"/>
      <c r="R1896" s="250"/>
      <c r="S1896" s="250"/>
      <c r="T1896" s="25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2" t="s">
        <v>230</v>
      </c>
      <c r="AU1896" s="252" t="s">
        <v>88</v>
      </c>
      <c r="AV1896" s="13" t="s">
        <v>88</v>
      </c>
      <c r="AW1896" s="13" t="s">
        <v>34</v>
      </c>
      <c r="AX1896" s="13" t="s">
        <v>79</v>
      </c>
      <c r="AY1896" s="252" t="s">
        <v>216</v>
      </c>
    </row>
    <row r="1897" s="13" customFormat="1">
      <c r="A1897" s="13"/>
      <c r="B1897" s="241"/>
      <c r="C1897" s="242"/>
      <c r="D1897" s="243" t="s">
        <v>230</v>
      </c>
      <c r="E1897" s="244" t="s">
        <v>1</v>
      </c>
      <c r="F1897" s="245" t="s">
        <v>3083</v>
      </c>
      <c r="G1897" s="242"/>
      <c r="H1897" s="246">
        <v>-1.8</v>
      </c>
      <c r="I1897" s="247"/>
      <c r="J1897" s="242"/>
      <c r="K1897" s="242"/>
      <c r="L1897" s="248"/>
      <c r="M1897" s="249"/>
      <c r="N1897" s="250"/>
      <c r="O1897" s="250"/>
      <c r="P1897" s="250"/>
      <c r="Q1897" s="250"/>
      <c r="R1897" s="250"/>
      <c r="S1897" s="250"/>
      <c r="T1897" s="251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2" t="s">
        <v>230</v>
      </c>
      <c r="AU1897" s="252" t="s">
        <v>88</v>
      </c>
      <c r="AV1897" s="13" t="s">
        <v>88</v>
      </c>
      <c r="AW1897" s="13" t="s">
        <v>34</v>
      </c>
      <c r="AX1897" s="13" t="s">
        <v>79</v>
      </c>
      <c r="AY1897" s="252" t="s">
        <v>216</v>
      </c>
    </row>
    <row r="1898" s="15" customFormat="1">
      <c r="A1898" s="15"/>
      <c r="B1898" s="280"/>
      <c r="C1898" s="281"/>
      <c r="D1898" s="243" t="s">
        <v>230</v>
      </c>
      <c r="E1898" s="282" t="s">
        <v>1</v>
      </c>
      <c r="F1898" s="283" t="s">
        <v>1190</v>
      </c>
      <c r="G1898" s="281"/>
      <c r="H1898" s="284">
        <v>16</v>
      </c>
      <c r="I1898" s="285"/>
      <c r="J1898" s="281"/>
      <c r="K1898" s="281"/>
      <c r="L1898" s="286"/>
      <c r="M1898" s="287"/>
      <c r="N1898" s="288"/>
      <c r="O1898" s="288"/>
      <c r="P1898" s="288"/>
      <c r="Q1898" s="288"/>
      <c r="R1898" s="288"/>
      <c r="S1898" s="288"/>
      <c r="T1898" s="289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90" t="s">
        <v>230</v>
      </c>
      <c r="AU1898" s="290" t="s">
        <v>88</v>
      </c>
      <c r="AV1898" s="15" t="s">
        <v>99</v>
      </c>
      <c r="AW1898" s="15" t="s">
        <v>34</v>
      </c>
      <c r="AX1898" s="15" t="s">
        <v>79</v>
      </c>
      <c r="AY1898" s="290" t="s">
        <v>216</v>
      </c>
    </row>
    <row r="1899" s="13" customFormat="1">
      <c r="A1899" s="13"/>
      <c r="B1899" s="241"/>
      <c r="C1899" s="242"/>
      <c r="D1899" s="243" t="s">
        <v>230</v>
      </c>
      <c r="E1899" s="244" t="s">
        <v>1</v>
      </c>
      <c r="F1899" s="245" t="s">
        <v>3079</v>
      </c>
      <c r="G1899" s="242"/>
      <c r="H1899" s="246">
        <v>23.68</v>
      </c>
      <c r="I1899" s="247"/>
      <c r="J1899" s="242"/>
      <c r="K1899" s="242"/>
      <c r="L1899" s="248"/>
      <c r="M1899" s="249"/>
      <c r="N1899" s="250"/>
      <c r="O1899" s="250"/>
      <c r="P1899" s="250"/>
      <c r="Q1899" s="250"/>
      <c r="R1899" s="250"/>
      <c r="S1899" s="250"/>
      <c r="T1899" s="25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2" t="s">
        <v>230</v>
      </c>
      <c r="AU1899" s="252" t="s">
        <v>88</v>
      </c>
      <c r="AV1899" s="13" t="s">
        <v>88</v>
      </c>
      <c r="AW1899" s="13" t="s">
        <v>34</v>
      </c>
      <c r="AX1899" s="13" t="s">
        <v>79</v>
      </c>
      <c r="AY1899" s="252" t="s">
        <v>216</v>
      </c>
    </row>
    <row r="1900" s="13" customFormat="1">
      <c r="A1900" s="13"/>
      <c r="B1900" s="241"/>
      <c r="C1900" s="242"/>
      <c r="D1900" s="243" t="s">
        <v>230</v>
      </c>
      <c r="E1900" s="244" t="s">
        <v>1</v>
      </c>
      <c r="F1900" s="245" t="s">
        <v>3080</v>
      </c>
      <c r="G1900" s="242"/>
      <c r="H1900" s="246">
        <v>-2.7200000000000002</v>
      </c>
      <c r="I1900" s="247"/>
      <c r="J1900" s="242"/>
      <c r="K1900" s="242"/>
      <c r="L1900" s="248"/>
      <c r="M1900" s="249"/>
      <c r="N1900" s="250"/>
      <c r="O1900" s="250"/>
      <c r="P1900" s="250"/>
      <c r="Q1900" s="250"/>
      <c r="R1900" s="250"/>
      <c r="S1900" s="250"/>
      <c r="T1900" s="25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2" t="s">
        <v>230</v>
      </c>
      <c r="AU1900" s="252" t="s">
        <v>88</v>
      </c>
      <c r="AV1900" s="13" t="s">
        <v>88</v>
      </c>
      <c r="AW1900" s="13" t="s">
        <v>34</v>
      </c>
      <c r="AX1900" s="13" t="s">
        <v>79</v>
      </c>
      <c r="AY1900" s="252" t="s">
        <v>216</v>
      </c>
    </row>
    <row r="1901" s="13" customFormat="1">
      <c r="A1901" s="13"/>
      <c r="B1901" s="241"/>
      <c r="C1901" s="242"/>
      <c r="D1901" s="243" t="s">
        <v>230</v>
      </c>
      <c r="E1901" s="244" t="s">
        <v>1</v>
      </c>
      <c r="F1901" s="245" t="s">
        <v>3084</v>
      </c>
      <c r="G1901" s="242"/>
      <c r="H1901" s="246">
        <v>0.47999999999999998</v>
      </c>
      <c r="I1901" s="247"/>
      <c r="J1901" s="242"/>
      <c r="K1901" s="242"/>
      <c r="L1901" s="248"/>
      <c r="M1901" s="249"/>
      <c r="N1901" s="250"/>
      <c r="O1901" s="250"/>
      <c r="P1901" s="250"/>
      <c r="Q1901" s="250"/>
      <c r="R1901" s="250"/>
      <c r="S1901" s="250"/>
      <c r="T1901" s="25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2" t="s">
        <v>230</v>
      </c>
      <c r="AU1901" s="252" t="s">
        <v>88</v>
      </c>
      <c r="AV1901" s="13" t="s">
        <v>88</v>
      </c>
      <c r="AW1901" s="13" t="s">
        <v>34</v>
      </c>
      <c r="AX1901" s="13" t="s">
        <v>79</v>
      </c>
      <c r="AY1901" s="252" t="s">
        <v>216</v>
      </c>
    </row>
    <row r="1902" s="15" customFormat="1">
      <c r="A1902" s="15"/>
      <c r="B1902" s="280"/>
      <c r="C1902" s="281"/>
      <c r="D1902" s="243" t="s">
        <v>230</v>
      </c>
      <c r="E1902" s="282" t="s">
        <v>1</v>
      </c>
      <c r="F1902" s="283" t="s">
        <v>1194</v>
      </c>
      <c r="G1902" s="281"/>
      <c r="H1902" s="284">
        <v>21.440000000000001</v>
      </c>
      <c r="I1902" s="285"/>
      <c r="J1902" s="281"/>
      <c r="K1902" s="281"/>
      <c r="L1902" s="286"/>
      <c r="M1902" s="287"/>
      <c r="N1902" s="288"/>
      <c r="O1902" s="288"/>
      <c r="P1902" s="288"/>
      <c r="Q1902" s="288"/>
      <c r="R1902" s="288"/>
      <c r="S1902" s="288"/>
      <c r="T1902" s="289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90" t="s">
        <v>230</v>
      </c>
      <c r="AU1902" s="290" t="s">
        <v>88</v>
      </c>
      <c r="AV1902" s="15" t="s">
        <v>99</v>
      </c>
      <c r="AW1902" s="15" t="s">
        <v>34</v>
      </c>
      <c r="AX1902" s="15" t="s">
        <v>79</v>
      </c>
      <c r="AY1902" s="290" t="s">
        <v>216</v>
      </c>
    </row>
    <row r="1903" s="13" customFormat="1">
      <c r="A1903" s="13"/>
      <c r="B1903" s="241"/>
      <c r="C1903" s="242"/>
      <c r="D1903" s="243" t="s">
        <v>230</v>
      </c>
      <c r="E1903" s="244" t="s">
        <v>1</v>
      </c>
      <c r="F1903" s="245" t="s">
        <v>3085</v>
      </c>
      <c r="G1903" s="242"/>
      <c r="H1903" s="246">
        <v>54.799999999999997</v>
      </c>
      <c r="I1903" s="247"/>
      <c r="J1903" s="242"/>
      <c r="K1903" s="242"/>
      <c r="L1903" s="248"/>
      <c r="M1903" s="249"/>
      <c r="N1903" s="250"/>
      <c r="O1903" s="250"/>
      <c r="P1903" s="250"/>
      <c r="Q1903" s="250"/>
      <c r="R1903" s="250"/>
      <c r="S1903" s="250"/>
      <c r="T1903" s="25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2" t="s">
        <v>230</v>
      </c>
      <c r="AU1903" s="252" t="s">
        <v>88</v>
      </c>
      <c r="AV1903" s="13" t="s">
        <v>88</v>
      </c>
      <c r="AW1903" s="13" t="s">
        <v>34</v>
      </c>
      <c r="AX1903" s="13" t="s">
        <v>79</v>
      </c>
      <c r="AY1903" s="252" t="s">
        <v>216</v>
      </c>
    </row>
    <row r="1904" s="13" customFormat="1">
      <c r="A1904" s="13"/>
      <c r="B1904" s="241"/>
      <c r="C1904" s="242"/>
      <c r="D1904" s="243" t="s">
        <v>230</v>
      </c>
      <c r="E1904" s="244" t="s">
        <v>1</v>
      </c>
      <c r="F1904" s="245" t="s">
        <v>3086</v>
      </c>
      <c r="G1904" s="242"/>
      <c r="H1904" s="246">
        <v>-6.125</v>
      </c>
      <c r="I1904" s="247"/>
      <c r="J1904" s="242"/>
      <c r="K1904" s="242"/>
      <c r="L1904" s="248"/>
      <c r="M1904" s="249"/>
      <c r="N1904" s="250"/>
      <c r="O1904" s="250"/>
      <c r="P1904" s="250"/>
      <c r="Q1904" s="250"/>
      <c r="R1904" s="250"/>
      <c r="S1904" s="250"/>
      <c r="T1904" s="251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2" t="s">
        <v>230</v>
      </c>
      <c r="AU1904" s="252" t="s">
        <v>88</v>
      </c>
      <c r="AV1904" s="13" t="s">
        <v>88</v>
      </c>
      <c r="AW1904" s="13" t="s">
        <v>34</v>
      </c>
      <c r="AX1904" s="13" t="s">
        <v>79</v>
      </c>
      <c r="AY1904" s="252" t="s">
        <v>216</v>
      </c>
    </row>
    <row r="1905" s="13" customFormat="1">
      <c r="A1905" s="13"/>
      <c r="B1905" s="241"/>
      <c r="C1905" s="242"/>
      <c r="D1905" s="243" t="s">
        <v>230</v>
      </c>
      <c r="E1905" s="244" t="s">
        <v>1</v>
      </c>
      <c r="F1905" s="245" t="s">
        <v>1197</v>
      </c>
      <c r="G1905" s="242"/>
      <c r="H1905" s="246">
        <v>3.2850000000000001</v>
      </c>
      <c r="I1905" s="247"/>
      <c r="J1905" s="242"/>
      <c r="K1905" s="242"/>
      <c r="L1905" s="248"/>
      <c r="M1905" s="249"/>
      <c r="N1905" s="250"/>
      <c r="O1905" s="250"/>
      <c r="P1905" s="250"/>
      <c r="Q1905" s="250"/>
      <c r="R1905" s="250"/>
      <c r="S1905" s="250"/>
      <c r="T1905" s="251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2" t="s">
        <v>230</v>
      </c>
      <c r="AU1905" s="252" t="s">
        <v>88</v>
      </c>
      <c r="AV1905" s="13" t="s">
        <v>88</v>
      </c>
      <c r="AW1905" s="13" t="s">
        <v>34</v>
      </c>
      <c r="AX1905" s="13" t="s">
        <v>79</v>
      </c>
      <c r="AY1905" s="252" t="s">
        <v>216</v>
      </c>
    </row>
    <row r="1906" s="15" customFormat="1">
      <c r="A1906" s="15"/>
      <c r="B1906" s="280"/>
      <c r="C1906" s="281"/>
      <c r="D1906" s="243" t="s">
        <v>230</v>
      </c>
      <c r="E1906" s="282" t="s">
        <v>1</v>
      </c>
      <c r="F1906" s="283" t="s">
        <v>1198</v>
      </c>
      <c r="G1906" s="281"/>
      <c r="H1906" s="284">
        <v>51.960000000000001</v>
      </c>
      <c r="I1906" s="285"/>
      <c r="J1906" s="281"/>
      <c r="K1906" s="281"/>
      <c r="L1906" s="286"/>
      <c r="M1906" s="287"/>
      <c r="N1906" s="288"/>
      <c r="O1906" s="288"/>
      <c r="P1906" s="288"/>
      <c r="Q1906" s="288"/>
      <c r="R1906" s="288"/>
      <c r="S1906" s="288"/>
      <c r="T1906" s="289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90" t="s">
        <v>230</v>
      </c>
      <c r="AU1906" s="290" t="s">
        <v>88</v>
      </c>
      <c r="AV1906" s="15" t="s">
        <v>99</v>
      </c>
      <c r="AW1906" s="15" t="s">
        <v>34</v>
      </c>
      <c r="AX1906" s="15" t="s">
        <v>79</v>
      </c>
      <c r="AY1906" s="290" t="s">
        <v>216</v>
      </c>
    </row>
    <row r="1907" s="13" customFormat="1">
      <c r="A1907" s="13"/>
      <c r="B1907" s="241"/>
      <c r="C1907" s="242"/>
      <c r="D1907" s="243" t="s">
        <v>230</v>
      </c>
      <c r="E1907" s="244" t="s">
        <v>1</v>
      </c>
      <c r="F1907" s="245" t="s">
        <v>3087</v>
      </c>
      <c r="G1907" s="242"/>
      <c r="H1907" s="246">
        <v>9.3000000000000007</v>
      </c>
      <c r="I1907" s="247"/>
      <c r="J1907" s="242"/>
      <c r="K1907" s="242"/>
      <c r="L1907" s="248"/>
      <c r="M1907" s="249"/>
      <c r="N1907" s="250"/>
      <c r="O1907" s="250"/>
      <c r="P1907" s="250"/>
      <c r="Q1907" s="250"/>
      <c r="R1907" s="250"/>
      <c r="S1907" s="250"/>
      <c r="T1907" s="251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2" t="s">
        <v>230</v>
      </c>
      <c r="AU1907" s="252" t="s">
        <v>88</v>
      </c>
      <c r="AV1907" s="13" t="s">
        <v>88</v>
      </c>
      <c r="AW1907" s="13" t="s">
        <v>34</v>
      </c>
      <c r="AX1907" s="13" t="s">
        <v>79</v>
      </c>
      <c r="AY1907" s="252" t="s">
        <v>216</v>
      </c>
    </row>
    <row r="1908" s="13" customFormat="1">
      <c r="A1908" s="13"/>
      <c r="B1908" s="241"/>
      <c r="C1908" s="242"/>
      <c r="D1908" s="243" t="s">
        <v>230</v>
      </c>
      <c r="E1908" s="244" t="s">
        <v>1</v>
      </c>
      <c r="F1908" s="245" t="s">
        <v>1200</v>
      </c>
      <c r="G1908" s="242"/>
      <c r="H1908" s="246">
        <v>-1.379</v>
      </c>
      <c r="I1908" s="247"/>
      <c r="J1908" s="242"/>
      <c r="K1908" s="242"/>
      <c r="L1908" s="248"/>
      <c r="M1908" s="249"/>
      <c r="N1908" s="250"/>
      <c r="O1908" s="250"/>
      <c r="P1908" s="250"/>
      <c r="Q1908" s="250"/>
      <c r="R1908" s="250"/>
      <c r="S1908" s="250"/>
      <c r="T1908" s="25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2" t="s">
        <v>230</v>
      </c>
      <c r="AU1908" s="252" t="s">
        <v>88</v>
      </c>
      <c r="AV1908" s="13" t="s">
        <v>88</v>
      </c>
      <c r="AW1908" s="13" t="s">
        <v>34</v>
      </c>
      <c r="AX1908" s="13" t="s">
        <v>79</v>
      </c>
      <c r="AY1908" s="252" t="s">
        <v>216</v>
      </c>
    </row>
    <row r="1909" s="15" customFormat="1">
      <c r="A1909" s="15"/>
      <c r="B1909" s="280"/>
      <c r="C1909" s="281"/>
      <c r="D1909" s="243" t="s">
        <v>230</v>
      </c>
      <c r="E1909" s="282" t="s">
        <v>1</v>
      </c>
      <c r="F1909" s="283" t="s">
        <v>1201</v>
      </c>
      <c r="G1909" s="281"/>
      <c r="H1909" s="284">
        <v>7.9210000000000003</v>
      </c>
      <c r="I1909" s="285"/>
      <c r="J1909" s="281"/>
      <c r="K1909" s="281"/>
      <c r="L1909" s="286"/>
      <c r="M1909" s="287"/>
      <c r="N1909" s="288"/>
      <c r="O1909" s="288"/>
      <c r="P1909" s="288"/>
      <c r="Q1909" s="288"/>
      <c r="R1909" s="288"/>
      <c r="S1909" s="288"/>
      <c r="T1909" s="289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90" t="s">
        <v>230</v>
      </c>
      <c r="AU1909" s="290" t="s">
        <v>88</v>
      </c>
      <c r="AV1909" s="15" t="s">
        <v>99</v>
      </c>
      <c r="AW1909" s="15" t="s">
        <v>34</v>
      </c>
      <c r="AX1909" s="15" t="s">
        <v>79</v>
      </c>
      <c r="AY1909" s="290" t="s">
        <v>216</v>
      </c>
    </row>
    <row r="1910" s="14" customFormat="1">
      <c r="A1910" s="14"/>
      <c r="B1910" s="253"/>
      <c r="C1910" s="254"/>
      <c r="D1910" s="243" t="s">
        <v>230</v>
      </c>
      <c r="E1910" s="255" t="s">
        <v>1</v>
      </c>
      <c r="F1910" s="256" t="s">
        <v>285</v>
      </c>
      <c r="G1910" s="254"/>
      <c r="H1910" s="257">
        <v>197.78200000000001</v>
      </c>
      <c r="I1910" s="258"/>
      <c r="J1910" s="254"/>
      <c r="K1910" s="254"/>
      <c r="L1910" s="259"/>
      <c r="M1910" s="260"/>
      <c r="N1910" s="261"/>
      <c r="O1910" s="261"/>
      <c r="P1910" s="261"/>
      <c r="Q1910" s="261"/>
      <c r="R1910" s="261"/>
      <c r="S1910" s="261"/>
      <c r="T1910" s="26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63" t="s">
        <v>230</v>
      </c>
      <c r="AU1910" s="263" t="s">
        <v>88</v>
      </c>
      <c r="AV1910" s="14" t="s">
        <v>121</v>
      </c>
      <c r="AW1910" s="14" t="s">
        <v>34</v>
      </c>
      <c r="AX1910" s="14" t="s">
        <v>86</v>
      </c>
      <c r="AY1910" s="263" t="s">
        <v>216</v>
      </c>
    </row>
    <row r="1911" s="2" customFormat="1" ht="16.5" customHeight="1">
      <c r="A1911" s="39"/>
      <c r="B1911" s="40"/>
      <c r="C1911" s="228" t="s">
        <v>3088</v>
      </c>
      <c r="D1911" s="228" t="s">
        <v>218</v>
      </c>
      <c r="E1911" s="229" t="s">
        <v>3089</v>
      </c>
      <c r="F1911" s="230" t="s">
        <v>3090</v>
      </c>
      <c r="G1911" s="231" t="s">
        <v>277</v>
      </c>
      <c r="H1911" s="232">
        <v>8</v>
      </c>
      <c r="I1911" s="233"/>
      <c r="J1911" s="234">
        <f>ROUND(I1911*H1911,2)</f>
        <v>0</v>
      </c>
      <c r="K1911" s="230" t="s">
        <v>222</v>
      </c>
      <c r="L1911" s="45"/>
      <c r="M1911" s="235" t="s">
        <v>1</v>
      </c>
      <c r="N1911" s="236" t="s">
        <v>44</v>
      </c>
      <c r="O1911" s="92"/>
      <c r="P1911" s="237">
        <f>O1911*H1911</f>
        <v>0</v>
      </c>
      <c r="Q1911" s="237">
        <v>0</v>
      </c>
      <c r="R1911" s="237">
        <f>Q1911*H1911</f>
        <v>0</v>
      </c>
      <c r="S1911" s="237">
        <v>0</v>
      </c>
      <c r="T1911" s="238">
        <f>S1911*H1911</f>
        <v>0</v>
      </c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R1911" s="239" t="s">
        <v>290</v>
      </c>
      <c r="AT1911" s="239" t="s">
        <v>218</v>
      </c>
      <c r="AU1911" s="239" t="s">
        <v>88</v>
      </c>
      <c r="AY1911" s="18" t="s">
        <v>216</v>
      </c>
      <c r="BE1911" s="240">
        <f>IF(N1911="základní",J1911,0)</f>
        <v>0</v>
      </c>
      <c r="BF1911" s="240">
        <f>IF(N1911="snížená",J1911,0)</f>
        <v>0</v>
      </c>
      <c r="BG1911" s="240">
        <f>IF(N1911="zákl. přenesená",J1911,0)</f>
        <v>0</v>
      </c>
      <c r="BH1911" s="240">
        <f>IF(N1911="sníž. přenesená",J1911,0)</f>
        <v>0</v>
      </c>
      <c r="BI1911" s="240">
        <f>IF(N1911="nulová",J1911,0)</f>
        <v>0</v>
      </c>
      <c r="BJ1911" s="18" t="s">
        <v>86</v>
      </c>
      <c r="BK1911" s="240">
        <f>ROUND(I1911*H1911,2)</f>
        <v>0</v>
      </c>
      <c r="BL1911" s="18" t="s">
        <v>290</v>
      </c>
      <c r="BM1911" s="239" t="s">
        <v>3091</v>
      </c>
    </row>
    <row r="1912" s="13" customFormat="1">
      <c r="A1912" s="13"/>
      <c r="B1912" s="241"/>
      <c r="C1912" s="242"/>
      <c r="D1912" s="243" t="s">
        <v>230</v>
      </c>
      <c r="E1912" s="244" t="s">
        <v>1</v>
      </c>
      <c r="F1912" s="245" t="s">
        <v>3092</v>
      </c>
      <c r="G1912" s="242"/>
      <c r="H1912" s="246">
        <v>8</v>
      </c>
      <c r="I1912" s="247"/>
      <c r="J1912" s="242"/>
      <c r="K1912" s="242"/>
      <c r="L1912" s="248"/>
      <c r="M1912" s="249"/>
      <c r="N1912" s="250"/>
      <c r="O1912" s="250"/>
      <c r="P1912" s="250"/>
      <c r="Q1912" s="250"/>
      <c r="R1912" s="250"/>
      <c r="S1912" s="250"/>
      <c r="T1912" s="25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2" t="s">
        <v>230</v>
      </c>
      <c r="AU1912" s="252" t="s">
        <v>88</v>
      </c>
      <c r="AV1912" s="13" t="s">
        <v>88</v>
      </c>
      <c r="AW1912" s="13" t="s">
        <v>34</v>
      </c>
      <c r="AX1912" s="13" t="s">
        <v>86</v>
      </c>
      <c r="AY1912" s="252" t="s">
        <v>216</v>
      </c>
    </row>
    <row r="1913" s="2" customFormat="1" ht="16.5" customHeight="1">
      <c r="A1913" s="39"/>
      <c r="B1913" s="40"/>
      <c r="C1913" s="264" t="s">
        <v>3093</v>
      </c>
      <c r="D1913" s="264" t="s">
        <v>372</v>
      </c>
      <c r="E1913" s="265" t="s">
        <v>2929</v>
      </c>
      <c r="F1913" s="266" t="s">
        <v>2930</v>
      </c>
      <c r="G1913" s="267" t="s">
        <v>650</v>
      </c>
      <c r="H1913" s="268">
        <v>32</v>
      </c>
      <c r="I1913" s="269"/>
      <c r="J1913" s="270">
        <f>ROUND(I1913*H1913,2)</f>
        <v>0</v>
      </c>
      <c r="K1913" s="266" t="s">
        <v>222</v>
      </c>
      <c r="L1913" s="271"/>
      <c r="M1913" s="272" t="s">
        <v>1</v>
      </c>
      <c r="N1913" s="273" t="s">
        <v>44</v>
      </c>
      <c r="O1913" s="92"/>
      <c r="P1913" s="237">
        <f>O1913*H1913</f>
        <v>0</v>
      </c>
      <c r="Q1913" s="237">
        <v>0.001</v>
      </c>
      <c r="R1913" s="237">
        <f>Q1913*H1913</f>
        <v>0.032000000000000001</v>
      </c>
      <c r="S1913" s="237">
        <v>0</v>
      </c>
      <c r="T1913" s="238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39" t="s">
        <v>371</v>
      </c>
      <c r="AT1913" s="239" t="s">
        <v>372</v>
      </c>
      <c r="AU1913" s="239" t="s">
        <v>88</v>
      </c>
      <c r="AY1913" s="18" t="s">
        <v>216</v>
      </c>
      <c r="BE1913" s="240">
        <f>IF(N1913="základní",J1913,0)</f>
        <v>0</v>
      </c>
      <c r="BF1913" s="240">
        <f>IF(N1913="snížená",J1913,0)</f>
        <v>0</v>
      </c>
      <c r="BG1913" s="240">
        <f>IF(N1913="zákl. přenesená",J1913,0)</f>
        <v>0</v>
      </c>
      <c r="BH1913" s="240">
        <f>IF(N1913="sníž. přenesená",J1913,0)</f>
        <v>0</v>
      </c>
      <c r="BI1913" s="240">
        <f>IF(N1913="nulová",J1913,0)</f>
        <v>0</v>
      </c>
      <c r="BJ1913" s="18" t="s">
        <v>86</v>
      </c>
      <c r="BK1913" s="240">
        <f>ROUND(I1913*H1913,2)</f>
        <v>0</v>
      </c>
      <c r="BL1913" s="18" t="s">
        <v>290</v>
      </c>
      <c r="BM1913" s="239" t="s">
        <v>3094</v>
      </c>
    </row>
    <row r="1914" s="13" customFormat="1">
      <c r="A1914" s="13"/>
      <c r="B1914" s="241"/>
      <c r="C1914" s="242"/>
      <c r="D1914" s="243" t="s">
        <v>230</v>
      </c>
      <c r="E1914" s="242"/>
      <c r="F1914" s="245" t="s">
        <v>3095</v>
      </c>
      <c r="G1914" s="242"/>
      <c r="H1914" s="246">
        <v>32</v>
      </c>
      <c r="I1914" s="247"/>
      <c r="J1914" s="242"/>
      <c r="K1914" s="242"/>
      <c r="L1914" s="248"/>
      <c r="M1914" s="249"/>
      <c r="N1914" s="250"/>
      <c r="O1914" s="250"/>
      <c r="P1914" s="250"/>
      <c r="Q1914" s="250"/>
      <c r="R1914" s="250"/>
      <c r="S1914" s="250"/>
      <c r="T1914" s="25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2" t="s">
        <v>230</v>
      </c>
      <c r="AU1914" s="252" t="s">
        <v>88</v>
      </c>
      <c r="AV1914" s="13" t="s">
        <v>88</v>
      </c>
      <c r="AW1914" s="13" t="s">
        <v>4</v>
      </c>
      <c r="AX1914" s="13" t="s">
        <v>86</v>
      </c>
      <c r="AY1914" s="252" t="s">
        <v>216</v>
      </c>
    </row>
    <row r="1915" s="2" customFormat="1" ht="16.5" customHeight="1">
      <c r="A1915" s="39"/>
      <c r="B1915" s="40"/>
      <c r="C1915" s="228" t="s">
        <v>3096</v>
      </c>
      <c r="D1915" s="228" t="s">
        <v>218</v>
      </c>
      <c r="E1915" s="229" t="s">
        <v>3097</v>
      </c>
      <c r="F1915" s="230" t="s">
        <v>3098</v>
      </c>
      <c r="G1915" s="231" t="s">
        <v>293</v>
      </c>
      <c r="H1915" s="232">
        <v>4</v>
      </c>
      <c r="I1915" s="233"/>
      <c r="J1915" s="234">
        <f>ROUND(I1915*H1915,2)</f>
        <v>0</v>
      </c>
      <c r="K1915" s="230" t="s">
        <v>222</v>
      </c>
      <c r="L1915" s="45"/>
      <c r="M1915" s="235" t="s">
        <v>1</v>
      </c>
      <c r="N1915" s="236" t="s">
        <v>44</v>
      </c>
      <c r="O1915" s="92"/>
      <c r="P1915" s="237">
        <f>O1915*H1915</f>
        <v>0</v>
      </c>
      <c r="Q1915" s="237">
        <v>0.00032000000000000003</v>
      </c>
      <c r="R1915" s="237">
        <f>Q1915*H1915</f>
        <v>0.0012800000000000001</v>
      </c>
      <c r="S1915" s="237">
        <v>0</v>
      </c>
      <c r="T1915" s="238">
        <f>S1915*H1915</f>
        <v>0</v>
      </c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R1915" s="239" t="s">
        <v>290</v>
      </c>
      <c r="AT1915" s="239" t="s">
        <v>218</v>
      </c>
      <c r="AU1915" s="239" t="s">
        <v>88</v>
      </c>
      <c r="AY1915" s="18" t="s">
        <v>216</v>
      </c>
      <c r="BE1915" s="240">
        <f>IF(N1915="základní",J1915,0)</f>
        <v>0</v>
      </c>
      <c r="BF1915" s="240">
        <f>IF(N1915="snížená",J1915,0)</f>
        <v>0</v>
      </c>
      <c r="BG1915" s="240">
        <f>IF(N1915="zákl. přenesená",J1915,0)</f>
        <v>0</v>
      </c>
      <c r="BH1915" s="240">
        <f>IF(N1915="sníž. přenesená",J1915,0)</f>
        <v>0</v>
      </c>
      <c r="BI1915" s="240">
        <f>IF(N1915="nulová",J1915,0)</f>
        <v>0</v>
      </c>
      <c r="BJ1915" s="18" t="s">
        <v>86</v>
      </c>
      <c r="BK1915" s="240">
        <f>ROUND(I1915*H1915,2)</f>
        <v>0</v>
      </c>
      <c r="BL1915" s="18" t="s">
        <v>290</v>
      </c>
      <c r="BM1915" s="239" t="s">
        <v>3099</v>
      </c>
    </row>
    <row r="1916" s="13" customFormat="1">
      <c r="A1916" s="13"/>
      <c r="B1916" s="241"/>
      <c r="C1916" s="242"/>
      <c r="D1916" s="243" t="s">
        <v>230</v>
      </c>
      <c r="E1916" s="244" t="s">
        <v>1</v>
      </c>
      <c r="F1916" s="245" t="s">
        <v>3100</v>
      </c>
      <c r="G1916" s="242"/>
      <c r="H1916" s="246">
        <v>4</v>
      </c>
      <c r="I1916" s="247"/>
      <c r="J1916" s="242"/>
      <c r="K1916" s="242"/>
      <c r="L1916" s="248"/>
      <c r="M1916" s="249"/>
      <c r="N1916" s="250"/>
      <c r="O1916" s="250"/>
      <c r="P1916" s="250"/>
      <c r="Q1916" s="250"/>
      <c r="R1916" s="250"/>
      <c r="S1916" s="250"/>
      <c r="T1916" s="25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2" t="s">
        <v>230</v>
      </c>
      <c r="AU1916" s="252" t="s">
        <v>88</v>
      </c>
      <c r="AV1916" s="13" t="s">
        <v>88</v>
      </c>
      <c r="AW1916" s="13" t="s">
        <v>34</v>
      </c>
      <c r="AX1916" s="13" t="s">
        <v>86</v>
      </c>
      <c r="AY1916" s="252" t="s">
        <v>216</v>
      </c>
    </row>
    <row r="1917" s="2" customFormat="1" ht="16.5" customHeight="1">
      <c r="A1917" s="39"/>
      <c r="B1917" s="40"/>
      <c r="C1917" s="228" t="s">
        <v>3101</v>
      </c>
      <c r="D1917" s="228" t="s">
        <v>218</v>
      </c>
      <c r="E1917" s="229" t="s">
        <v>3102</v>
      </c>
      <c r="F1917" s="230" t="s">
        <v>3103</v>
      </c>
      <c r="G1917" s="231" t="s">
        <v>293</v>
      </c>
      <c r="H1917" s="232">
        <v>151.63999999999999</v>
      </c>
      <c r="I1917" s="233"/>
      <c r="J1917" s="234">
        <f>ROUND(I1917*H1917,2)</f>
        <v>0</v>
      </c>
      <c r="K1917" s="230" t="s">
        <v>222</v>
      </c>
      <c r="L1917" s="45"/>
      <c r="M1917" s="235" t="s">
        <v>1</v>
      </c>
      <c r="N1917" s="236" t="s">
        <v>44</v>
      </c>
      <c r="O1917" s="92"/>
      <c r="P1917" s="237">
        <f>O1917*H1917</f>
        <v>0</v>
      </c>
      <c r="Q1917" s="237">
        <v>0.00020000000000000001</v>
      </c>
      <c r="R1917" s="237">
        <f>Q1917*H1917</f>
        <v>0.030327999999999997</v>
      </c>
      <c r="S1917" s="237">
        <v>0</v>
      </c>
      <c r="T1917" s="238">
        <f>S1917*H1917</f>
        <v>0</v>
      </c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R1917" s="239" t="s">
        <v>290</v>
      </c>
      <c r="AT1917" s="239" t="s">
        <v>218</v>
      </c>
      <c r="AU1917" s="239" t="s">
        <v>88</v>
      </c>
      <c r="AY1917" s="18" t="s">
        <v>216</v>
      </c>
      <c r="BE1917" s="240">
        <f>IF(N1917="základní",J1917,0)</f>
        <v>0</v>
      </c>
      <c r="BF1917" s="240">
        <f>IF(N1917="snížená",J1917,0)</f>
        <v>0</v>
      </c>
      <c r="BG1917" s="240">
        <f>IF(N1917="zákl. přenesená",J1917,0)</f>
        <v>0</v>
      </c>
      <c r="BH1917" s="240">
        <f>IF(N1917="sníž. přenesená",J1917,0)</f>
        <v>0</v>
      </c>
      <c r="BI1917" s="240">
        <f>IF(N1917="nulová",J1917,0)</f>
        <v>0</v>
      </c>
      <c r="BJ1917" s="18" t="s">
        <v>86</v>
      </c>
      <c r="BK1917" s="240">
        <f>ROUND(I1917*H1917,2)</f>
        <v>0</v>
      </c>
      <c r="BL1917" s="18" t="s">
        <v>290</v>
      </c>
      <c r="BM1917" s="239" t="s">
        <v>3104</v>
      </c>
    </row>
    <row r="1918" s="13" customFormat="1">
      <c r="A1918" s="13"/>
      <c r="B1918" s="241"/>
      <c r="C1918" s="242"/>
      <c r="D1918" s="243" t="s">
        <v>230</v>
      </c>
      <c r="E1918" s="244" t="s">
        <v>1</v>
      </c>
      <c r="F1918" s="245" t="s">
        <v>3105</v>
      </c>
      <c r="G1918" s="242"/>
      <c r="H1918" s="246">
        <v>29.800000000000001</v>
      </c>
      <c r="I1918" s="247"/>
      <c r="J1918" s="242"/>
      <c r="K1918" s="242"/>
      <c r="L1918" s="248"/>
      <c r="M1918" s="249"/>
      <c r="N1918" s="250"/>
      <c r="O1918" s="250"/>
      <c r="P1918" s="250"/>
      <c r="Q1918" s="250"/>
      <c r="R1918" s="250"/>
      <c r="S1918" s="250"/>
      <c r="T1918" s="251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2" t="s">
        <v>230</v>
      </c>
      <c r="AU1918" s="252" t="s">
        <v>88</v>
      </c>
      <c r="AV1918" s="13" t="s">
        <v>88</v>
      </c>
      <c r="AW1918" s="13" t="s">
        <v>34</v>
      </c>
      <c r="AX1918" s="13" t="s">
        <v>79</v>
      </c>
      <c r="AY1918" s="252" t="s">
        <v>216</v>
      </c>
    </row>
    <row r="1919" s="13" customFormat="1">
      <c r="A1919" s="13"/>
      <c r="B1919" s="241"/>
      <c r="C1919" s="242"/>
      <c r="D1919" s="243" t="s">
        <v>230</v>
      </c>
      <c r="E1919" s="244" t="s">
        <v>1</v>
      </c>
      <c r="F1919" s="245" t="s">
        <v>3106</v>
      </c>
      <c r="G1919" s="242"/>
      <c r="H1919" s="246">
        <v>18</v>
      </c>
      <c r="I1919" s="247"/>
      <c r="J1919" s="242"/>
      <c r="K1919" s="242"/>
      <c r="L1919" s="248"/>
      <c r="M1919" s="249"/>
      <c r="N1919" s="250"/>
      <c r="O1919" s="250"/>
      <c r="P1919" s="250"/>
      <c r="Q1919" s="250"/>
      <c r="R1919" s="250"/>
      <c r="S1919" s="250"/>
      <c r="T1919" s="251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2" t="s">
        <v>230</v>
      </c>
      <c r="AU1919" s="252" t="s">
        <v>88</v>
      </c>
      <c r="AV1919" s="13" t="s">
        <v>88</v>
      </c>
      <c r="AW1919" s="13" t="s">
        <v>34</v>
      </c>
      <c r="AX1919" s="13" t="s">
        <v>79</v>
      </c>
      <c r="AY1919" s="252" t="s">
        <v>216</v>
      </c>
    </row>
    <row r="1920" s="15" customFormat="1">
      <c r="A1920" s="15"/>
      <c r="B1920" s="280"/>
      <c r="C1920" s="281"/>
      <c r="D1920" s="243" t="s">
        <v>230</v>
      </c>
      <c r="E1920" s="282" t="s">
        <v>1</v>
      </c>
      <c r="F1920" s="283" t="s">
        <v>1160</v>
      </c>
      <c r="G1920" s="281"/>
      <c r="H1920" s="284">
        <v>47.799999999999997</v>
      </c>
      <c r="I1920" s="285"/>
      <c r="J1920" s="281"/>
      <c r="K1920" s="281"/>
      <c r="L1920" s="286"/>
      <c r="M1920" s="287"/>
      <c r="N1920" s="288"/>
      <c r="O1920" s="288"/>
      <c r="P1920" s="288"/>
      <c r="Q1920" s="288"/>
      <c r="R1920" s="288"/>
      <c r="S1920" s="288"/>
      <c r="T1920" s="289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90" t="s">
        <v>230</v>
      </c>
      <c r="AU1920" s="290" t="s">
        <v>88</v>
      </c>
      <c r="AV1920" s="15" t="s">
        <v>99</v>
      </c>
      <c r="AW1920" s="15" t="s">
        <v>34</v>
      </c>
      <c r="AX1920" s="15" t="s">
        <v>79</v>
      </c>
      <c r="AY1920" s="290" t="s">
        <v>216</v>
      </c>
    </row>
    <row r="1921" s="13" customFormat="1">
      <c r="A1921" s="13"/>
      <c r="B1921" s="241"/>
      <c r="C1921" s="242"/>
      <c r="D1921" s="243" t="s">
        <v>230</v>
      </c>
      <c r="E1921" s="244" t="s">
        <v>1</v>
      </c>
      <c r="F1921" s="245" t="s">
        <v>3107</v>
      </c>
      <c r="G1921" s="242"/>
      <c r="H1921" s="246">
        <v>16.75</v>
      </c>
      <c r="I1921" s="247"/>
      <c r="J1921" s="242"/>
      <c r="K1921" s="242"/>
      <c r="L1921" s="248"/>
      <c r="M1921" s="249"/>
      <c r="N1921" s="250"/>
      <c r="O1921" s="250"/>
      <c r="P1921" s="250"/>
      <c r="Q1921" s="250"/>
      <c r="R1921" s="250"/>
      <c r="S1921" s="250"/>
      <c r="T1921" s="25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2" t="s">
        <v>230</v>
      </c>
      <c r="AU1921" s="252" t="s">
        <v>88</v>
      </c>
      <c r="AV1921" s="13" t="s">
        <v>88</v>
      </c>
      <c r="AW1921" s="13" t="s">
        <v>34</v>
      </c>
      <c r="AX1921" s="13" t="s">
        <v>79</v>
      </c>
      <c r="AY1921" s="252" t="s">
        <v>216</v>
      </c>
    </row>
    <row r="1922" s="13" customFormat="1">
      <c r="A1922" s="13"/>
      <c r="B1922" s="241"/>
      <c r="C1922" s="242"/>
      <c r="D1922" s="243" t="s">
        <v>230</v>
      </c>
      <c r="E1922" s="244" t="s">
        <v>1</v>
      </c>
      <c r="F1922" s="245" t="s">
        <v>3108</v>
      </c>
      <c r="G1922" s="242"/>
      <c r="H1922" s="246">
        <v>-3.6000000000000001</v>
      </c>
      <c r="I1922" s="247"/>
      <c r="J1922" s="242"/>
      <c r="K1922" s="242"/>
      <c r="L1922" s="248"/>
      <c r="M1922" s="249"/>
      <c r="N1922" s="250"/>
      <c r="O1922" s="250"/>
      <c r="P1922" s="250"/>
      <c r="Q1922" s="250"/>
      <c r="R1922" s="250"/>
      <c r="S1922" s="250"/>
      <c r="T1922" s="251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2" t="s">
        <v>230</v>
      </c>
      <c r="AU1922" s="252" t="s">
        <v>88</v>
      </c>
      <c r="AV1922" s="13" t="s">
        <v>88</v>
      </c>
      <c r="AW1922" s="13" t="s">
        <v>34</v>
      </c>
      <c r="AX1922" s="13" t="s">
        <v>79</v>
      </c>
      <c r="AY1922" s="252" t="s">
        <v>216</v>
      </c>
    </row>
    <row r="1923" s="15" customFormat="1">
      <c r="A1923" s="15"/>
      <c r="B1923" s="280"/>
      <c r="C1923" s="281"/>
      <c r="D1923" s="243" t="s">
        <v>230</v>
      </c>
      <c r="E1923" s="282" t="s">
        <v>1</v>
      </c>
      <c r="F1923" s="283" t="s">
        <v>1163</v>
      </c>
      <c r="G1923" s="281"/>
      <c r="H1923" s="284">
        <v>13.15</v>
      </c>
      <c r="I1923" s="285"/>
      <c r="J1923" s="281"/>
      <c r="K1923" s="281"/>
      <c r="L1923" s="286"/>
      <c r="M1923" s="287"/>
      <c r="N1923" s="288"/>
      <c r="O1923" s="288"/>
      <c r="P1923" s="288"/>
      <c r="Q1923" s="288"/>
      <c r="R1923" s="288"/>
      <c r="S1923" s="288"/>
      <c r="T1923" s="289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90" t="s">
        <v>230</v>
      </c>
      <c r="AU1923" s="290" t="s">
        <v>88</v>
      </c>
      <c r="AV1923" s="15" t="s">
        <v>99</v>
      </c>
      <c r="AW1923" s="15" t="s">
        <v>34</v>
      </c>
      <c r="AX1923" s="15" t="s">
        <v>79</v>
      </c>
      <c r="AY1923" s="290" t="s">
        <v>216</v>
      </c>
    </row>
    <row r="1924" s="13" customFormat="1">
      <c r="A1924" s="13"/>
      <c r="B1924" s="241"/>
      <c r="C1924" s="242"/>
      <c r="D1924" s="243" t="s">
        <v>230</v>
      </c>
      <c r="E1924" s="244" t="s">
        <v>1</v>
      </c>
      <c r="F1924" s="245" t="s">
        <v>3109</v>
      </c>
      <c r="G1924" s="242"/>
      <c r="H1924" s="246">
        <v>13.44</v>
      </c>
      <c r="I1924" s="247"/>
      <c r="J1924" s="242"/>
      <c r="K1924" s="242"/>
      <c r="L1924" s="248"/>
      <c r="M1924" s="249"/>
      <c r="N1924" s="250"/>
      <c r="O1924" s="250"/>
      <c r="P1924" s="250"/>
      <c r="Q1924" s="250"/>
      <c r="R1924" s="250"/>
      <c r="S1924" s="250"/>
      <c r="T1924" s="25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2" t="s">
        <v>230</v>
      </c>
      <c r="AU1924" s="252" t="s">
        <v>88</v>
      </c>
      <c r="AV1924" s="13" t="s">
        <v>88</v>
      </c>
      <c r="AW1924" s="13" t="s">
        <v>34</v>
      </c>
      <c r="AX1924" s="13" t="s">
        <v>79</v>
      </c>
      <c r="AY1924" s="252" t="s">
        <v>216</v>
      </c>
    </row>
    <row r="1925" s="13" customFormat="1">
      <c r="A1925" s="13"/>
      <c r="B1925" s="241"/>
      <c r="C1925" s="242"/>
      <c r="D1925" s="243" t="s">
        <v>230</v>
      </c>
      <c r="E1925" s="244" t="s">
        <v>1</v>
      </c>
      <c r="F1925" s="245" t="s">
        <v>3110</v>
      </c>
      <c r="G1925" s="242"/>
      <c r="H1925" s="246">
        <v>-1.7</v>
      </c>
      <c r="I1925" s="247"/>
      <c r="J1925" s="242"/>
      <c r="K1925" s="242"/>
      <c r="L1925" s="248"/>
      <c r="M1925" s="249"/>
      <c r="N1925" s="250"/>
      <c r="O1925" s="250"/>
      <c r="P1925" s="250"/>
      <c r="Q1925" s="250"/>
      <c r="R1925" s="250"/>
      <c r="S1925" s="250"/>
      <c r="T1925" s="25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2" t="s">
        <v>230</v>
      </c>
      <c r="AU1925" s="252" t="s">
        <v>88</v>
      </c>
      <c r="AV1925" s="13" t="s">
        <v>88</v>
      </c>
      <c r="AW1925" s="13" t="s">
        <v>34</v>
      </c>
      <c r="AX1925" s="13" t="s">
        <v>79</v>
      </c>
      <c r="AY1925" s="252" t="s">
        <v>216</v>
      </c>
    </row>
    <row r="1926" s="13" customFormat="1">
      <c r="A1926" s="13"/>
      <c r="B1926" s="241"/>
      <c r="C1926" s="242"/>
      <c r="D1926" s="243" t="s">
        <v>230</v>
      </c>
      <c r="E1926" s="244" t="s">
        <v>1</v>
      </c>
      <c r="F1926" s="245" t="s">
        <v>3111</v>
      </c>
      <c r="G1926" s="242"/>
      <c r="H1926" s="246">
        <v>4.7999999999999998</v>
      </c>
      <c r="I1926" s="247"/>
      <c r="J1926" s="242"/>
      <c r="K1926" s="242"/>
      <c r="L1926" s="248"/>
      <c r="M1926" s="249"/>
      <c r="N1926" s="250"/>
      <c r="O1926" s="250"/>
      <c r="P1926" s="250"/>
      <c r="Q1926" s="250"/>
      <c r="R1926" s="250"/>
      <c r="S1926" s="250"/>
      <c r="T1926" s="25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2" t="s">
        <v>230</v>
      </c>
      <c r="AU1926" s="252" t="s">
        <v>88</v>
      </c>
      <c r="AV1926" s="13" t="s">
        <v>88</v>
      </c>
      <c r="AW1926" s="13" t="s">
        <v>34</v>
      </c>
      <c r="AX1926" s="13" t="s">
        <v>79</v>
      </c>
      <c r="AY1926" s="252" t="s">
        <v>216</v>
      </c>
    </row>
    <row r="1927" s="15" customFormat="1">
      <c r="A1927" s="15"/>
      <c r="B1927" s="280"/>
      <c r="C1927" s="281"/>
      <c r="D1927" s="243" t="s">
        <v>230</v>
      </c>
      <c r="E1927" s="282" t="s">
        <v>1</v>
      </c>
      <c r="F1927" s="283" t="s">
        <v>1167</v>
      </c>
      <c r="G1927" s="281"/>
      <c r="H1927" s="284">
        <v>16.539999999999999</v>
      </c>
      <c r="I1927" s="285"/>
      <c r="J1927" s="281"/>
      <c r="K1927" s="281"/>
      <c r="L1927" s="286"/>
      <c r="M1927" s="287"/>
      <c r="N1927" s="288"/>
      <c r="O1927" s="288"/>
      <c r="P1927" s="288"/>
      <c r="Q1927" s="288"/>
      <c r="R1927" s="288"/>
      <c r="S1927" s="288"/>
      <c r="T1927" s="289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90" t="s">
        <v>230</v>
      </c>
      <c r="AU1927" s="290" t="s">
        <v>88</v>
      </c>
      <c r="AV1927" s="15" t="s">
        <v>99</v>
      </c>
      <c r="AW1927" s="15" t="s">
        <v>34</v>
      </c>
      <c r="AX1927" s="15" t="s">
        <v>79</v>
      </c>
      <c r="AY1927" s="290" t="s">
        <v>216</v>
      </c>
    </row>
    <row r="1928" s="13" customFormat="1">
      <c r="A1928" s="13"/>
      <c r="B1928" s="241"/>
      <c r="C1928" s="242"/>
      <c r="D1928" s="243" t="s">
        <v>230</v>
      </c>
      <c r="E1928" s="244" t="s">
        <v>1</v>
      </c>
      <c r="F1928" s="245" t="s">
        <v>1590</v>
      </c>
      <c r="G1928" s="242"/>
      <c r="H1928" s="246">
        <v>8.9000000000000004</v>
      </c>
      <c r="I1928" s="247"/>
      <c r="J1928" s="242"/>
      <c r="K1928" s="242"/>
      <c r="L1928" s="248"/>
      <c r="M1928" s="249"/>
      <c r="N1928" s="250"/>
      <c r="O1928" s="250"/>
      <c r="P1928" s="250"/>
      <c r="Q1928" s="250"/>
      <c r="R1928" s="250"/>
      <c r="S1928" s="250"/>
      <c r="T1928" s="25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2" t="s">
        <v>230</v>
      </c>
      <c r="AU1928" s="252" t="s">
        <v>88</v>
      </c>
      <c r="AV1928" s="13" t="s">
        <v>88</v>
      </c>
      <c r="AW1928" s="13" t="s">
        <v>34</v>
      </c>
      <c r="AX1928" s="13" t="s">
        <v>79</v>
      </c>
      <c r="AY1928" s="252" t="s">
        <v>216</v>
      </c>
    </row>
    <row r="1929" s="13" customFormat="1">
      <c r="A1929" s="13"/>
      <c r="B1929" s="241"/>
      <c r="C1929" s="242"/>
      <c r="D1929" s="243" t="s">
        <v>230</v>
      </c>
      <c r="E1929" s="244" t="s">
        <v>1</v>
      </c>
      <c r="F1929" s="245" t="s">
        <v>3112</v>
      </c>
      <c r="G1929" s="242"/>
      <c r="H1929" s="246">
        <v>-0.90000000000000002</v>
      </c>
      <c r="I1929" s="247"/>
      <c r="J1929" s="242"/>
      <c r="K1929" s="242"/>
      <c r="L1929" s="248"/>
      <c r="M1929" s="249"/>
      <c r="N1929" s="250"/>
      <c r="O1929" s="250"/>
      <c r="P1929" s="250"/>
      <c r="Q1929" s="250"/>
      <c r="R1929" s="250"/>
      <c r="S1929" s="250"/>
      <c r="T1929" s="25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2" t="s">
        <v>230</v>
      </c>
      <c r="AU1929" s="252" t="s">
        <v>88</v>
      </c>
      <c r="AV1929" s="13" t="s">
        <v>88</v>
      </c>
      <c r="AW1929" s="13" t="s">
        <v>34</v>
      </c>
      <c r="AX1929" s="13" t="s">
        <v>79</v>
      </c>
      <c r="AY1929" s="252" t="s">
        <v>216</v>
      </c>
    </row>
    <row r="1930" s="15" customFormat="1">
      <c r="A1930" s="15"/>
      <c r="B1930" s="280"/>
      <c r="C1930" s="281"/>
      <c r="D1930" s="243" t="s">
        <v>230</v>
      </c>
      <c r="E1930" s="282" t="s">
        <v>1</v>
      </c>
      <c r="F1930" s="283" t="s">
        <v>1190</v>
      </c>
      <c r="G1930" s="281"/>
      <c r="H1930" s="284">
        <v>8</v>
      </c>
      <c r="I1930" s="285"/>
      <c r="J1930" s="281"/>
      <c r="K1930" s="281"/>
      <c r="L1930" s="286"/>
      <c r="M1930" s="287"/>
      <c r="N1930" s="288"/>
      <c r="O1930" s="288"/>
      <c r="P1930" s="288"/>
      <c r="Q1930" s="288"/>
      <c r="R1930" s="288"/>
      <c r="S1930" s="288"/>
      <c r="T1930" s="289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90" t="s">
        <v>230</v>
      </c>
      <c r="AU1930" s="290" t="s">
        <v>88</v>
      </c>
      <c r="AV1930" s="15" t="s">
        <v>99</v>
      </c>
      <c r="AW1930" s="15" t="s">
        <v>34</v>
      </c>
      <c r="AX1930" s="15" t="s">
        <v>79</v>
      </c>
      <c r="AY1930" s="290" t="s">
        <v>216</v>
      </c>
    </row>
    <row r="1931" s="13" customFormat="1">
      <c r="A1931" s="13"/>
      <c r="B1931" s="241"/>
      <c r="C1931" s="242"/>
      <c r="D1931" s="243" t="s">
        <v>230</v>
      </c>
      <c r="E1931" s="244" t="s">
        <v>1</v>
      </c>
      <c r="F1931" s="245" t="s">
        <v>3113</v>
      </c>
      <c r="G1931" s="242"/>
      <c r="H1931" s="246">
        <v>16.800000000000001</v>
      </c>
      <c r="I1931" s="247"/>
      <c r="J1931" s="242"/>
      <c r="K1931" s="242"/>
      <c r="L1931" s="248"/>
      <c r="M1931" s="249"/>
      <c r="N1931" s="250"/>
      <c r="O1931" s="250"/>
      <c r="P1931" s="250"/>
      <c r="Q1931" s="250"/>
      <c r="R1931" s="250"/>
      <c r="S1931" s="250"/>
      <c r="T1931" s="25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2" t="s">
        <v>230</v>
      </c>
      <c r="AU1931" s="252" t="s">
        <v>88</v>
      </c>
      <c r="AV1931" s="13" t="s">
        <v>88</v>
      </c>
      <c r="AW1931" s="13" t="s">
        <v>34</v>
      </c>
      <c r="AX1931" s="13" t="s">
        <v>79</v>
      </c>
      <c r="AY1931" s="252" t="s">
        <v>216</v>
      </c>
    </row>
    <row r="1932" s="13" customFormat="1">
      <c r="A1932" s="13"/>
      <c r="B1932" s="241"/>
      <c r="C1932" s="242"/>
      <c r="D1932" s="243" t="s">
        <v>230</v>
      </c>
      <c r="E1932" s="244" t="s">
        <v>1</v>
      </c>
      <c r="F1932" s="245" t="s">
        <v>3110</v>
      </c>
      <c r="G1932" s="242"/>
      <c r="H1932" s="246">
        <v>-1.7</v>
      </c>
      <c r="I1932" s="247"/>
      <c r="J1932" s="242"/>
      <c r="K1932" s="242"/>
      <c r="L1932" s="248"/>
      <c r="M1932" s="249"/>
      <c r="N1932" s="250"/>
      <c r="O1932" s="250"/>
      <c r="P1932" s="250"/>
      <c r="Q1932" s="250"/>
      <c r="R1932" s="250"/>
      <c r="S1932" s="250"/>
      <c r="T1932" s="251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2" t="s">
        <v>230</v>
      </c>
      <c r="AU1932" s="252" t="s">
        <v>88</v>
      </c>
      <c r="AV1932" s="13" t="s">
        <v>88</v>
      </c>
      <c r="AW1932" s="13" t="s">
        <v>34</v>
      </c>
      <c r="AX1932" s="13" t="s">
        <v>79</v>
      </c>
      <c r="AY1932" s="252" t="s">
        <v>216</v>
      </c>
    </row>
    <row r="1933" s="13" customFormat="1">
      <c r="A1933" s="13"/>
      <c r="B1933" s="241"/>
      <c r="C1933" s="242"/>
      <c r="D1933" s="243" t="s">
        <v>230</v>
      </c>
      <c r="E1933" s="244" t="s">
        <v>1</v>
      </c>
      <c r="F1933" s="245" t="s">
        <v>3114</v>
      </c>
      <c r="G1933" s="242"/>
      <c r="H1933" s="246">
        <v>3.2000000000000002</v>
      </c>
      <c r="I1933" s="247"/>
      <c r="J1933" s="242"/>
      <c r="K1933" s="242"/>
      <c r="L1933" s="248"/>
      <c r="M1933" s="249"/>
      <c r="N1933" s="250"/>
      <c r="O1933" s="250"/>
      <c r="P1933" s="250"/>
      <c r="Q1933" s="250"/>
      <c r="R1933" s="250"/>
      <c r="S1933" s="250"/>
      <c r="T1933" s="25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2" t="s">
        <v>230</v>
      </c>
      <c r="AU1933" s="252" t="s">
        <v>88</v>
      </c>
      <c r="AV1933" s="13" t="s">
        <v>88</v>
      </c>
      <c r="AW1933" s="13" t="s">
        <v>34</v>
      </c>
      <c r="AX1933" s="13" t="s">
        <v>79</v>
      </c>
      <c r="AY1933" s="252" t="s">
        <v>216</v>
      </c>
    </row>
    <row r="1934" s="15" customFormat="1">
      <c r="A1934" s="15"/>
      <c r="B1934" s="280"/>
      <c r="C1934" s="281"/>
      <c r="D1934" s="243" t="s">
        <v>230</v>
      </c>
      <c r="E1934" s="282" t="s">
        <v>1</v>
      </c>
      <c r="F1934" s="283" t="s">
        <v>1194</v>
      </c>
      <c r="G1934" s="281"/>
      <c r="H1934" s="284">
        <v>18.300000000000001</v>
      </c>
      <c r="I1934" s="285"/>
      <c r="J1934" s="281"/>
      <c r="K1934" s="281"/>
      <c r="L1934" s="286"/>
      <c r="M1934" s="287"/>
      <c r="N1934" s="288"/>
      <c r="O1934" s="288"/>
      <c r="P1934" s="288"/>
      <c r="Q1934" s="288"/>
      <c r="R1934" s="288"/>
      <c r="S1934" s="288"/>
      <c r="T1934" s="289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90" t="s">
        <v>230</v>
      </c>
      <c r="AU1934" s="290" t="s">
        <v>88</v>
      </c>
      <c r="AV1934" s="15" t="s">
        <v>99</v>
      </c>
      <c r="AW1934" s="15" t="s">
        <v>34</v>
      </c>
      <c r="AX1934" s="15" t="s">
        <v>79</v>
      </c>
      <c r="AY1934" s="290" t="s">
        <v>216</v>
      </c>
    </row>
    <row r="1935" s="13" customFormat="1">
      <c r="A1935" s="13"/>
      <c r="B1935" s="241"/>
      <c r="C1935" s="242"/>
      <c r="D1935" s="243" t="s">
        <v>230</v>
      </c>
      <c r="E1935" s="244" t="s">
        <v>1</v>
      </c>
      <c r="F1935" s="245" t="s">
        <v>3115</v>
      </c>
      <c r="G1935" s="242"/>
      <c r="H1935" s="246">
        <v>31.399999999999999</v>
      </c>
      <c r="I1935" s="247"/>
      <c r="J1935" s="242"/>
      <c r="K1935" s="242"/>
      <c r="L1935" s="248"/>
      <c r="M1935" s="249"/>
      <c r="N1935" s="250"/>
      <c r="O1935" s="250"/>
      <c r="P1935" s="250"/>
      <c r="Q1935" s="250"/>
      <c r="R1935" s="250"/>
      <c r="S1935" s="250"/>
      <c r="T1935" s="251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2" t="s">
        <v>230</v>
      </c>
      <c r="AU1935" s="252" t="s">
        <v>88</v>
      </c>
      <c r="AV1935" s="13" t="s">
        <v>88</v>
      </c>
      <c r="AW1935" s="13" t="s">
        <v>34</v>
      </c>
      <c r="AX1935" s="13" t="s">
        <v>79</v>
      </c>
      <c r="AY1935" s="252" t="s">
        <v>216</v>
      </c>
    </row>
    <row r="1936" s="13" customFormat="1">
      <c r="A1936" s="13"/>
      <c r="B1936" s="241"/>
      <c r="C1936" s="242"/>
      <c r="D1936" s="243" t="s">
        <v>230</v>
      </c>
      <c r="E1936" s="244" t="s">
        <v>1</v>
      </c>
      <c r="F1936" s="245" t="s">
        <v>3116</v>
      </c>
      <c r="G1936" s="242"/>
      <c r="H1936" s="246">
        <v>-1.5</v>
      </c>
      <c r="I1936" s="247"/>
      <c r="J1936" s="242"/>
      <c r="K1936" s="242"/>
      <c r="L1936" s="248"/>
      <c r="M1936" s="249"/>
      <c r="N1936" s="250"/>
      <c r="O1936" s="250"/>
      <c r="P1936" s="250"/>
      <c r="Q1936" s="250"/>
      <c r="R1936" s="250"/>
      <c r="S1936" s="250"/>
      <c r="T1936" s="25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2" t="s">
        <v>230</v>
      </c>
      <c r="AU1936" s="252" t="s">
        <v>88</v>
      </c>
      <c r="AV1936" s="13" t="s">
        <v>88</v>
      </c>
      <c r="AW1936" s="13" t="s">
        <v>34</v>
      </c>
      <c r="AX1936" s="13" t="s">
        <v>79</v>
      </c>
      <c r="AY1936" s="252" t="s">
        <v>216</v>
      </c>
    </row>
    <row r="1937" s="13" customFormat="1">
      <c r="A1937" s="13"/>
      <c r="B1937" s="241"/>
      <c r="C1937" s="242"/>
      <c r="D1937" s="243" t="s">
        <v>230</v>
      </c>
      <c r="E1937" s="244" t="s">
        <v>1</v>
      </c>
      <c r="F1937" s="245" t="s">
        <v>3117</v>
      </c>
      <c r="G1937" s="242"/>
      <c r="H1937" s="246">
        <v>14</v>
      </c>
      <c r="I1937" s="247"/>
      <c r="J1937" s="242"/>
      <c r="K1937" s="242"/>
      <c r="L1937" s="248"/>
      <c r="M1937" s="249"/>
      <c r="N1937" s="250"/>
      <c r="O1937" s="250"/>
      <c r="P1937" s="250"/>
      <c r="Q1937" s="250"/>
      <c r="R1937" s="250"/>
      <c r="S1937" s="250"/>
      <c r="T1937" s="25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2" t="s">
        <v>230</v>
      </c>
      <c r="AU1937" s="252" t="s">
        <v>88</v>
      </c>
      <c r="AV1937" s="13" t="s">
        <v>88</v>
      </c>
      <c r="AW1937" s="13" t="s">
        <v>34</v>
      </c>
      <c r="AX1937" s="13" t="s">
        <v>79</v>
      </c>
      <c r="AY1937" s="252" t="s">
        <v>216</v>
      </c>
    </row>
    <row r="1938" s="15" customFormat="1">
      <c r="A1938" s="15"/>
      <c r="B1938" s="280"/>
      <c r="C1938" s="281"/>
      <c r="D1938" s="243" t="s">
        <v>230</v>
      </c>
      <c r="E1938" s="282" t="s">
        <v>1</v>
      </c>
      <c r="F1938" s="283" t="s">
        <v>1198</v>
      </c>
      <c r="G1938" s="281"/>
      <c r="H1938" s="284">
        <v>43.899999999999999</v>
      </c>
      <c r="I1938" s="285"/>
      <c r="J1938" s="281"/>
      <c r="K1938" s="281"/>
      <c r="L1938" s="286"/>
      <c r="M1938" s="287"/>
      <c r="N1938" s="288"/>
      <c r="O1938" s="288"/>
      <c r="P1938" s="288"/>
      <c r="Q1938" s="288"/>
      <c r="R1938" s="288"/>
      <c r="S1938" s="288"/>
      <c r="T1938" s="289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90" t="s">
        <v>230</v>
      </c>
      <c r="AU1938" s="290" t="s">
        <v>88</v>
      </c>
      <c r="AV1938" s="15" t="s">
        <v>99</v>
      </c>
      <c r="AW1938" s="15" t="s">
        <v>34</v>
      </c>
      <c r="AX1938" s="15" t="s">
        <v>79</v>
      </c>
      <c r="AY1938" s="290" t="s">
        <v>216</v>
      </c>
    </row>
    <row r="1939" s="13" customFormat="1">
      <c r="A1939" s="13"/>
      <c r="B1939" s="241"/>
      <c r="C1939" s="242"/>
      <c r="D1939" s="243" t="s">
        <v>230</v>
      </c>
      <c r="E1939" s="244" t="s">
        <v>1</v>
      </c>
      <c r="F1939" s="245" t="s">
        <v>1592</v>
      </c>
      <c r="G1939" s="242"/>
      <c r="H1939" s="246">
        <v>4.6500000000000004</v>
      </c>
      <c r="I1939" s="247"/>
      <c r="J1939" s="242"/>
      <c r="K1939" s="242"/>
      <c r="L1939" s="248"/>
      <c r="M1939" s="249"/>
      <c r="N1939" s="250"/>
      <c r="O1939" s="250"/>
      <c r="P1939" s="250"/>
      <c r="Q1939" s="250"/>
      <c r="R1939" s="250"/>
      <c r="S1939" s="250"/>
      <c r="T1939" s="25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2" t="s">
        <v>230</v>
      </c>
      <c r="AU1939" s="252" t="s">
        <v>88</v>
      </c>
      <c r="AV1939" s="13" t="s">
        <v>88</v>
      </c>
      <c r="AW1939" s="13" t="s">
        <v>34</v>
      </c>
      <c r="AX1939" s="13" t="s">
        <v>79</v>
      </c>
      <c r="AY1939" s="252" t="s">
        <v>216</v>
      </c>
    </row>
    <row r="1940" s="13" customFormat="1">
      <c r="A1940" s="13"/>
      <c r="B1940" s="241"/>
      <c r="C1940" s="242"/>
      <c r="D1940" s="243" t="s">
        <v>230</v>
      </c>
      <c r="E1940" s="244" t="s">
        <v>1</v>
      </c>
      <c r="F1940" s="245" t="s">
        <v>3118</v>
      </c>
      <c r="G1940" s="242"/>
      <c r="H1940" s="246">
        <v>-0.69999999999999996</v>
      </c>
      <c r="I1940" s="247"/>
      <c r="J1940" s="242"/>
      <c r="K1940" s="242"/>
      <c r="L1940" s="248"/>
      <c r="M1940" s="249"/>
      <c r="N1940" s="250"/>
      <c r="O1940" s="250"/>
      <c r="P1940" s="250"/>
      <c r="Q1940" s="250"/>
      <c r="R1940" s="250"/>
      <c r="S1940" s="250"/>
      <c r="T1940" s="25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2" t="s">
        <v>230</v>
      </c>
      <c r="AU1940" s="252" t="s">
        <v>88</v>
      </c>
      <c r="AV1940" s="13" t="s">
        <v>88</v>
      </c>
      <c r="AW1940" s="13" t="s">
        <v>34</v>
      </c>
      <c r="AX1940" s="13" t="s">
        <v>79</v>
      </c>
      <c r="AY1940" s="252" t="s">
        <v>216</v>
      </c>
    </row>
    <row r="1941" s="15" customFormat="1">
      <c r="A1941" s="15"/>
      <c r="B1941" s="280"/>
      <c r="C1941" s="281"/>
      <c r="D1941" s="243" t="s">
        <v>230</v>
      </c>
      <c r="E1941" s="282" t="s">
        <v>1</v>
      </c>
      <c r="F1941" s="283" t="s">
        <v>1201</v>
      </c>
      <c r="G1941" s="281"/>
      <c r="H1941" s="284">
        <v>3.9500000000000002</v>
      </c>
      <c r="I1941" s="285"/>
      <c r="J1941" s="281"/>
      <c r="K1941" s="281"/>
      <c r="L1941" s="286"/>
      <c r="M1941" s="287"/>
      <c r="N1941" s="288"/>
      <c r="O1941" s="288"/>
      <c r="P1941" s="288"/>
      <c r="Q1941" s="288"/>
      <c r="R1941" s="288"/>
      <c r="S1941" s="288"/>
      <c r="T1941" s="289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90" t="s">
        <v>230</v>
      </c>
      <c r="AU1941" s="290" t="s">
        <v>88</v>
      </c>
      <c r="AV1941" s="15" t="s">
        <v>99</v>
      </c>
      <c r="AW1941" s="15" t="s">
        <v>34</v>
      </c>
      <c r="AX1941" s="15" t="s">
        <v>79</v>
      </c>
      <c r="AY1941" s="290" t="s">
        <v>216</v>
      </c>
    </row>
    <row r="1942" s="14" customFormat="1">
      <c r="A1942" s="14"/>
      <c r="B1942" s="253"/>
      <c r="C1942" s="254"/>
      <c r="D1942" s="243" t="s">
        <v>230</v>
      </c>
      <c r="E1942" s="255" t="s">
        <v>1</v>
      </c>
      <c r="F1942" s="256" t="s">
        <v>285</v>
      </c>
      <c r="G1942" s="254"/>
      <c r="H1942" s="257">
        <v>151.63999999999999</v>
      </c>
      <c r="I1942" s="258"/>
      <c r="J1942" s="254"/>
      <c r="K1942" s="254"/>
      <c r="L1942" s="259"/>
      <c r="M1942" s="260"/>
      <c r="N1942" s="261"/>
      <c r="O1942" s="261"/>
      <c r="P1942" s="261"/>
      <c r="Q1942" s="261"/>
      <c r="R1942" s="261"/>
      <c r="S1942" s="261"/>
      <c r="T1942" s="26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3" t="s">
        <v>230</v>
      </c>
      <c r="AU1942" s="263" t="s">
        <v>88</v>
      </c>
      <c r="AV1942" s="14" t="s">
        <v>121</v>
      </c>
      <c r="AW1942" s="14" t="s">
        <v>34</v>
      </c>
      <c r="AX1942" s="14" t="s">
        <v>86</v>
      </c>
      <c r="AY1942" s="263" t="s">
        <v>216</v>
      </c>
    </row>
    <row r="1943" s="2" customFormat="1" ht="16.5" customHeight="1">
      <c r="A1943" s="39"/>
      <c r="B1943" s="40"/>
      <c r="C1943" s="264" t="s">
        <v>3119</v>
      </c>
      <c r="D1943" s="264" t="s">
        <v>372</v>
      </c>
      <c r="E1943" s="265" t="s">
        <v>3120</v>
      </c>
      <c r="F1943" s="266" t="s">
        <v>3121</v>
      </c>
      <c r="G1943" s="267" t="s">
        <v>293</v>
      </c>
      <c r="H1943" s="268">
        <v>166.804</v>
      </c>
      <c r="I1943" s="269"/>
      <c r="J1943" s="270">
        <f>ROUND(I1943*H1943,2)</f>
        <v>0</v>
      </c>
      <c r="K1943" s="266" t="s">
        <v>222</v>
      </c>
      <c r="L1943" s="271"/>
      <c r="M1943" s="272" t="s">
        <v>1</v>
      </c>
      <c r="N1943" s="273" t="s">
        <v>44</v>
      </c>
      <c r="O1943" s="92"/>
      <c r="P1943" s="237">
        <f>O1943*H1943</f>
        <v>0</v>
      </c>
      <c r="Q1943" s="237">
        <v>0.00010000000000000001</v>
      </c>
      <c r="R1943" s="237">
        <f>Q1943*H1943</f>
        <v>0.016680400000000001</v>
      </c>
      <c r="S1943" s="237">
        <v>0</v>
      </c>
      <c r="T1943" s="238">
        <f>S1943*H1943</f>
        <v>0</v>
      </c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R1943" s="239" t="s">
        <v>371</v>
      </c>
      <c r="AT1943" s="239" t="s">
        <v>372</v>
      </c>
      <c r="AU1943" s="239" t="s">
        <v>88</v>
      </c>
      <c r="AY1943" s="18" t="s">
        <v>216</v>
      </c>
      <c r="BE1943" s="240">
        <f>IF(N1943="základní",J1943,0)</f>
        <v>0</v>
      </c>
      <c r="BF1943" s="240">
        <f>IF(N1943="snížená",J1943,0)</f>
        <v>0</v>
      </c>
      <c r="BG1943" s="240">
        <f>IF(N1943="zákl. přenesená",J1943,0)</f>
        <v>0</v>
      </c>
      <c r="BH1943" s="240">
        <f>IF(N1943="sníž. přenesená",J1943,0)</f>
        <v>0</v>
      </c>
      <c r="BI1943" s="240">
        <f>IF(N1943="nulová",J1943,0)</f>
        <v>0</v>
      </c>
      <c r="BJ1943" s="18" t="s">
        <v>86</v>
      </c>
      <c r="BK1943" s="240">
        <f>ROUND(I1943*H1943,2)</f>
        <v>0</v>
      </c>
      <c r="BL1943" s="18" t="s">
        <v>290</v>
      </c>
      <c r="BM1943" s="239" t="s">
        <v>3122</v>
      </c>
    </row>
    <row r="1944" s="13" customFormat="1">
      <c r="A1944" s="13"/>
      <c r="B1944" s="241"/>
      <c r="C1944" s="242"/>
      <c r="D1944" s="243" t="s">
        <v>230</v>
      </c>
      <c r="E1944" s="242"/>
      <c r="F1944" s="245" t="s">
        <v>3123</v>
      </c>
      <c r="G1944" s="242"/>
      <c r="H1944" s="246">
        <v>166.804</v>
      </c>
      <c r="I1944" s="247"/>
      <c r="J1944" s="242"/>
      <c r="K1944" s="242"/>
      <c r="L1944" s="248"/>
      <c r="M1944" s="249"/>
      <c r="N1944" s="250"/>
      <c r="O1944" s="250"/>
      <c r="P1944" s="250"/>
      <c r="Q1944" s="250"/>
      <c r="R1944" s="250"/>
      <c r="S1944" s="250"/>
      <c r="T1944" s="251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2" t="s">
        <v>230</v>
      </c>
      <c r="AU1944" s="252" t="s">
        <v>88</v>
      </c>
      <c r="AV1944" s="13" t="s">
        <v>88</v>
      </c>
      <c r="AW1944" s="13" t="s">
        <v>4</v>
      </c>
      <c r="AX1944" s="13" t="s">
        <v>86</v>
      </c>
      <c r="AY1944" s="252" t="s">
        <v>216</v>
      </c>
    </row>
    <row r="1945" s="2" customFormat="1" ht="16.5" customHeight="1">
      <c r="A1945" s="39"/>
      <c r="B1945" s="40"/>
      <c r="C1945" s="228" t="s">
        <v>3124</v>
      </c>
      <c r="D1945" s="228" t="s">
        <v>218</v>
      </c>
      <c r="E1945" s="229" t="s">
        <v>3125</v>
      </c>
      <c r="F1945" s="230" t="s">
        <v>3126</v>
      </c>
      <c r="G1945" s="231" t="s">
        <v>277</v>
      </c>
      <c r="H1945" s="232">
        <v>184.58199999999999</v>
      </c>
      <c r="I1945" s="233"/>
      <c r="J1945" s="234">
        <f>ROUND(I1945*H1945,2)</f>
        <v>0</v>
      </c>
      <c r="K1945" s="230" t="s">
        <v>222</v>
      </c>
      <c r="L1945" s="45"/>
      <c r="M1945" s="235" t="s">
        <v>1</v>
      </c>
      <c r="N1945" s="236" t="s">
        <v>44</v>
      </c>
      <c r="O1945" s="92"/>
      <c r="P1945" s="237">
        <f>O1945*H1945</f>
        <v>0</v>
      </c>
      <c r="Q1945" s="237">
        <v>0.0051999999999999998</v>
      </c>
      <c r="R1945" s="237">
        <f>Q1945*H1945</f>
        <v>0.95982639999999997</v>
      </c>
      <c r="S1945" s="237">
        <v>0</v>
      </c>
      <c r="T1945" s="238">
        <f>S1945*H1945</f>
        <v>0</v>
      </c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R1945" s="239" t="s">
        <v>290</v>
      </c>
      <c r="AT1945" s="239" t="s">
        <v>218</v>
      </c>
      <c r="AU1945" s="239" t="s">
        <v>88</v>
      </c>
      <c r="AY1945" s="18" t="s">
        <v>216</v>
      </c>
      <c r="BE1945" s="240">
        <f>IF(N1945="základní",J1945,0)</f>
        <v>0</v>
      </c>
      <c r="BF1945" s="240">
        <f>IF(N1945="snížená",J1945,0)</f>
        <v>0</v>
      </c>
      <c r="BG1945" s="240">
        <f>IF(N1945="zákl. přenesená",J1945,0)</f>
        <v>0</v>
      </c>
      <c r="BH1945" s="240">
        <f>IF(N1945="sníž. přenesená",J1945,0)</f>
        <v>0</v>
      </c>
      <c r="BI1945" s="240">
        <f>IF(N1945="nulová",J1945,0)</f>
        <v>0</v>
      </c>
      <c r="BJ1945" s="18" t="s">
        <v>86</v>
      </c>
      <c r="BK1945" s="240">
        <f>ROUND(I1945*H1945,2)</f>
        <v>0</v>
      </c>
      <c r="BL1945" s="18" t="s">
        <v>290</v>
      </c>
      <c r="BM1945" s="239" t="s">
        <v>3127</v>
      </c>
    </row>
    <row r="1946" s="13" customFormat="1">
      <c r="A1946" s="13"/>
      <c r="B1946" s="241"/>
      <c r="C1946" s="242"/>
      <c r="D1946" s="243" t="s">
        <v>230</v>
      </c>
      <c r="E1946" s="244" t="s">
        <v>1</v>
      </c>
      <c r="F1946" s="245" t="s">
        <v>3128</v>
      </c>
      <c r="G1946" s="242"/>
      <c r="H1946" s="246">
        <v>197.78200000000001</v>
      </c>
      <c r="I1946" s="247"/>
      <c r="J1946" s="242"/>
      <c r="K1946" s="242"/>
      <c r="L1946" s="248"/>
      <c r="M1946" s="249"/>
      <c r="N1946" s="250"/>
      <c r="O1946" s="250"/>
      <c r="P1946" s="250"/>
      <c r="Q1946" s="250"/>
      <c r="R1946" s="250"/>
      <c r="S1946" s="250"/>
      <c r="T1946" s="251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2" t="s">
        <v>230</v>
      </c>
      <c r="AU1946" s="252" t="s">
        <v>88</v>
      </c>
      <c r="AV1946" s="13" t="s">
        <v>88</v>
      </c>
      <c r="AW1946" s="13" t="s">
        <v>34</v>
      </c>
      <c r="AX1946" s="13" t="s">
        <v>79</v>
      </c>
      <c r="AY1946" s="252" t="s">
        <v>216</v>
      </c>
    </row>
    <row r="1947" s="13" customFormat="1">
      <c r="A1947" s="13"/>
      <c r="B1947" s="241"/>
      <c r="C1947" s="242"/>
      <c r="D1947" s="243" t="s">
        <v>230</v>
      </c>
      <c r="E1947" s="244" t="s">
        <v>1</v>
      </c>
      <c r="F1947" s="245" t="s">
        <v>3129</v>
      </c>
      <c r="G1947" s="242"/>
      <c r="H1947" s="246">
        <v>-13.199999999999999</v>
      </c>
      <c r="I1947" s="247"/>
      <c r="J1947" s="242"/>
      <c r="K1947" s="242"/>
      <c r="L1947" s="248"/>
      <c r="M1947" s="249"/>
      <c r="N1947" s="250"/>
      <c r="O1947" s="250"/>
      <c r="P1947" s="250"/>
      <c r="Q1947" s="250"/>
      <c r="R1947" s="250"/>
      <c r="S1947" s="250"/>
      <c r="T1947" s="25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2" t="s">
        <v>230</v>
      </c>
      <c r="AU1947" s="252" t="s">
        <v>88</v>
      </c>
      <c r="AV1947" s="13" t="s">
        <v>88</v>
      </c>
      <c r="AW1947" s="13" t="s">
        <v>34</v>
      </c>
      <c r="AX1947" s="13" t="s">
        <v>79</v>
      </c>
      <c r="AY1947" s="252" t="s">
        <v>216</v>
      </c>
    </row>
    <row r="1948" s="14" customFormat="1">
      <c r="A1948" s="14"/>
      <c r="B1948" s="253"/>
      <c r="C1948" s="254"/>
      <c r="D1948" s="243" t="s">
        <v>230</v>
      </c>
      <c r="E1948" s="255" t="s">
        <v>1</v>
      </c>
      <c r="F1948" s="256" t="s">
        <v>285</v>
      </c>
      <c r="G1948" s="254"/>
      <c r="H1948" s="257">
        <v>184.58200000000002</v>
      </c>
      <c r="I1948" s="258"/>
      <c r="J1948" s="254"/>
      <c r="K1948" s="254"/>
      <c r="L1948" s="259"/>
      <c r="M1948" s="260"/>
      <c r="N1948" s="261"/>
      <c r="O1948" s="261"/>
      <c r="P1948" s="261"/>
      <c r="Q1948" s="261"/>
      <c r="R1948" s="261"/>
      <c r="S1948" s="261"/>
      <c r="T1948" s="26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63" t="s">
        <v>230</v>
      </c>
      <c r="AU1948" s="263" t="s">
        <v>88</v>
      </c>
      <c r="AV1948" s="14" t="s">
        <v>121</v>
      </c>
      <c r="AW1948" s="14" t="s">
        <v>34</v>
      </c>
      <c r="AX1948" s="14" t="s">
        <v>86</v>
      </c>
      <c r="AY1948" s="263" t="s">
        <v>216</v>
      </c>
    </row>
    <row r="1949" s="2" customFormat="1" ht="16.5" customHeight="1">
      <c r="A1949" s="39"/>
      <c r="B1949" s="40"/>
      <c r="C1949" s="264" t="s">
        <v>3130</v>
      </c>
      <c r="D1949" s="264" t="s">
        <v>372</v>
      </c>
      <c r="E1949" s="265" t="s">
        <v>3131</v>
      </c>
      <c r="F1949" s="266" t="s">
        <v>3132</v>
      </c>
      <c r="G1949" s="267" t="s">
        <v>277</v>
      </c>
      <c r="H1949" s="268">
        <v>203.03999999999999</v>
      </c>
      <c r="I1949" s="269"/>
      <c r="J1949" s="270">
        <f>ROUND(I1949*H1949,2)</f>
        <v>0</v>
      </c>
      <c r="K1949" s="266" t="s">
        <v>222</v>
      </c>
      <c r="L1949" s="271"/>
      <c r="M1949" s="272" t="s">
        <v>1</v>
      </c>
      <c r="N1949" s="273" t="s">
        <v>44</v>
      </c>
      <c r="O1949" s="92"/>
      <c r="P1949" s="237">
        <f>O1949*H1949</f>
        <v>0</v>
      </c>
      <c r="Q1949" s="237">
        <v>0.0126</v>
      </c>
      <c r="R1949" s="237">
        <f>Q1949*H1949</f>
        <v>2.5583040000000001</v>
      </c>
      <c r="S1949" s="237">
        <v>0</v>
      </c>
      <c r="T1949" s="238">
        <f>S1949*H1949</f>
        <v>0</v>
      </c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R1949" s="239" t="s">
        <v>371</v>
      </c>
      <c r="AT1949" s="239" t="s">
        <v>372</v>
      </c>
      <c r="AU1949" s="239" t="s">
        <v>88</v>
      </c>
      <c r="AY1949" s="18" t="s">
        <v>216</v>
      </c>
      <c r="BE1949" s="240">
        <f>IF(N1949="základní",J1949,0)</f>
        <v>0</v>
      </c>
      <c r="BF1949" s="240">
        <f>IF(N1949="snížená",J1949,0)</f>
        <v>0</v>
      </c>
      <c r="BG1949" s="240">
        <f>IF(N1949="zákl. přenesená",J1949,0)</f>
        <v>0</v>
      </c>
      <c r="BH1949" s="240">
        <f>IF(N1949="sníž. přenesená",J1949,0)</f>
        <v>0</v>
      </c>
      <c r="BI1949" s="240">
        <f>IF(N1949="nulová",J1949,0)</f>
        <v>0</v>
      </c>
      <c r="BJ1949" s="18" t="s">
        <v>86</v>
      </c>
      <c r="BK1949" s="240">
        <f>ROUND(I1949*H1949,2)</f>
        <v>0</v>
      </c>
      <c r="BL1949" s="18" t="s">
        <v>290</v>
      </c>
      <c r="BM1949" s="239" t="s">
        <v>3133</v>
      </c>
    </row>
    <row r="1950" s="13" customFormat="1">
      <c r="A1950" s="13"/>
      <c r="B1950" s="241"/>
      <c r="C1950" s="242"/>
      <c r="D1950" s="243" t="s">
        <v>230</v>
      </c>
      <c r="E1950" s="242"/>
      <c r="F1950" s="245" t="s">
        <v>3134</v>
      </c>
      <c r="G1950" s="242"/>
      <c r="H1950" s="246">
        <v>203.03999999999999</v>
      </c>
      <c r="I1950" s="247"/>
      <c r="J1950" s="242"/>
      <c r="K1950" s="242"/>
      <c r="L1950" s="248"/>
      <c r="M1950" s="249"/>
      <c r="N1950" s="250"/>
      <c r="O1950" s="250"/>
      <c r="P1950" s="250"/>
      <c r="Q1950" s="250"/>
      <c r="R1950" s="250"/>
      <c r="S1950" s="250"/>
      <c r="T1950" s="25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2" t="s">
        <v>230</v>
      </c>
      <c r="AU1950" s="252" t="s">
        <v>88</v>
      </c>
      <c r="AV1950" s="13" t="s">
        <v>88</v>
      </c>
      <c r="AW1950" s="13" t="s">
        <v>4</v>
      </c>
      <c r="AX1950" s="13" t="s">
        <v>86</v>
      </c>
      <c r="AY1950" s="252" t="s">
        <v>216</v>
      </c>
    </row>
    <row r="1951" s="2" customFormat="1" ht="16.5" customHeight="1">
      <c r="A1951" s="39"/>
      <c r="B1951" s="40"/>
      <c r="C1951" s="228" t="s">
        <v>3135</v>
      </c>
      <c r="D1951" s="228" t="s">
        <v>218</v>
      </c>
      <c r="E1951" s="229" t="s">
        <v>3136</v>
      </c>
      <c r="F1951" s="230" t="s">
        <v>3137</v>
      </c>
      <c r="G1951" s="231" t="s">
        <v>277</v>
      </c>
      <c r="H1951" s="232">
        <v>197.78200000000001</v>
      </c>
      <c r="I1951" s="233"/>
      <c r="J1951" s="234">
        <f>ROUND(I1951*H1951,2)</f>
        <v>0</v>
      </c>
      <c r="K1951" s="230" t="s">
        <v>222</v>
      </c>
      <c r="L1951" s="45"/>
      <c r="M1951" s="235" t="s">
        <v>1</v>
      </c>
      <c r="N1951" s="236" t="s">
        <v>44</v>
      </c>
      <c r="O1951" s="92"/>
      <c r="P1951" s="237">
        <f>O1951*H1951</f>
        <v>0</v>
      </c>
      <c r="Q1951" s="237">
        <v>0</v>
      </c>
      <c r="R1951" s="237">
        <f>Q1951*H1951</f>
        <v>0</v>
      </c>
      <c r="S1951" s="237">
        <v>0</v>
      </c>
      <c r="T1951" s="238">
        <f>S1951*H1951</f>
        <v>0</v>
      </c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R1951" s="239" t="s">
        <v>290</v>
      </c>
      <c r="AT1951" s="239" t="s">
        <v>218</v>
      </c>
      <c r="AU1951" s="239" t="s">
        <v>88</v>
      </c>
      <c r="AY1951" s="18" t="s">
        <v>216</v>
      </c>
      <c r="BE1951" s="240">
        <f>IF(N1951="základní",J1951,0)</f>
        <v>0</v>
      </c>
      <c r="BF1951" s="240">
        <f>IF(N1951="snížená",J1951,0)</f>
        <v>0</v>
      </c>
      <c r="BG1951" s="240">
        <f>IF(N1951="zákl. přenesená",J1951,0)</f>
        <v>0</v>
      </c>
      <c r="BH1951" s="240">
        <f>IF(N1951="sníž. přenesená",J1951,0)</f>
        <v>0</v>
      </c>
      <c r="BI1951" s="240">
        <f>IF(N1951="nulová",J1951,0)</f>
        <v>0</v>
      </c>
      <c r="BJ1951" s="18" t="s">
        <v>86</v>
      </c>
      <c r="BK1951" s="240">
        <f>ROUND(I1951*H1951,2)</f>
        <v>0</v>
      </c>
      <c r="BL1951" s="18" t="s">
        <v>290</v>
      </c>
      <c r="BM1951" s="239" t="s">
        <v>3138</v>
      </c>
    </row>
    <row r="1952" s="2" customFormat="1" ht="16.5" customHeight="1">
      <c r="A1952" s="39"/>
      <c r="B1952" s="40"/>
      <c r="C1952" s="228" t="s">
        <v>3139</v>
      </c>
      <c r="D1952" s="228" t="s">
        <v>218</v>
      </c>
      <c r="E1952" s="229" t="s">
        <v>3140</v>
      </c>
      <c r="F1952" s="230" t="s">
        <v>3141</v>
      </c>
      <c r="G1952" s="231" t="s">
        <v>277</v>
      </c>
      <c r="H1952" s="232">
        <v>13.199999999999999</v>
      </c>
      <c r="I1952" s="233"/>
      <c r="J1952" s="234">
        <f>ROUND(I1952*H1952,2)</f>
        <v>0</v>
      </c>
      <c r="K1952" s="230" t="s">
        <v>222</v>
      </c>
      <c r="L1952" s="45"/>
      <c r="M1952" s="235" t="s">
        <v>1</v>
      </c>
      <c r="N1952" s="236" t="s">
        <v>44</v>
      </c>
      <c r="O1952" s="92"/>
      <c r="P1952" s="237">
        <f>O1952*H1952</f>
        <v>0</v>
      </c>
      <c r="Q1952" s="237">
        <v>0.00058</v>
      </c>
      <c r="R1952" s="237">
        <f>Q1952*H1952</f>
        <v>0.0076559999999999996</v>
      </c>
      <c r="S1952" s="237">
        <v>0</v>
      </c>
      <c r="T1952" s="238">
        <f>S1952*H1952</f>
        <v>0</v>
      </c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R1952" s="239" t="s">
        <v>290</v>
      </c>
      <c r="AT1952" s="239" t="s">
        <v>218</v>
      </c>
      <c r="AU1952" s="239" t="s">
        <v>88</v>
      </c>
      <c r="AY1952" s="18" t="s">
        <v>216</v>
      </c>
      <c r="BE1952" s="240">
        <f>IF(N1952="základní",J1952,0)</f>
        <v>0</v>
      </c>
      <c r="BF1952" s="240">
        <f>IF(N1952="snížená",J1952,0)</f>
        <v>0</v>
      </c>
      <c r="BG1952" s="240">
        <f>IF(N1952="zákl. přenesená",J1952,0)</f>
        <v>0</v>
      </c>
      <c r="BH1952" s="240">
        <f>IF(N1952="sníž. přenesená",J1952,0)</f>
        <v>0</v>
      </c>
      <c r="BI1952" s="240">
        <f>IF(N1952="nulová",J1952,0)</f>
        <v>0</v>
      </c>
      <c r="BJ1952" s="18" t="s">
        <v>86</v>
      </c>
      <c r="BK1952" s="240">
        <f>ROUND(I1952*H1952,2)</f>
        <v>0</v>
      </c>
      <c r="BL1952" s="18" t="s">
        <v>290</v>
      </c>
      <c r="BM1952" s="239" t="s">
        <v>3142</v>
      </c>
    </row>
    <row r="1953" s="13" customFormat="1">
      <c r="A1953" s="13"/>
      <c r="B1953" s="241"/>
      <c r="C1953" s="242"/>
      <c r="D1953" s="243" t="s">
        <v>230</v>
      </c>
      <c r="E1953" s="244" t="s">
        <v>1</v>
      </c>
      <c r="F1953" s="245" t="s">
        <v>3143</v>
      </c>
      <c r="G1953" s="242"/>
      <c r="H1953" s="246">
        <v>6.2699999999999996</v>
      </c>
      <c r="I1953" s="247"/>
      <c r="J1953" s="242"/>
      <c r="K1953" s="242"/>
      <c r="L1953" s="248"/>
      <c r="M1953" s="249"/>
      <c r="N1953" s="250"/>
      <c r="O1953" s="250"/>
      <c r="P1953" s="250"/>
      <c r="Q1953" s="250"/>
      <c r="R1953" s="250"/>
      <c r="S1953" s="250"/>
      <c r="T1953" s="25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2" t="s">
        <v>230</v>
      </c>
      <c r="AU1953" s="252" t="s">
        <v>88</v>
      </c>
      <c r="AV1953" s="13" t="s">
        <v>88</v>
      </c>
      <c r="AW1953" s="13" t="s">
        <v>34</v>
      </c>
      <c r="AX1953" s="13" t="s">
        <v>79</v>
      </c>
      <c r="AY1953" s="252" t="s">
        <v>216</v>
      </c>
    </row>
    <row r="1954" s="13" customFormat="1">
      <c r="A1954" s="13"/>
      <c r="B1954" s="241"/>
      <c r="C1954" s="242"/>
      <c r="D1954" s="243" t="s">
        <v>230</v>
      </c>
      <c r="E1954" s="244" t="s">
        <v>1</v>
      </c>
      <c r="F1954" s="245" t="s">
        <v>3144</v>
      </c>
      <c r="G1954" s="242"/>
      <c r="H1954" s="246">
        <v>6.9299999999999997</v>
      </c>
      <c r="I1954" s="247"/>
      <c r="J1954" s="242"/>
      <c r="K1954" s="242"/>
      <c r="L1954" s="248"/>
      <c r="M1954" s="249"/>
      <c r="N1954" s="250"/>
      <c r="O1954" s="250"/>
      <c r="P1954" s="250"/>
      <c r="Q1954" s="250"/>
      <c r="R1954" s="250"/>
      <c r="S1954" s="250"/>
      <c r="T1954" s="25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2" t="s">
        <v>230</v>
      </c>
      <c r="AU1954" s="252" t="s">
        <v>88</v>
      </c>
      <c r="AV1954" s="13" t="s">
        <v>88</v>
      </c>
      <c r="AW1954" s="13" t="s">
        <v>34</v>
      </c>
      <c r="AX1954" s="13" t="s">
        <v>79</v>
      </c>
      <c r="AY1954" s="252" t="s">
        <v>216</v>
      </c>
    </row>
    <row r="1955" s="14" customFormat="1">
      <c r="A1955" s="14"/>
      <c r="B1955" s="253"/>
      <c r="C1955" s="254"/>
      <c r="D1955" s="243" t="s">
        <v>230</v>
      </c>
      <c r="E1955" s="255" t="s">
        <v>1</v>
      </c>
      <c r="F1955" s="256" t="s">
        <v>285</v>
      </c>
      <c r="G1955" s="254"/>
      <c r="H1955" s="257">
        <v>13.199999999999999</v>
      </c>
      <c r="I1955" s="258"/>
      <c r="J1955" s="254"/>
      <c r="K1955" s="254"/>
      <c r="L1955" s="259"/>
      <c r="M1955" s="260"/>
      <c r="N1955" s="261"/>
      <c r="O1955" s="261"/>
      <c r="P1955" s="261"/>
      <c r="Q1955" s="261"/>
      <c r="R1955" s="261"/>
      <c r="S1955" s="261"/>
      <c r="T1955" s="262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3" t="s">
        <v>230</v>
      </c>
      <c r="AU1955" s="263" t="s">
        <v>88</v>
      </c>
      <c r="AV1955" s="14" t="s">
        <v>121</v>
      </c>
      <c r="AW1955" s="14" t="s">
        <v>34</v>
      </c>
      <c r="AX1955" s="14" t="s">
        <v>86</v>
      </c>
      <c r="AY1955" s="263" t="s">
        <v>216</v>
      </c>
    </row>
    <row r="1956" s="2" customFormat="1" ht="16.5" customHeight="1">
      <c r="A1956" s="39"/>
      <c r="B1956" s="40"/>
      <c r="C1956" s="264" t="s">
        <v>3145</v>
      </c>
      <c r="D1956" s="264" t="s">
        <v>372</v>
      </c>
      <c r="E1956" s="265" t="s">
        <v>3146</v>
      </c>
      <c r="F1956" s="266" t="s">
        <v>3147</v>
      </c>
      <c r="G1956" s="267" t="s">
        <v>277</v>
      </c>
      <c r="H1956" s="268">
        <v>14.52</v>
      </c>
      <c r="I1956" s="269"/>
      <c r="J1956" s="270">
        <f>ROUND(I1956*H1956,2)</f>
        <v>0</v>
      </c>
      <c r="K1956" s="266" t="s">
        <v>222</v>
      </c>
      <c r="L1956" s="271"/>
      <c r="M1956" s="272" t="s">
        <v>1</v>
      </c>
      <c r="N1956" s="273" t="s">
        <v>44</v>
      </c>
      <c r="O1956" s="92"/>
      <c r="P1956" s="237">
        <f>O1956*H1956</f>
        <v>0</v>
      </c>
      <c r="Q1956" s="237">
        <v>0.01</v>
      </c>
      <c r="R1956" s="237">
        <f>Q1956*H1956</f>
        <v>0.1452</v>
      </c>
      <c r="S1956" s="237">
        <v>0</v>
      </c>
      <c r="T1956" s="238">
        <f>S1956*H1956</f>
        <v>0</v>
      </c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R1956" s="239" t="s">
        <v>371</v>
      </c>
      <c r="AT1956" s="239" t="s">
        <v>372</v>
      </c>
      <c r="AU1956" s="239" t="s">
        <v>88</v>
      </c>
      <c r="AY1956" s="18" t="s">
        <v>216</v>
      </c>
      <c r="BE1956" s="240">
        <f>IF(N1956="základní",J1956,0)</f>
        <v>0</v>
      </c>
      <c r="BF1956" s="240">
        <f>IF(N1956="snížená",J1956,0)</f>
        <v>0</v>
      </c>
      <c r="BG1956" s="240">
        <f>IF(N1956="zákl. přenesená",J1956,0)</f>
        <v>0</v>
      </c>
      <c r="BH1956" s="240">
        <f>IF(N1956="sníž. přenesená",J1956,0)</f>
        <v>0</v>
      </c>
      <c r="BI1956" s="240">
        <f>IF(N1956="nulová",J1956,0)</f>
        <v>0</v>
      </c>
      <c r="BJ1956" s="18" t="s">
        <v>86</v>
      </c>
      <c r="BK1956" s="240">
        <f>ROUND(I1956*H1956,2)</f>
        <v>0</v>
      </c>
      <c r="BL1956" s="18" t="s">
        <v>290</v>
      </c>
      <c r="BM1956" s="239" t="s">
        <v>3148</v>
      </c>
    </row>
    <row r="1957" s="13" customFormat="1">
      <c r="A1957" s="13"/>
      <c r="B1957" s="241"/>
      <c r="C1957" s="242"/>
      <c r="D1957" s="243" t="s">
        <v>230</v>
      </c>
      <c r="E1957" s="242"/>
      <c r="F1957" s="245" t="s">
        <v>3149</v>
      </c>
      <c r="G1957" s="242"/>
      <c r="H1957" s="246">
        <v>14.52</v>
      </c>
      <c r="I1957" s="247"/>
      <c r="J1957" s="242"/>
      <c r="K1957" s="242"/>
      <c r="L1957" s="248"/>
      <c r="M1957" s="249"/>
      <c r="N1957" s="250"/>
      <c r="O1957" s="250"/>
      <c r="P1957" s="250"/>
      <c r="Q1957" s="250"/>
      <c r="R1957" s="250"/>
      <c r="S1957" s="250"/>
      <c r="T1957" s="251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2" t="s">
        <v>230</v>
      </c>
      <c r="AU1957" s="252" t="s">
        <v>88</v>
      </c>
      <c r="AV1957" s="13" t="s">
        <v>88</v>
      </c>
      <c r="AW1957" s="13" t="s">
        <v>4</v>
      </c>
      <c r="AX1957" s="13" t="s">
        <v>86</v>
      </c>
      <c r="AY1957" s="252" t="s">
        <v>216</v>
      </c>
    </row>
    <row r="1958" s="2" customFormat="1" ht="16.5" customHeight="1">
      <c r="A1958" s="39"/>
      <c r="B1958" s="40"/>
      <c r="C1958" s="228" t="s">
        <v>3150</v>
      </c>
      <c r="D1958" s="228" t="s">
        <v>218</v>
      </c>
      <c r="E1958" s="229" t="s">
        <v>3151</v>
      </c>
      <c r="F1958" s="230" t="s">
        <v>3152</v>
      </c>
      <c r="G1958" s="231" t="s">
        <v>359</v>
      </c>
      <c r="H1958" s="232">
        <v>3.8109999999999999</v>
      </c>
      <c r="I1958" s="233"/>
      <c r="J1958" s="234">
        <f>ROUND(I1958*H1958,2)</f>
        <v>0</v>
      </c>
      <c r="K1958" s="230" t="s">
        <v>222</v>
      </c>
      <c r="L1958" s="45"/>
      <c r="M1958" s="235" t="s">
        <v>1</v>
      </c>
      <c r="N1958" s="236" t="s">
        <v>44</v>
      </c>
      <c r="O1958" s="92"/>
      <c r="P1958" s="237">
        <f>O1958*H1958</f>
        <v>0</v>
      </c>
      <c r="Q1958" s="237">
        <v>0</v>
      </c>
      <c r="R1958" s="237">
        <f>Q1958*H1958</f>
        <v>0</v>
      </c>
      <c r="S1958" s="237">
        <v>0</v>
      </c>
      <c r="T1958" s="238">
        <f>S1958*H1958</f>
        <v>0</v>
      </c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R1958" s="239" t="s">
        <v>290</v>
      </c>
      <c r="AT1958" s="239" t="s">
        <v>218</v>
      </c>
      <c r="AU1958" s="239" t="s">
        <v>88</v>
      </c>
      <c r="AY1958" s="18" t="s">
        <v>216</v>
      </c>
      <c r="BE1958" s="240">
        <f>IF(N1958="základní",J1958,0)</f>
        <v>0</v>
      </c>
      <c r="BF1958" s="240">
        <f>IF(N1958="snížená",J1958,0)</f>
        <v>0</v>
      </c>
      <c r="BG1958" s="240">
        <f>IF(N1958="zákl. přenesená",J1958,0)</f>
        <v>0</v>
      </c>
      <c r="BH1958" s="240">
        <f>IF(N1958="sníž. přenesená",J1958,0)</f>
        <v>0</v>
      </c>
      <c r="BI1958" s="240">
        <f>IF(N1958="nulová",J1958,0)</f>
        <v>0</v>
      </c>
      <c r="BJ1958" s="18" t="s">
        <v>86</v>
      </c>
      <c r="BK1958" s="240">
        <f>ROUND(I1958*H1958,2)</f>
        <v>0</v>
      </c>
      <c r="BL1958" s="18" t="s">
        <v>290</v>
      </c>
      <c r="BM1958" s="239" t="s">
        <v>3153</v>
      </c>
    </row>
    <row r="1959" s="2" customFormat="1" ht="16.5" customHeight="1">
      <c r="A1959" s="39"/>
      <c r="B1959" s="40"/>
      <c r="C1959" s="228" t="s">
        <v>3154</v>
      </c>
      <c r="D1959" s="228" t="s">
        <v>218</v>
      </c>
      <c r="E1959" s="229" t="s">
        <v>3155</v>
      </c>
      <c r="F1959" s="230" t="s">
        <v>3156</v>
      </c>
      <c r="G1959" s="231" t="s">
        <v>359</v>
      </c>
      <c r="H1959" s="232">
        <v>3.8109999999999999</v>
      </c>
      <c r="I1959" s="233"/>
      <c r="J1959" s="234">
        <f>ROUND(I1959*H1959,2)</f>
        <v>0</v>
      </c>
      <c r="K1959" s="230" t="s">
        <v>222</v>
      </c>
      <c r="L1959" s="45"/>
      <c r="M1959" s="235" t="s">
        <v>1</v>
      </c>
      <c r="N1959" s="236" t="s">
        <v>44</v>
      </c>
      <c r="O1959" s="92"/>
      <c r="P1959" s="237">
        <f>O1959*H1959</f>
        <v>0</v>
      </c>
      <c r="Q1959" s="237">
        <v>0</v>
      </c>
      <c r="R1959" s="237">
        <f>Q1959*H1959</f>
        <v>0</v>
      </c>
      <c r="S1959" s="237">
        <v>0</v>
      </c>
      <c r="T1959" s="238">
        <f>S1959*H1959</f>
        <v>0</v>
      </c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R1959" s="239" t="s">
        <v>290</v>
      </c>
      <c r="AT1959" s="239" t="s">
        <v>218</v>
      </c>
      <c r="AU1959" s="239" t="s">
        <v>88</v>
      </c>
      <c r="AY1959" s="18" t="s">
        <v>216</v>
      </c>
      <c r="BE1959" s="240">
        <f>IF(N1959="základní",J1959,0)</f>
        <v>0</v>
      </c>
      <c r="BF1959" s="240">
        <f>IF(N1959="snížená",J1959,0)</f>
        <v>0</v>
      </c>
      <c r="BG1959" s="240">
        <f>IF(N1959="zákl. přenesená",J1959,0)</f>
        <v>0</v>
      </c>
      <c r="BH1959" s="240">
        <f>IF(N1959="sníž. přenesená",J1959,0)</f>
        <v>0</v>
      </c>
      <c r="BI1959" s="240">
        <f>IF(N1959="nulová",J1959,0)</f>
        <v>0</v>
      </c>
      <c r="BJ1959" s="18" t="s">
        <v>86</v>
      </c>
      <c r="BK1959" s="240">
        <f>ROUND(I1959*H1959,2)</f>
        <v>0</v>
      </c>
      <c r="BL1959" s="18" t="s">
        <v>290</v>
      </c>
      <c r="BM1959" s="239" t="s">
        <v>3157</v>
      </c>
    </row>
    <row r="1960" s="12" customFormat="1" ht="22.8" customHeight="1">
      <c r="A1960" s="12"/>
      <c r="B1960" s="212"/>
      <c r="C1960" s="213"/>
      <c r="D1960" s="214" t="s">
        <v>78</v>
      </c>
      <c r="E1960" s="226" t="s">
        <v>3158</v>
      </c>
      <c r="F1960" s="226" t="s">
        <v>3159</v>
      </c>
      <c r="G1960" s="213"/>
      <c r="H1960" s="213"/>
      <c r="I1960" s="216"/>
      <c r="J1960" s="227">
        <f>BK1960</f>
        <v>0</v>
      </c>
      <c r="K1960" s="213"/>
      <c r="L1960" s="218"/>
      <c r="M1960" s="219"/>
      <c r="N1960" s="220"/>
      <c r="O1960" s="220"/>
      <c r="P1960" s="221">
        <f>SUM(P1961:P1976)</f>
        <v>0</v>
      </c>
      <c r="Q1960" s="220"/>
      <c r="R1960" s="221">
        <f>SUM(R1961:R1976)</f>
        <v>0.10643852999999999</v>
      </c>
      <c r="S1960" s="220"/>
      <c r="T1960" s="222">
        <f>SUM(T1961:T1976)</f>
        <v>0</v>
      </c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R1960" s="223" t="s">
        <v>88</v>
      </c>
      <c r="AT1960" s="224" t="s">
        <v>78</v>
      </c>
      <c r="AU1960" s="224" t="s">
        <v>86</v>
      </c>
      <c r="AY1960" s="223" t="s">
        <v>216</v>
      </c>
      <c r="BK1960" s="225">
        <f>SUM(BK1961:BK1976)</f>
        <v>0</v>
      </c>
    </row>
    <row r="1961" s="2" customFormat="1" ht="16.5" customHeight="1">
      <c r="A1961" s="39"/>
      <c r="B1961" s="40"/>
      <c r="C1961" s="228" t="s">
        <v>3160</v>
      </c>
      <c r="D1961" s="228" t="s">
        <v>218</v>
      </c>
      <c r="E1961" s="229" t="s">
        <v>3161</v>
      </c>
      <c r="F1961" s="230" t="s">
        <v>3162</v>
      </c>
      <c r="G1961" s="231" t="s">
        <v>277</v>
      </c>
      <c r="H1961" s="232">
        <v>150.77699999999999</v>
      </c>
      <c r="I1961" s="233"/>
      <c r="J1961" s="234">
        <f>ROUND(I1961*H1961,2)</f>
        <v>0</v>
      </c>
      <c r="K1961" s="230" t="s">
        <v>222</v>
      </c>
      <c r="L1961" s="45"/>
      <c r="M1961" s="235" t="s">
        <v>1</v>
      </c>
      <c r="N1961" s="236" t="s">
        <v>44</v>
      </c>
      <c r="O1961" s="92"/>
      <c r="P1961" s="237">
        <f>O1961*H1961</f>
        <v>0</v>
      </c>
      <c r="Q1961" s="237">
        <v>2.0000000000000002E-05</v>
      </c>
      <c r="R1961" s="237">
        <f>Q1961*H1961</f>
        <v>0.0030155400000000001</v>
      </c>
      <c r="S1961" s="237">
        <v>0</v>
      </c>
      <c r="T1961" s="238">
        <f>S1961*H1961</f>
        <v>0</v>
      </c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R1961" s="239" t="s">
        <v>290</v>
      </c>
      <c r="AT1961" s="239" t="s">
        <v>218</v>
      </c>
      <c r="AU1961" s="239" t="s">
        <v>88</v>
      </c>
      <c r="AY1961" s="18" t="s">
        <v>216</v>
      </c>
      <c r="BE1961" s="240">
        <f>IF(N1961="základní",J1961,0)</f>
        <v>0</v>
      </c>
      <c r="BF1961" s="240">
        <f>IF(N1961="snížená",J1961,0)</f>
        <v>0</v>
      </c>
      <c r="BG1961" s="240">
        <f>IF(N1961="zákl. přenesená",J1961,0)</f>
        <v>0</v>
      </c>
      <c r="BH1961" s="240">
        <f>IF(N1961="sníž. přenesená",J1961,0)</f>
        <v>0</v>
      </c>
      <c r="BI1961" s="240">
        <f>IF(N1961="nulová",J1961,0)</f>
        <v>0</v>
      </c>
      <c r="BJ1961" s="18" t="s">
        <v>86</v>
      </c>
      <c r="BK1961" s="240">
        <f>ROUND(I1961*H1961,2)</f>
        <v>0</v>
      </c>
      <c r="BL1961" s="18" t="s">
        <v>290</v>
      </c>
      <c r="BM1961" s="239" t="s">
        <v>3163</v>
      </c>
    </row>
    <row r="1962" s="13" customFormat="1">
      <c r="A1962" s="13"/>
      <c r="B1962" s="241"/>
      <c r="C1962" s="242"/>
      <c r="D1962" s="243" t="s">
        <v>230</v>
      </c>
      <c r="E1962" s="244" t="s">
        <v>1</v>
      </c>
      <c r="F1962" s="245" t="s">
        <v>3164</v>
      </c>
      <c r="G1962" s="242"/>
      <c r="H1962" s="246">
        <v>150.77699999999999</v>
      </c>
      <c r="I1962" s="247"/>
      <c r="J1962" s="242"/>
      <c r="K1962" s="242"/>
      <c r="L1962" s="248"/>
      <c r="M1962" s="249"/>
      <c r="N1962" s="250"/>
      <c r="O1962" s="250"/>
      <c r="P1962" s="250"/>
      <c r="Q1962" s="250"/>
      <c r="R1962" s="250"/>
      <c r="S1962" s="250"/>
      <c r="T1962" s="251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2" t="s">
        <v>230</v>
      </c>
      <c r="AU1962" s="252" t="s">
        <v>88</v>
      </c>
      <c r="AV1962" s="13" t="s">
        <v>88</v>
      </c>
      <c r="AW1962" s="13" t="s">
        <v>34</v>
      </c>
      <c r="AX1962" s="13" t="s">
        <v>79</v>
      </c>
      <c r="AY1962" s="252" t="s">
        <v>216</v>
      </c>
    </row>
    <row r="1963" s="14" customFormat="1">
      <c r="A1963" s="14"/>
      <c r="B1963" s="253"/>
      <c r="C1963" s="254"/>
      <c r="D1963" s="243" t="s">
        <v>230</v>
      </c>
      <c r="E1963" s="255" t="s">
        <v>1</v>
      </c>
      <c r="F1963" s="256" t="s">
        <v>285</v>
      </c>
      <c r="G1963" s="254"/>
      <c r="H1963" s="257">
        <v>150.77699999999999</v>
      </c>
      <c r="I1963" s="258"/>
      <c r="J1963" s="254"/>
      <c r="K1963" s="254"/>
      <c r="L1963" s="259"/>
      <c r="M1963" s="260"/>
      <c r="N1963" s="261"/>
      <c r="O1963" s="261"/>
      <c r="P1963" s="261"/>
      <c r="Q1963" s="261"/>
      <c r="R1963" s="261"/>
      <c r="S1963" s="261"/>
      <c r="T1963" s="262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3" t="s">
        <v>230</v>
      </c>
      <c r="AU1963" s="263" t="s">
        <v>88</v>
      </c>
      <c r="AV1963" s="14" t="s">
        <v>121</v>
      </c>
      <c r="AW1963" s="14" t="s">
        <v>34</v>
      </c>
      <c r="AX1963" s="14" t="s">
        <v>86</v>
      </c>
      <c r="AY1963" s="263" t="s">
        <v>216</v>
      </c>
    </row>
    <row r="1964" s="2" customFormat="1" ht="16.5" customHeight="1">
      <c r="A1964" s="39"/>
      <c r="B1964" s="40"/>
      <c r="C1964" s="228" t="s">
        <v>3165</v>
      </c>
      <c r="D1964" s="228" t="s">
        <v>218</v>
      </c>
      <c r="E1964" s="229" t="s">
        <v>3166</v>
      </c>
      <c r="F1964" s="230" t="s">
        <v>3167</v>
      </c>
      <c r="G1964" s="231" t="s">
        <v>277</v>
      </c>
      <c r="H1964" s="232">
        <v>251.29499999999999</v>
      </c>
      <c r="I1964" s="233"/>
      <c r="J1964" s="234">
        <f>ROUND(I1964*H1964,2)</f>
        <v>0</v>
      </c>
      <c r="K1964" s="230" t="s">
        <v>222</v>
      </c>
      <c r="L1964" s="45"/>
      <c r="M1964" s="235" t="s">
        <v>1</v>
      </c>
      <c r="N1964" s="236" t="s">
        <v>44</v>
      </c>
      <c r="O1964" s="92"/>
      <c r="P1964" s="237">
        <f>O1964*H1964</f>
        <v>0</v>
      </c>
      <c r="Q1964" s="237">
        <v>0.00022000000000000001</v>
      </c>
      <c r="R1964" s="237">
        <f>Q1964*H1964</f>
        <v>0.055284899999999998</v>
      </c>
      <c r="S1964" s="237">
        <v>0</v>
      </c>
      <c r="T1964" s="238">
        <f>S1964*H1964</f>
        <v>0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39" t="s">
        <v>290</v>
      </c>
      <c r="AT1964" s="239" t="s">
        <v>218</v>
      </c>
      <c r="AU1964" s="239" t="s">
        <v>88</v>
      </c>
      <c r="AY1964" s="18" t="s">
        <v>216</v>
      </c>
      <c r="BE1964" s="240">
        <f>IF(N1964="základní",J1964,0)</f>
        <v>0</v>
      </c>
      <c r="BF1964" s="240">
        <f>IF(N1964="snížená",J1964,0)</f>
        <v>0</v>
      </c>
      <c r="BG1964" s="240">
        <f>IF(N1964="zákl. přenesená",J1964,0)</f>
        <v>0</v>
      </c>
      <c r="BH1964" s="240">
        <f>IF(N1964="sníž. přenesená",J1964,0)</f>
        <v>0</v>
      </c>
      <c r="BI1964" s="240">
        <f>IF(N1964="nulová",J1964,0)</f>
        <v>0</v>
      </c>
      <c r="BJ1964" s="18" t="s">
        <v>86</v>
      </c>
      <c r="BK1964" s="240">
        <f>ROUND(I1964*H1964,2)</f>
        <v>0</v>
      </c>
      <c r="BL1964" s="18" t="s">
        <v>290</v>
      </c>
      <c r="BM1964" s="239" t="s">
        <v>3168</v>
      </c>
    </row>
    <row r="1965" s="13" customFormat="1">
      <c r="A1965" s="13"/>
      <c r="B1965" s="241"/>
      <c r="C1965" s="242"/>
      <c r="D1965" s="243" t="s">
        <v>230</v>
      </c>
      <c r="E1965" s="244" t="s">
        <v>1</v>
      </c>
      <c r="F1965" s="245" t="s">
        <v>3169</v>
      </c>
      <c r="G1965" s="242"/>
      <c r="H1965" s="246">
        <v>251.29499999999999</v>
      </c>
      <c r="I1965" s="247"/>
      <c r="J1965" s="242"/>
      <c r="K1965" s="242"/>
      <c r="L1965" s="248"/>
      <c r="M1965" s="249"/>
      <c r="N1965" s="250"/>
      <c r="O1965" s="250"/>
      <c r="P1965" s="250"/>
      <c r="Q1965" s="250"/>
      <c r="R1965" s="250"/>
      <c r="S1965" s="250"/>
      <c r="T1965" s="25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2" t="s">
        <v>230</v>
      </c>
      <c r="AU1965" s="252" t="s">
        <v>88</v>
      </c>
      <c r="AV1965" s="13" t="s">
        <v>88</v>
      </c>
      <c r="AW1965" s="13" t="s">
        <v>34</v>
      </c>
      <c r="AX1965" s="13" t="s">
        <v>86</v>
      </c>
      <c r="AY1965" s="252" t="s">
        <v>216</v>
      </c>
    </row>
    <row r="1966" s="2" customFormat="1" ht="16.5" customHeight="1">
      <c r="A1966" s="39"/>
      <c r="B1966" s="40"/>
      <c r="C1966" s="228" t="s">
        <v>3170</v>
      </c>
      <c r="D1966" s="228" t="s">
        <v>218</v>
      </c>
      <c r="E1966" s="229" t="s">
        <v>3171</v>
      </c>
      <c r="F1966" s="230" t="s">
        <v>3172</v>
      </c>
      <c r="G1966" s="231" t="s">
        <v>277</v>
      </c>
      <c r="H1966" s="232">
        <v>150.77699999999999</v>
      </c>
      <c r="I1966" s="233"/>
      <c r="J1966" s="234">
        <f>ROUND(I1966*H1966,2)</f>
        <v>0</v>
      </c>
      <c r="K1966" s="230" t="s">
        <v>222</v>
      </c>
      <c r="L1966" s="45"/>
      <c r="M1966" s="235" t="s">
        <v>1</v>
      </c>
      <c r="N1966" s="236" t="s">
        <v>44</v>
      </c>
      <c r="O1966" s="92"/>
      <c r="P1966" s="237">
        <f>O1966*H1966</f>
        <v>0</v>
      </c>
      <c r="Q1966" s="237">
        <v>0.00025000000000000001</v>
      </c>
      <c r="R1966" s="237">
        <f>Q1966*H1966</f>
        <v>0.037694249999999999</v>
      </c>
      <c r="S1966" s="237">
        <v>0</v>
      </c>
      <c r="T1966" s="238">
        <f>S1966*H1966</f>
        <v>0</v>
      </c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R1966" s="239" t="s">
        <v>290</v>
      </c>
      <c r="AT1966" s="239" t="s">
        <v>218</v>
      </c>
      <c r="AU1966" s="239" t="s">
        <v>88</v>
      </c>
      <c r="AY1966" s="18" t="s">
        <v>216</v>
      </c>
      <c r="BE1966" s="240">
        <f>IF(N1966="základní",J1966,0)</f>
        <v>0</v>
      </c>
      <c r="BF1966" s="240">
        <f>IF(N1966="snížená",J1966,0)</f>
        <v>0</v>
      </c>
      <c r="BG1966" s="240">
        <f>IF(N1966="zákl. přenesená",J1966,0)</f>
        <v>0</v>
      </c>
      <c r="BH1966" s="240">
        <f>IF(N1966="sníž. přenesená",J1966,0)</f>
        <v>0</v>
      </c>
      <c r="BI1966" s="240">
        <f>IF(N1966="nulová",J1966,0)</f>
        <v>0</v>
      </c>
      <c r="BJ1966" s="18" t="s">
        <v>86</v>
      </c>
      <c r="BK1966" s="240">
        <f>ROUND(I1966*H1966,2)</f>
        <v>0</v>
      </c>
      <c r="BL1966" s="18" t="s">
        <v>290</v>
      </c>
      <c r="BM1966" s="239" t="s">
        <v>3173</v>
      </c>
    </row>
    <row r="1967" s="13" customFormat="1">
      <c r="A1967" s="13"/>
      <c r="B1967" s="241"/>
      <c r="C1967" s="242"/>
      <c r="D1967" s="243" t="s">
        <v>230</v>
      </c>
      <c r="E1967" s="244" t="s">
        <v>1</v>
      </c>
      <c r="F1967" s="245" t="s">
        <v>3174</v>
      </c>
      <c r="G1967" s="242"/>
      <c r="H1967" s="246">
        <v>150.77699999999999</v>
      </c>
      <c r="I1967" s="247"/>
      <c r="J1967" s="242"/>
      <c r="K1967" s="242"/>
      <c r="L1967" s="248"/>
      <c r="M1967" s="249"/>
      <c r="N1967" s="250"/>
      <c r="O1967" s="250"/>
      <c r="P1967" s="250"/>
      <c r="Q1967" s="250"/>
      <c r="R1967" s="250"/>
      <c r="S1967" s="250"/>
      <c r="T1967" s="251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2" t="s">
        <v>230</v>
      </c>
      <c r="AU1967" s="252" t="s">
        <v>88</v>
      </c>
      <c r="AV1967" s="13" t="s">
        <v>88</v>
      </c>
      <c r="AW1967" s="13" t="s">
        <v>34</v>
      </c>
      <c r="AX1967" s="13" t="s">
        <v>86</v>
      </c>
      <c r="AY1967" s="252" t="s">
        <v>216</v>
      </c>
    </row>
    <row r="1968" s="2" customFormat="1" ht="16.5" customHeight="1">
      <c r="A1968" s="39"/>
      <c r="B1968" s="40"/>
      <c r="C1968" s="228" t="s">
        <v>3175</v>
      </c>
      <c r="D1968" s="228" t="s">
        <v>218</v>
      </c>
      <c r="E1968" s="229" t="s">
        <v>3176</v>
      </c>
      <c r="F1968" s="230" t="s">
        <v>3177</v>
      </c>
      <c r="G1968" s="231" t="s">
        <v>277</v>
      </c>
      <c r="H1968" s="232">
        <v>24.288</v>
      </c>
      <c r="I1968" s="233"/>
      <c r="J1968" s="234">
        <f>ROUND(I1968*H1968,2)</f>
        <v>0</v>
      </c>
      <c r="K1968" s="230" t="s">
        <v>222</v>
      </c>
      <c r="L1968" s="45"/>
      <c r="M1968" s="235" t="s">
        <v>1</v>
      </c>
      <c r="N1968" s="236" t="s">
        <v>44</v>
      </c>
      <c r="O1968" s="92"/>
      <c r="P1968" s="237">
        <f>O1968*H1968</f>
        <v>0</v>
      </c>
      <c r="Q1968" s="237">
        <v>0.00017000000000000001</v>
      </c>
      <c r="R1968" s="237">
        <f>Q1968*H1968</f>
        <v>0.0041289600000000001</v>
      </c>
      <c r="S1968" s="237">
        <v>0</v>
      </c>
      <c r="T1968" s="238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39" t="s">
        <v>290</v>
      </c>
      <c r="AT1968" s="239" t="s">
        <v>218</v>
      </c>
      <c r="AU1968" s="239" t="s">
        <v>88</v>
      </c>
      <c r="AY1968" s="18" t="s">
        <v>216</v>
      </c>
      <c r="BE1968" s="240">
        <f>IF(N1968="základní",J1968,0)</f>
        <v>0</v>
      </c>
      <c r="BF1968" s="240">
        <f>IF(N1968="snížená",J1968,0)</f>
        <v>0</v>
      </c>
      <c r="BG1968" s="240">
        <f>IF(N1968="zákl. přenesená",J1968,0)</f>
        <v>0</v>
      </c>
      <c r="BH1968" s="240">
        <f>IF(N1968="sníž. přenesená",J1968,0)</f>
        <v>0</v>
      </c>
      <c r="BI1968" s="240">
        <f>IF(N1968="nulová",J1968,0)</f>
        <v>0</v>
      </c>
      <c r="BJ1968" s="18" t="s">
        <v>86</v>
      </c>
      <c r="BK1968" s="240">
        <f>ROUND(I1968*H1968,2)</f>
        <v>0</v>
      </c>
      <c r="BL1968" s="18" t="s">
        <v>290</v>
      </c>
      <c r="BM1968" s="239" t="s">
        <v>3178</v>
      </c>
    </row>
    <row r="1969" s="13" customFormat="1">
      <c r="A1969" s="13"/>
      <c r="B1969" s="241"/>
      <c r="C1969" s="242"/>
      <c r="D1969" s="243" t="s">
        <v>230</v>
      </c>
      <c r="E1969" s="244" t="s">
        <v>1</v>
      </c>
      <c r="F1969" s="245" t="s">
        <v>3179</v>
      </c>
      <c r="G1969" s="242"/>
      <c r="H1969" s="246">
        <v>10.800000000000001</v>
      </c>
      <c r="I1969" s="247"/>
      <c r="J1969" s="242"/>
      <c r="K1969" s="242"/>
      <c r="L1969" s="248"/>
      <c r="M1969" s="249"/>
      <c r="N1969" s="250"/>
      <c r="O1969" s="250"/>
      <c r="P1969" s="250"/>
      <c r="Q1969" s="250"/>
      <c r="R1969" s="250"/>
      <c r="S1969" s="250"/>
      <c r="T1969" s="25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2" t="s">
        <v>230</v>
      </c>
      <c r="AU1969" s="252" t="s">
        <v>88</v>
      </c>
      <c r="AV1969" s="13" t="s">
        <v>88</v>
      </c>
      <c r="AW1969" s="13" t="s">
        <v>34</v>
      </c>
      <c r="AX1969" s="13" t="s">
        <v>79</v>
      </c>
      <c r="AY1969" s="252" t="s">
        <v>216</v>
      </c>
    </row>
    <row r="1970" s="13" customFormat="1">
      <c r="A1970" s="13"/>
      <c r="B1970" s="241"/>
      <c r="C1970" s="242"/>
      <c r="D1970" s="243" t="s">
        <v>230</v>
      </c>
      <c r="E1970" s="244" t="s">
        <v>1</v>
      </c>
      <c r="F1970" s="245" t="s">
        <v>3180</v>
      </c>
      <c r="G1970" s="242"/>
      <c r="H1970" s="246">
        <v>3.5249999999999999</v>
      </c>
      <c r="I1970" s="247"/>
      <c r="J1970" s="242"/>
      <c r="K1970" s="242"/>
      <c r="L1970" s="248"/>
      <c r="M1970" s="249"/>
      <c r="N1970" s="250"/>
      <c r="O1970" s="250"/>
      <c r="P1970" s="250"/>
      <c r="Q1970" s="250"/>
      <c r="R1970" s="250"/>
      <c r="S1970" s="250"/>
      <c r="T1970" s="25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2" t="s">
        <v>230</v>
      </c>
      <c r="AU1970" s="252" t="s">
        <v>88</v>
      </c>
      <c r="AV1970" s="13" t="s">
        <v>88</v>
      </c>
      <c r="AW1970" s="13" t="s">
        <v>34</v>
      </c>
      <c r="AX1970" s="13" t="s">
        <v>79</v>
      </c>
      <c r="AY1970" s="252" t="s">
        <v>216</v>
      </c>
    </row>
    <row r="1971" s="13" customFormat="1">
      <c r="A1971" s="13"/>
      <c r="B1971" s="241"/>
      <c r="C1971" s="242"/>
      <c r="D1971" s="243" t="s">
        <v>230</v>
      </c>
      <c r="E1971" s="244" t="s">
        <v>1</v>
      </c>
      <c r="F1971" s="245" t="s">
        <v>3181</v>
      </c>
      <c r="G1971" s="242"/>
      <c r="H1971" s="246">
        <v>7.3499999999999996</v>
      </c>
      <c r="I1971" s="247"/>
      <c r="J1971" s="242"/>
      <c r="K1971" s="242"/>
      <c r="L1971" s="248"/>
      <c r="M1971" s="249"/>
      <c r="N1971" s="250"/>
      <c r="O1971" s="250"/>
      <c r="P1971" s="250"/>
      <c r="Q1971" s="250"/>
      <c r="R1971" s="250"/>
      <c r="S1971" s="250"/>
      <c r="T1971" s="25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2" t="s">
        <v>230</v>
      </c>
      <c r="AU1971" s="252" t="s">
        <v>88</v>
      </c>
      <c r="AV1971" s="13" t="s">
        <v>88</v>
      </c>
      <c r="AW1971" s="13" t="s">
        <v>34</v>
      </c>
      <c r="AX1971" s="13" t="s">
        <v>79</v>
      </c>
      <c r="AY1971" s="252" t="s">
        <v>216</v>
      </c>
    </row>
    <row r="1972" s="13" customFormat="1">
      <c r="A1972" s="13"/>
      <c r="B1972" s="241"/>
      <c r="C1972" s="242"/>
      <c r="D1972" s="243" t="s">
        <v>230</v>
      </c>
      <c r="E1972" s="244" t="s">
        <v>1</v>
      </c>
      <c r="F1972" s="245" t="s">
        <v>3182</v>
      </c>
      <c r="G1972" s="242"/>
      <c r="H1972" s="246">
        <v>1.25</v>
      </c>
      <c r="I1972" s="247"/>
      <c r="J1972" s="242"/>
      <c r="K1972" s="242"/>
      <c r="L1972" s="248"/>
      <c r="M1972" s="249"/>
      <c r="N1972" s="250"/>
      <c r="O1972" s="250"/>
      <c r="P1972" s="250"/>
      <c r="Q1972" s="250"/>
      <c r="R1972" s="250"/>
      <c r="S1972" s="250"/>
      <c r="T1972" s="251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2" t="s">
        <v>230</v>
      </c>
      <c r="AU1972" s="252" t="s">
        <v>88</v>
      </c>
      <c r="AV1972" s="13" t="s">
        <v>88</v>
      </c>
      <c r="AW1972" s="13" t="s">
        <v>34</v>
      </c>
      <c r="AX1972" s="13" t="s">
        <v>79</v>
      </c>
      <c r="AY1972" s="252" t="s">
        <v>216</v>
      </c>
    </row>
    <row r="1973" s="13" customFormat="1">
      <c r="A1973" s="13"/>
      <c r="B1973" s="241"/>
      <c r="C1973" s="242"/>
      <c r="D1973" s="243" t="s">
        <v>230</v>
      </c>
      <c r="E1973" s="244" t="s">
        <v>1</v>
      </c>
      <c r="F1973" s="245" t="s">
        <v>3183</v>
      </c>
      <c r="G1973" s="242"/>
      <c r="H1973" s="246">
        <v>1.363</v>
      </c>
      <c r="I1973" s="247"/>
      <c r="J1973" s="242"/>
      <c r="K1973" s="242"/>
      <c r="L1973" s="248"/>
      <c r="M1973" s="249"/>
      <c r="N1973" s="250"/>
      <c r="O1973" s="250"/>
      <c r="P1973" s="250"/>
      <c r="Q1973" s="250"/>
      <c r="R1973" s="250"/>
      <c r="S1973" s="250"/>
      <c r="T1973" s="25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2" t="s">
        <v>230</v>
      </c>
      <c r="AU1973" s="252" t="s">
        <v>88</v>
      </c>
      <c r="AV1973" s="13" t="s">
        <v>88</v>
      </c>
      <c r="AW1973" s="13" t="s">
        <v>34</v>
      </c>
      <c r="AX1973" s="13" t="s">
        <v>79</v>
      </c>
      <c r="AY1973" s="252" t="s">
        <v>216</v>
      </c>
    </row>
    <row r="1974" s="14" customFormat="1">
      <c r="A1974" s="14"/>
      <c r="B1974" s="253"/>
      <c r="C1974" s="254"/>
      <c r="D1974" s="243" t="s">
        <v>230</v>
      </c>
      <c r="E1974" s="255" t="s">
        <v>1</v>
      </c>
      <c r="F1974" s="256" t="s">
        <v>3184</v>
      </c>
      <c r="G1974" s="254"/>
      <c r="H1974" s="257">
        <v>24.288</v>
      </c>
      <c r="I1974" s="258"/>
      <c r="J1974" s="254"/>
      <c r="K1974" s="254"/>
      <c r="L1974" s="259"/>
      <c r="M1974" s="260"/>
      <c r="N1974" s="261"/>
      <c r="O1974" s="261"/>
      <c r="P1974" s="261"/>
      <c r="Q1974" s="261"/>
      <c r="R1974" s="261"/>
      <c r="S1974" s="261"/>
      <c r="T1974" s="26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63" t="s">
        <v>230</v>
      </c>
      <c r="AU1974" s="263" t="s">
        <v>88</v>
      </c>
      <c r="AV1974" s="14" t="s">
        <v>121</v>
      </c>
      <c r="AW1974" s="14" t="s">
        <v>34</v>
      </c>
      <c r="AX1974" s="14" t="s">
        <v>86</v>
      </c>
      <c r="AY1974" s="263" t="s">
        <v>216</v>
      </c>
    </row>
    <row r="1975" s="2" customFormat="1" ht="16.5" customHeight="1">
      <c r="A1975" s="39"/>
      <c r="B1975" s="40"/>
      <c r="C1975" s="228" t="s">
        <v>3185</v>
      </c>
      <c r="D1975" s="228" t="s">
        <v>218</v>
      </c>
      <c r="E1975" s="229" t="s">
        <v>3186</v>
      </c>
      <c r="F1975" s="230" t="s">
        <v>3187</v>
      </c>
      <c r="G1975" s="231" t="s">
        <v>277</v>
      </c>
      <c r="H1975" s="232">
        <v>24.288</v>
      </c>
      <c r="I1975" s="233"/>
      <c r="J1975" s="234">
        <f>ROUND(I1975*H1975,2)</f>
        <v>0</v>
      </c>
      <c r="K1975" s="230" t="s">
        <v>222</v>
      </c>
      <c r="L1975" s="45"/>
      <c r="M1975" s="235" t="s">
        <v>1</v>
      </c>
      <c r="N1975" s="236" t="s">
        <v>44</v>
      </c>
      <c r="O1975" s="92"/>
      <c r="P1975" s="237">
        <f>O1975*H1975</f>
        <v>0</v>
      </c>
      <c r="Q1975" s="237">
        <v>0.00012</v>
      </c>
      <c r="R1975" s="237">
        <f>Q1975*H1975</f>
        <v>0.0029145600000000001</v>
      </c>
      <c r="S1975" s="237">
        <v>0</v>
      </c>
      <c r="T1975" s="238">
        <f>S1975*H1975</f>
        <v>0</v>
      </c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R1975" s="239" t="s">
        <v>290</v>
      </c>
      <c r="AT1975" s="239" t="s">
        <v>218</v>
      </c>
      <c r="AU1975" s="239" t="s">
        <v>88</v>
      </c>
      <c r="AY1975" s="18" t="s">
        <v>216</v>
      </c>
      <c r="BE1975" s="240">
        <f>IF(N1975="základní",J1975,0)</f>
        <v>0</v>
      </c>
      <c r="BF1975" s="240">
        <f>IF(N1975="snížená",J1975,0)</f>
        <v>0</v>
      </c>
      <c r="BG1975" s="240">
        <f>IF(N1975="zákl. přenesená",J1975,0)</f>
        <v>0</v>
      </c>
      <c r="BH1975" s="240">
        <f>IF(N1975="sníž. přenesená",J1975,0)</f>
        <v>0</v>
      </c>
      <c r="BI1975" s="240">
        <f>IF(N1975="nulová",J1975,0)</f>
        <v>0</v>
      </c>
      <c r="BJ1975" s="18" t="s">
        <v>86</v>
      </c>
      <c r="BK1975" s="240">
        <f>ROUND(I1975*H1975,2)</f>
        <v>0</v>
      </c>
      <c r="BL1975" s="18" t="s">
        <v>290</v>
      </c>
      <c r="BM1975" s="239" t="s">
        <v>3188</v>
      </c>
    </row>
    <row r="1976" s="2" customFormat="1" ht="16.5" customHeight="1">
      <c r="A1976" s="39"/>
      <c r="B1976" s="40"/>
      <c r="C1976" s="228" t="s">
        <v>3189</v>
      </c>
      <c r="D1976" s="228" t="s">
        <v>218</v>
      </c>
      <c r="E1976" s="229" t="s">
        <v>3190</v>
      </c>
      <c r="F1976" s="230" t="s">
        <v>3191</v>
      </c>
      <c r="G1976" s="231" t="s">
        <v>277</v>
      </c>
      <c r="H1976" s="232">
        <v>24.288</v>
      </c>
      <c r="I1976" s="233"/>
      <c r="J1976" s="234">
        <f>ROUND(I1976*H1976,2)</f>
        <v>0</v>
      </c>
      <c r="K1976" s="230" t="s">
        <v>222</v>
      </c>
      <c r="L1976" s="45"/>
      <c r="M1976" s="235" t="s">
        <v>1</v>
      </c>
      <c r="N1976" s="236" t="s">
        <v>44</v>
      </c>
      <c r="O1976" s="92"/>
      <c r="P1976" s="237">
        <f>O1976*H1976</f>
        <v>0</v>
      </c>
      <c r="Q1976" s="237">
        <v>0.00013999999999999999</v>
      </c>
      <c r="R1976" s="237">
        <f>Q1976*H1976</f>
        <v>0.0034003199999999996</v>
      </c>
      <c r="S1976" s="237">
        <v>0</v>
      </c>
      <c r="T1976" s="238">
        <f>S1976*H1976</f>
        <v>0</v>
      </c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R1976" s="239" t="s">
        <v>290</v>
      </c>
      <c r="AT1976" s="239" t="s">
        <v>218</v>
      </c>
      <c r="AU1976" s="239" t="s">
        <v>88</v>
      </c>
      <c r="AY1976" s="18" t="s">
        <v>216</v>
      </c>
      <c r="BE1976" s="240">
        <f>IF(N1976="základní",J1976,0)</f>
        <v>0</v>
      </c>
      <c r="BF1976" s="240">
        <f>IF(N1976="snížená",J1976,0)</f>
        <v>0</v>
      </c>
      <c r="BG1976" s="240">
        <f>IF(N1976="zákl. přenesená",J1976,0)</f>
        <v>0</v>
      </c>
      <c r="BH1976" s="240">
        <f>IF(N1976="sníž. přenesená",J1976,0)</f>
        <v>0</v>
      </c>
      <c r="BI1976" s="240">
        <f>IF(N1976="nulová",J1976,0)</f>
        <v>0</v>
      </c>
      <c r="BJ1976" s="18" t="s">
        <v>86</v>
      </c>
      <c r="BK1976" s="240">
        <f>ROUND(I1976*H1976,2)</f>
        <v>0</v>
      </c>
      <c r="BL1976" s="18" t="s">
        <v>290</v>
      </c>
      <c r="BM1976" s="239" t="s">
        <v>3192</v>
      </c>
    </row>
    <row r="1977" s="12" customFormat="1" ht="22.8" customHeight="1">
      <c r="A1977" s="12"/>
      <c r="B1977" s="212"/>
      <c r="C1977" s="213"/>
      <c r="D1977" s="214" t="s">
        <v>78</v>
      </c>
      <c r="E1977" s="226" t="s">
        <v>3193</v>
      </c>
      <c r="F1977" s="226" t="s">
        <v>3194</v>
      </c>
      <c r="G1977" s="213"/>
      <c r="H1977" s="213"/>
      <c r="I1977" s="216"/>
      <c r="J1977" s="227">
        <f>BK1977</f>
        <v>0</v>
      </c>
      <c r="K1977" s="213"/>
      <c r="L1977" s="218"/>
      <c r="M1977" s="219"/>
      <c r="N1977" s="220"/>
      <c r="O1977" s="220"/>
      <c r="P1977" s="221">
        <f>SUM(P1978:P2025)</f>
        <v>0</v>
      </c>
      <c r="Q1977" s="220"/>
      <c r="R1977" s="221">
        <f>SUM(R1978:R2025)</f>
        <v>0.59522260000000005</v>
      </c>
      <c r="S1977" s="220"/>
      <c r="T1977" s="222">
        <f>SUM(T1978:T2025)</f>
        <v>0</v>
      </c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R1977" s="223" t="s">
        <v>88</v>
      </c>
      <c r="AT1977" s="224" t="s">
        <v>78</v>
      </c>
      <c r="AU1977" s="224" t="s">
        <v>86</v>
      </c>
      <c r="AY1977" s="223" t="s">
        <v>216</v>
      </c>
      <c r="BK1977" s="225">
        <f>SUM(BK1978:BK2025)</f>
        <v>0</v>
      </c>
    </row>
    <row r="1978" s="2" customFormat="1" ht="16.5" customHeight="1">
      <c r="A1978" s="39"/>
      <c r="B1978" s="40"/>
      <c r="C1978" s="228" t="s">
        <v>3195</v>
      </c>
      <c r="D1978" s="228" t="s">
        <v>218</v>
      </c>
      <c r="E1978" s="229" t="s">
        <v>3196</v>
      </c>
      <c r="F1978" s="230" t="s">
        <v>3197</v>
      </c>
      <c r="G1978" s="231" t="s">
        <v>277</v>
      </c>
      <c r="H1978" s="232">
        <v>1214.74</v>
      </c>
      <c r="I1978" s="233"/>
      <c r="J1978" s="234">
        <f>ROUND(I1978*H1978,2)</f>
        <v>0</v>
      </c>
      <c r="K1978" s="230" t="s">
        <v>222</v>
      </c>
      <c r="L1978" s="45"/>
      <c r="M1978" s="235" t="s">
        <v>1</v>
      </c>
      <c r="N1978" s="236" t="s">
        <v>44</v>
      </c>
      <c r="O1978" s="92"/>
      <c r="P1978" s="237">
        <f>O1978*H1978</f>
        <v>0</v>
      </c>
      <c r="Q1978" s="237">
        <v>0</v>
      </c>
      <c r="R1978" s="237">
        <f>Q1978*H1978</f>
        <v>0</v>
      </c>
      <c r="S1978" s="237">
        <v>0</v>
      </c>
      <c r="T1978" s="238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39" t="s">
        <v>290</v>
      </c>
      <c r="AT1978" s="239" t="s">
        <v>218</v>
      </c>
      <c r="AU1978" s="239" t="s">
        <v>88</v>
      </c>
      <c r="AY1978" s="18" t="s">
        <v>216</v>
      </c>
      <c r="BE1978" s="240">
        <f>IF(N1978="základní",J1978,0)</f>
        <v>0</v>
      </c>
      <c r="BF1978" s="240">
        <f>IF(N1978="snížená",J1978,0)</f>
        <v>0</v>
      </c>
      <c r="BG1978" s="240">
        <f>IF(N1978="zákl. přenesená",J1978,0)</f>
        <v>0</v>
      </c>
      <c r="BH1978" s="240">
        <f>IF(N1978="sníž. přenesená",J1978,0)</f>
        <v>0</v>
      </c>
      <c r="BI1978" s="240">
        <f>IF(N1978="nulová",J1978,0)</f>
        <v>0</v>
      </c>
      <c r="BJ1978" s="18" t="s">
        <v>86</v>
      </c>
      <c r="BK1978" s="240">
        <f>ROUND(I1978*H1978,2)</f>
        <v>0</v>
      </c>
      <c r="BL1978" s="18" t="s">
        <v>290</v>
      </c>
      <c r="BM1978" s="239" t="s">
        <v>3198</v>
      </c>
    </row>
    <row r="1979" s="2" customFormat="1" ht="16.5" customHeight="1">
      <c r="A1979" s="39"/>
      <c r="B1979" s="40"/>
      <c r="C1979" s="228" t="s">
        <v>3199</v>
      </c>
      <c r="D1979" s="228" t="s">
        <v>218</v>
      </c>
      <c r="E1979" s="229" t="s">
        <v>3200</v>
      </c>
      <c r="F1979" s="230" t="s">
        <v>3201</v>
      </c>
      <c r="G1979" s="231" t="s">
        <v>293</v>
      </c>
      <c r="H1979" s="232">
        <v>150.19999999999999</v>
      </c>
      <c r="I1979" s="233"/>
      <c r="J1979" s="234">
        <f>ROUND(I1979*H1979,2)</f>
        <v>0</v>
      </c>
      <c r="K1979" s="230" t="s">
        <v>222</v>
      </c>
      <c r="L1979" s="45"/>
      <c r="M1979" s="235" t="s">
        <v>1</v>
      </c>
      <c r="N1979" s="236" t="s">
        <v>44</v>
      </c>
      <c r="O1979" s="92"/>
      <c r="P1979" s="237">
        <f>O1979*H1979</f>
        <v>0</v>
      </c>
      <c r="Q1979" s="237">
        <v>0</v>
      </c>
      <c r="R1979" s="237">
        <f>Q1979*H1979</f>
        <v>0</v>
      </c>
      <c r="S1979" s="237">
        <v>0</v>
      </c>
      <c r="T1979" s="238">
        <f>S1979*H1979</f>
        <v>0</v>
      </c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R1979" s="239" t="s">
        <v>290</v>
      </c>
      <c r="AT1979" s="239" t="s">
        <v>218</v>
      </c>
      <c r="AU1979" s="239" t="s">
        <v>88</v>
      </c>
      <c r="AY1979" s="18" t="s">
        <v>216</v>
      </c>
      <c r="BE1979" s="240">
        <f>IF(N1979="základní",J1979,0)</f>
        <v>0</v>
      </c>
      <c r="BF1979" s="240">
        <f>IF(N1979="snížená",J1979,0)</f>
        <v>0</v>
      </c>
      <c r="BG1979" s="240">
        <f>IF(N1979="zákl. přenesená",J1979,0)</f>
        <v>0</v>
      </c>
      <c r="BH1979" s="240">
        <f>IF(N1979="sníž. přenesená",J1979,0)</f>
        <v>0</v>
      </c>
      <c r="BI1979" s="240">
        <f>IF(N1979="nulová",J1979,0)</f>
        <v>0</v>
      </c>
      <c r="BJ1979" s="18" t="s">
        <v>86</v>
      </c>
      <c r="BK1979" s="240">
        <f>ROUND(I1979*H1979,2)</f>
        <v>0</v>
      </c>
      <c r="BL1979" s="18" t="s">
        <v>290</v>
      </c>
      <c r="BM1979" s="239" t="s">
        <v>3202</v>
      </c>
    </row>
    <row r="1980" s="13" customFormat="1">
      <c r="A1980" s="13"/>
      <c r="B1980" s="241"/>
      <c r="C1980" s="242"/>
      <c r="D1980" s="243" t="s">
        <v>230</v>
      </c>
      <c r="E1980" s="244" t="s">
        <v>1</v>
      </c>
      <c r="F1980" s="245" t="s">
        <v>3203</v>
      </c>
      <c r="G1980" s="242"/>
      <c r="H1980" s="246">
        <v>29.800000000000001</v>
      </c>
      <c r="I1980" s="247"/>
      <c r="J1980" s="242"/>
      <c r="K1980" s="242"/>
      <c r="L1980" s="248"/>
      <c r="M1980" s="249"/>
      <c r="N1980" s="250"/>
      <c r="O1980" s="250"/>
      <c r="P1980" s="250"/>
      <c r="Q1980" s="250"/>
      <c r="R1980" s="250"/>
      <c r="S1980" s="250"/>
      <c r="T1980" s="25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2" t="s">
        <v>230</v>
      </c>
      <c r="AU1980" s="252" t="s">
        <v>88</v>
      </c>
      <c r="AV1980" s="13" t="s">
        <v>88</v>
      </c>
      <c r="AW1980" s="13" t="s">
        <v>34</v>
      </c>
      <c r="AX1980" s="13" t="s">
        <v>79</v>
      </c>
      <c r="AY1980" s="252" t="s">
        <v>216</v>
      </c>
    </row>
    <row r="1981" s="13" customFormat="1">
      <c r="A1981" s="13"/>
      <c r="B1981" s="241"/>
      <c r="C1981" s="242"/>
      <c r="D1981" s="243" t="s">
        <v>230</v>
      </c>
      <c r="E1981" s="244" t="s">
        <v>1</v>
      </c>
      <c r="F1981" s="245" t="s">
        <v>3204</v>
      </c>
      <c r="G1981" s="242"/>
      <c r="H1981" s="246">
        <v>37</v>
      </c>
      <c r="I1981" s="247"/>
      <c r="J1981" s="242"/>
      <c r="K1981" s="242"/>
      <c r="L1981" s="248"/>
      <c r="M1981" s="249"/>
      <c r="N1981" s="250"/>
      <c r="O1981" s="250"/>
      <c r="P1981" s="250"/>
      <c r="Q1981" s="250"/>
      <c r="R1981" s="250"/>
      <c r="S1981" s="250"/>
      <c r="T1981" s="25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2" t="s">
        <v>230</v>
      </c>
      <c r="AU1981" s="252" t="s">
        <v>88</v>
      </c>
      <c r="AV1981" s="13" t="s">
        <v>88</v>
      </c>
      <c r="AW1981" s="13" t="s">
        <v>34</v>
      </c>
      <c r="AX1981" s="13" t="s">
        <v>79</v>
      </c>
      <c r="AY1981" s="252" t="s">
        <v>216</v>
      </c>
    </row>
    <row r="1982" s="13" customFormat="1">
      <c r="A1982" s="13"/>
      <c r="B1982" s="241"/>
      <c r="C1982" s="242"/>
      <c r="D1982" s="243" t="s">
        <v>230</v>
      </c>
      <c r="E1982" s="244" t="s">
        <v>1</v>
      </c>
      <c r="F1982" s="245" t="s">
        <v>3205</v>
      </c>
      <c r="G1982" s="242"/>
      <c r="H1982" s="246">
        <v>30.600000000000001</v>
      </c>
      <c r="I1982" s="247"/>
      <c r="J1982" s="242"/>
      <c r="K1982" s="242"/>
      <c r="L1982" s="248"/>
      <c r="M1982" s="249"/>
      <c r="N1982" s="250"/>
      <c r="O1982" s="250"/>
      <c r="P1982" s="250"/>
      <c r="Q1982" s="250"/>
      <c r="R1982" s="250"/>
      <c r="S1982" s="250"/>
      <c r="T1982" s="251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2" t="s">
        <v>230</v>
      </c>
      <c r="AU1982" s="252" t="s">
        <v>88</v>
      </c>
      <c r="AV1982" s="13" t="s">
        <v>88</v>
      </c>
      <c r="AW1982" s="13" t="s">
        <v>34</v>
      </c>
      <c r="AX1982" s="13" t="s">
        <v>79</v>
      </c>
      <c r="AY1982" s="252" t="s">
        <v>216</v>
      </c>
    </row>
    <row r="1983" s="15" customFormat="1">
      <c r="A1983" s="15"/>
      <c r="B1983" s="280"/>
      <c r="C1983" s="281"/>
      <c r="D1983" s="243" t="s">
        <v>230</v>
      </c>
      <c r="E1983" s="282" t="s">
        <v>1</v>
      </c>
      <c r="F1983" s="283" t="s">
        <v>778</v>
      </c>
      <c r="G1983" s="281"/>
      <c r="H1983" s="284">
        <v>97.400000000000006</v>
      </c>
      <c r="I1983" s="285"/>
      <c r="J1983" s="281"/>
      <c r="K1983" s="281"/>
      <c r="L1983" s="286"/>
      <c r="M1983" s="287"/>
      <c r="N1983" s="288"/>
      <c r="O1983" s="288"/>
      <c r="P1983" s="288"/>
      <c r="Q1983" s="288"/>
      <c r="R1983" s="288"/>
      <c r="S1983" s="288"/>
      <c r="T1983" s="289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90" t="s">
        <v>230</v>
      </c>
      <c r="AU1983" s="290" t="s">
        <v>88</v>
      </c>
      <c r="AV1983" s="15" t="s">
        <v>99</v>
      </c>
      <c r="AW1983" s="15" t="s">
        <v>34</v>
      </c>
      <c r="AX1983" s="15" t="s">
        <v>79</v>
      </c>
      <c r="AY1983" s="290" t="s">
        <v>216</v>
      </c>
    </row>
    <row r="1984" s="13" customFormat="1">
      <c r="A1984" s="13"/>
      <c r="B1984" s="241"/>
      <c r="C1984" s="242"/>
      <c r="D1984" s="243" t="s">
        <v>230</v>
      </c>
      <c r="E1984" s="244" t="s">
        <v>1</v>
      </c>
      <c r="F1984" s="245" t="s">
        <v>3206</v>
      </c>
      <c r="G1984" s="242"/>
      <c r="H1984" s="246">
        <v>52.799999999999997</v>
      </c>
      <c r="I1984" s="247"/>
      <c r="J1984" s="242"/>
      <c r="K1984" s="242"/>
      <c r="L1984" s="248"/>
      <c r="M1984" s="249"/>
      <c r="N1984" s="250"/>
      <c r="O1984" s="250"/>
      <c r="P1984" s="250"/>
      <c r="Q1984" s="250"/>
      <c r="R1984" s="250"/>
      <c r="S1984" s="250"/>
      <c r="T1984" s="251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2" t="s">
        <v>230</v>
      </c>
      <c r="AU1984" s="252" t="s">
        <v>88</v>
      </c>
      <c r="AV1984" s="13" t="s">
        <v>88</v>
      </c>
      <c r="AW1984" s="13" t="s">
        <v>34</v>
      </c>
      <c r="AX1984" s="13" t="s">
        <v>79</v>
      </c>
      <c r="AY1984" s="252" t="s">
        <v>216</v>
      </c>
    </row>
    <row r="1985" s="15" customFormat="1">
      <c r="A1985" s="15"/>
      <c r="B1985" s="280"/>
      <c r="C1985" s="281"/>
      <c r="D1985" s="243" t="s">
        <v>230</v>
      </c>
      <c r="E1985" s="282" t="s">
        <v>1</v>
      </c>
      <c r="F1985" s="283" t="s">
        <v>775</v>
      </c>
      <c r="G1985" s="281"/>
      <c r="H1985" s="284">
        <v>52.799999999999997</v>
      </c>
      <c r="I1985" s="285"/>
      <c r="J1985" s="281"/>
      <c r="K1985" s="281"/>
      <c r="L1985" s="286"/>
      <c r="M1985" s="287"/>
      <c r="N1985" s="288"/>
      <c r="O1985" s="288"/>
      <c r="P1985" s="288"/>
      <c r="Q1985" s="288"/>
      <c r="R1985" s="288"/>
      <c r="S1985" s="288"/>
      <c r="T1985" s="289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90" t="s">
        <v>230</v>
      </c>
      <c r="AU1985" s="290" t="s">
        <v>88</v>
      </c>
      <c r="AV1985" s="15" t="s">
        <v>99</v>
      </c>
      <c r="AW1985" s="15" t="s">
        <v>34</v>
      </c>
      <c r="AX1985" s="15" t="s">
        <v>79</v>
      </c>
      <c r="AY1985" s="290" t="s">
        <v>216</v>
      </c>
    </row>
    <row r="1986" s="14" customFormat="1">
      <c r="A1986" s="14"/>
      <c r="B1986" s="253"/>
      <c r="C1986" s="254"/>
      <c r="D1986" s="243" t="s">
        <v>230</v>
      </c>
      <c r="E1986" s="255" t="s">
        <v>1</v>
      </c>
      <c r="F1986" s="256" t="s">
        <v>3207</v>
      </c>
      <c r="G1986" s="254"/>
      <c r="H1986" s="257">
        <v>150.19999999999999</v>
      </c>
      <c r="I1986" s="258"/>
      <c r="J1986" s="254"/>
      <c r="K1986" s="254"/>
      <c r="L1986" s="259"/>
      <c r="M1986" s="260"/>
      <c r="N1986" s="261"/>
      <c r="O1986" s="261"/>
      <c r="P1986" s="261"/>
      <c r="Q1986" s="261"/>
      <c r="R1986" s="261"/>
      <c r="S1986" s="261"/>
      <c r="T1986" s="26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3" t="s">
        <v>230</v>
      </c>
      <c r="AU1986" s="263" t="s">
        <v>88</v>
      </c>
      <c r="AV1986" s="14" t="s">
        <v>121</v>
      </c>
      <c r="AW1986" s="14" t="s">
        <v>34</v>
      </c>
      <c r="AX1986" s="14" t="s">
        <v>86</v>
      </c>
      <c r="AY1986" s="263" t="s">
        <v>216</v>
      </c>
    </row>
    <row r="1987" s="2" customFormat="1" ht="16.5" customHeight="1">
      <c r="A1987" s="39"/>
      <c r="B1987" s="40"/>
      <c r="C1987" s="264" t="s">
        <v>3208</v>
      </c>
      <c r="D1987" s="264" t="s">
        <v>372</v>
      </c>
      <c r="E1987" s="265" t="s">
        <v>3209</v>
      </c>
      <c r="F1987" s="266" t="s">
        <v>3210</v>
      </c>
      <c r="G1987" s="267" t="s">
        <v>293</v>
      </c>
      <c r="H1987" s="268">
        <v>165.22</v>
      </c>
      <c r="I1987" s="269"/>
      <c r="J1987" s="270">
        <f>ROUND(I1987*H1987,2)</f>
        <v>0</v>
      </c>
      <c r="K1987" s="266" t="s">
        <v>222</v>
      </c>
      <c r="L1987" s="271"/>
      <c r="M1987" s="272" t="s">
        <v>1</v>
      </c>
      <c r="N1987" s="273" t="s">
        <v>44</v>
      </c>
      <c r="O1987" s="92"/>
      <c r="P1987" s="237">
        <f>O1987*H1987</f>
        <v>0</v>
      </c>
      <c r="Q1987" s="237">
        <v>0</v>
      </c>
      <c r="R1987" s="237">
        <f>Q1987*H1987</f>
        <v>0</v>
      </c>
      <c r="S1987" s="237">
        <v>0</v>
      </c>
      <c r="T1987" s="238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239" t="s">
        <v>371</v>
      </c>
      <c r="AT1987" s="239" t="s">
        <v>372</v>
      </c>
      <c r="AU1987" s="239" t="s">
        <v>88</v>
      </c>
      <c r="AY1987" s="18" t="s">
        <v>216</v>
      </c>
      <c r="BE1987" s="240">
        <f>IF(N1987="základní",J1987,0)</f>
        <v>0</v>
      </c>
      <c r="BF1987" s="240">
        <f>IF(N1987="snížená",J1987,0)</f>
        <v>0</v>
      </c>
      <c r="BG1987" s="240">
        <f>IF(N1987="zákl. přenesená",J1987,0)</f>
        <v>0</v>
      </c>
      <c r="BH1987" s="240">
        <f>IF(N1987="sníž. přenesená",J1987,0)</f>
        <v>0</v>
      </c>
      <c r="BI1987" s="240">
        <f>IF(N1987="nulová",J1987,0)</f>
        <v>0</v>
      </c>
      <c r="BJ1987" s="18" t="s">
        <v>86</v>
      </c>
      <c r="BK1987" s="240">
        <f>ROUND(I1987*H1987,2)</f>
        <v>0</v>
      </c>
      <c r="BL1987" s="18" t="s">
        <v>290</v>
      </c>
      <c r="BM1987" s="239" t="s">
        <v>3211</v>
      </c>
    </row>
    <row r="1988" s="13" customFormat="1">
      <c r="A1988" s="13"/>
      <c r="B1988" s="241"/>
      <c r="C1988" s="242"/>
      <c r="D1988" s="243" t="s">
        <v>230</v>
      </c>
      <c r="E1988" s="242"/>
      <c r="F1988" s="245" t="s">
        <v>3212</v>
      </c>
      <c r="G1988" s="242"/>
      <c r="H1988" s="246">
        <v>165.22</v>
      </c>
      <c r="I1988" s="247"/>
      <c r="J1988" s="242"/>
      <c r="K1988" s="242"/>
      <c r="L1988" s="248"/>
      <c r="M1988" s="249"/>
      <c r="N1988" s="250"/>
      <c r="O1988" s="250"/>
      <c r="P1988" s="250"/>
      <c r="Q1988" s="250"/>
      <c r="R1988" s="250"/>
      <c r="S1988" s="250"/>
      <c r="T1988" s="251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2" t="s">
        <v>230</v>
      </c>
      <c r="AU1988" s="252" t="s">
        <v>88</v>
      </c>
      <c r="AV1988" s="13" t="s">
        <v>88</v>
      </c>
      <c r="AW1988" s="13" t="s">
        <v>4</v>
      </c>
      <c r="AX1988" s="13" t="s">
        <v>86</v>
      </c>
      <c r="AY1988" s="252" t="s">
        <v>216</v>
      </c>
    </row>
    <row r="1989" s="2" customFormat="1" ht="16.5" customHeight="1">
      <c r="A1989" s="39"/>
      <c r="B1989" s="40"/>
      <c r="C1989" s="228" t="s">
        <v>3213</v>
      </c>
      <c r="D1989" s="228" t="s">
        <v>218</v>
      </c>
      <c r="E1989" s="229" t="s">
        <v>3214</v>
      </c>
      <c r="F1989" s="230" t="s">
        <v>3215</v>
      </c>
      <c r="G1989" s="231" t="s">
        <v>277</v>
      </c>
      <c r="H1989" s="232">
        <v>1214.74</v>
      </c>
      <c r="I1989" s="233"/>
      <c r="J1989" s="234">
        <f>ROUND(I1989*H1989,2)</f>
        <v>0</v>
      </c>
      <c r="K1989" s="230" t="s">
        <v>222</v>
      </c>
      <c r="L1989" s="45"/>
      <c r="M1989" s="235" t="s">
        <v>1</v>
      </c>
      <c r="N1989" s="236" t="s">
        <v>44</v>
      </c>
      <c r="O1989" s="92"/>
      <c r="P1989" s="237">
        <f>O1989*H1989</f>
        <v>0</v>
      </c>
      <c r="Q1989" s="237">
        <v>0.00020000000000000001</v>
      </c>
      <c r="R1989" s="237">
        <f>Q1989*H1989</f>
        <v>0.24294800000000003</v>
      </c>
      <c r="S1989" s="237">
        <v>0</v>
      </c>
      <c r="T1989" s="238">
        <f>S1989*H1989</f>
        <v>0</v>
      </c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39"/>
      <c r="AE1989" s="39"/>
      <c r="AR1989" s="239" t="s">
        <v>290</v>
      </c>
      <c r="AT1989" s="239" t="s">
        <v>218</v>
      </c>
      <c r="AU1989" s="239" t="s">
        <v>88</v>
      </c>
      <c r="AY1989" s="18" t="s">
        <v>216</v>
      </c>
      <c r="BE1989" s="240">
        <f>IF(N1989="základní",J1989,0)</f>
        <v>0</v>
      </c>
      <c r="BF1989" s="240">
        <f>IF(N1989="snížená",J1989,0)</f>
        <v>0</v>
      </c>
      <c r="BG1989" s="240">
        <f>IF(N1989="zákl. přenesená",J1989,0)</f>
        <v>0</v>
      </c>
      <c r="BH1989" s="240">
        <f>IF(N1989="sníž. přenesená",J1989,0)</f>
        <v>0</v>
      </c>
      <c r="BI1989" s="240">
        <f>IF(N1989="nulová",J1989,0)</f>
        <v>0</v>
      </c>
      <c r="BJ1989" s="18" t="s">
        <v>86</v>
      </c>
      <c r="BK1989" s="240">
        <f>ROUND(I1989*H1989,2)</f>
        <v>0</v>
      </c>
      <c r="BL1989" s="18" t="s">
        <v>290</v>
      </c>
      <c r="BM1989" s="239" t="s">
        <v>3216</v>
      </c>
    </row>
    <row r="1990" s="13" customFormat="1">
      <c r="A1990" s="13"/>
      <c r="B1990" s="241"/>
      <c r="C1990" s="242"/>
      <c r="D1990" s="243" t="s">
        <v>230</v>
      </c>
      <c r="E1990" s="244" t="s">
        <v>1</v>
      </c>
      <c r="F1990" s="245" t="s">
        <v>3217</v>
      </c>
      <c r="G1990" s="242"/>
      <c r="H1990" s="246">
        <v>194.75700000000001</v>
      </c>
      <c r="I1990" s="247"/>
      <c r="J1990" s="242"/>
      <c r="K1990" s="242"/>
      <c r="L1990" s="248"/>
      <c r="M1990" s="249"/>
      <c r="N1990" s="250"/>
      <c r="O1990" s="250"/>
      <c r="P1990" s="250"/>
      <c r="Q1990" s="250"/>
      <c r="R1990" s="250"/>
      <c r="S1990" s="250"/>
      <c r="T1990" s="25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2" t="s">
        <v>230</v>
      </c>
      <c r="AU1990" s="252" t="s">
        <v>88</v>
      </c>
      <c r="AV1990" s="13" t="s">
        <v>88</v>
      </c>
      <c r="AW1990" s="13" t="s">
        <v>34</v>
      </c>
      <c r="AX1990" s="13" t="s">
        <v>79</v>
      </c>
      <c r="AY1990" s="252" t="s">
        <v>216</v>
      </c>
    </row>
    <row r="1991" s="13" customFormat="1">
      <c r="A1991" s="13"/>
      <c r="B1991" s="241"/>
      <c r="C1991" s="242"/>
      <c r="D1991" s="243" t="s">
        <v>230</v>
      </c>
      <c r="E1991" s="244" t="s">
        <v>1</v>
      </c>
      <c r="F1991" s="245" t="s">
        <v>3218</v>
      </c>
      <c r="G1991" s="242"/>
      <c r="H1991" s="246">
        <v>75</v>
      </c>
      <c r="I1991" s="247"/>
      <c r="J1991" s="242"/>
      <c r="K1991" s="242"/>
      <c r="L1991" s="248"/>
      <c r="M1991" s="249"/>
      <c r="N1991" s="250"/>
      <c r="O1991" s="250"/>
      <c r="P1991" s="250"/>
      <c r="Q1991" s="250"/>
      <c r="R1991" s="250"/>
      <c r="S1991" s="250"/>
      <c r="T1991" s="25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2" t="s">
        <v>230</v>
      </c>
      <c r="AU1991" s="252" t="s">
        <v>88</v>
      </c>
      <c r="AV1991" s="13" t="s">
        <v>88</v>
      </c>
      <c r="AW1991" s="13" t="s">
        <v>34</v>
      </c>
      <c r="AX1991" s="13" t="s">
        <v>79</v>
      </c>
      <c r="AY1991" s="252" t="s">
        <v>216</v>
      </c>
    </row>
    <row r="1992" s="15" customFormat="1">
      <c r="A1992" s="15"/>
      <c r="B1992" s="280"/>
      <c r="C1992" s="281"/>
      <c r="D1992" s="243" t="s">
        <v>230</v>
      </c>
      <c r="E1992" s="282" t="s">
        <v>1</v>
      </c>
      <c r="F1992" s="283" t="s">
        <v>3219</v>
      </c>
      <c r="G1992" s="281"/>
      <c r="H1992" s="284">
        <v>269.757</v>
      </c>
      <c r="I1992" s="285"/>
      <c r="J1992" s="281"/>
      <c r="K1992" s="281"/>
      <c r="L1992" s="286"/>
      <c r="M1992" s="287"/>
      <c r="N1992" s="288"/>
      <c r="O1992" s="288"/>
      <c r="P1992" s="288"/>
      <c r="Q1992" s="288"/>
      <c r="R1992" s="288"/>
      <c r="S1992" s="288"/>
      <c r="T1992" s="289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90" t="s">
        <v>230</v>
      </c>
      <c r="AU1992" s="290" t="s">
        <v>88</v>
      </c>
      <c r="AV1992" s="15" t="s">
        <v>99</v>
      </c>
      <c r="AW1992" s="15" t="s">
        <v>34</v>
      </c>
      <c r="AX1992" s="15" t="s">
        <v>79</v>
      </c>
      <c r="AY1992" s="290" t="s">
        <v>216</v>
      </c>
    </row>
    <row r="1993" s="13" customFormat="1">
      <c r="A1993" s="13"/>
      <c r="B1993" s="241"/>
      <c r="C1993" s="242"/>
      <c r="D1993" s="243" t="s">
        <v>230</v>
      </c>
      <c r="E1993" s="244" t="s">
        <v>1</v>
      </c>
      <c r="F1993" s="245" t="s">
        <v>3220</v>
      </c>
      <c r="G1993" s="242"/>
      <c r="H1993" s="246">
        <v>107.34</v>
      </c>
      <c r="I1993" s="247"/>
      <c r="J1993" s="242"/>
      <c r="K1993" s="242"/>
      <c r="L1993" s="248"/>
      <c r="M1993" s="249"/>
      <c r="N1993" s="250"/>
      <c r="O1993" s="250"/>
      <c r="P1993" s="250"/>
      <c r="Q1993" s="250"/>
      <c r="R1993" s="250"/>
      <c r="S1993" s="250"/>
      <c r="T1993" s="25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2" t="s">
        <v>230</v>
      </c>
      <c r="AU1993" s="252" t="s">
        <v>88</v>
      </c>
      <c r="AV1993" s="13" t="s">
        <v>88</v>
      </c>
      <c r="AW1993" s="13" t="s">
        <v>34</v>
      </c>
      <c r="AX1993" s="13" t="s">
        <v>79</v>
      </c>
      <c r="AY1993" s="252" t="s">
        <v>216</v>
      </c>
    </row>
    <row r="1994" s="15" customFormat="1">
      <c r="A1994" s="15"/>
      <c r="B1994" s="280"/>
      <c r="C1994" s="281"/>
      <c r="D1994" s="243" t="s">
        <v>230</v>
      </c>
      <c r="E1994" s="282" t="s">
        <v>1</v>
      </c>
      <c r="F1994" s="283" t="s">
        <v>1156</v>
      </c>
      <c r="G1994" s="281"/>
      <c r="H1994" s="284">
        <v>107.34</v>
      </c>
      <c r="I1994" s="285"/>
      <c r="J1994" s="281"/>
      <c r="K1994" s="281"/>
      <c r="L1994" s="286"/>
      <c r="M1994" s="287"/>
      <c r="N1994" s="288"/>
      <c r="O1994" s="288"/>
      <c r="P1994" s="288"/>
      <c r="Q1994" s="288"/>
      <c r="R1994" s="288"/>
      <c r="S1994" s="288"/>
      <c r="T1994" s="289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90" t="s">
        <v>230</v>
      </c>
      <c r="AU1994" s="290" t="s">
        <v>88</v>
      </c>
      <c r="AV1994" s="15" t="s">
        <v>99</v>
      </c>
      <c r="AW1994" s="15" t="s">
        <v>34</v>
      </c>
      <c r="AX1994" s="15" t="s">
        <v>79</v>
      </c>
      <c r="AY1994" s="290" t="s">
        <v>216</v>
      </c>
    </row>
    <row r="1995" s="13" customFormat="1">
      <c r="A1995" s="13"/>
      <c r="B1995" s="241"/>
      <c r="C1995" s="242"/>
      <c r="D1995" s="243" t="s">
        <v>230</v>
      </c>
      <c r="E1995" s="244" t="s">
        <v>1</v>
      </c>
      <c r="F1995" s="245" t="s">
        <v>3221</v>
      </c>
      <c r="G1995" s="242"/>
      <c r="H1995" s="246">
        <v>64.390000000000001</v>
      </c>
      <c r="I1995" s="247"/>
      <c r="J1995" s="242"/>
      <c r="K1995" s="242"/>
      <c r="L1995" s="248"/>
      <c r="M1995" s="249"/>
      <c r="N1995" s="250"/>
      <c r="O1995" s="250"/>
      <c r="P1995" s="250"/>
      <c r="Q1995" s="250"/>
      <c r="R1995" s="250"/>
      <c r="S1995" s="250"/>
      <c r="T1995" s="25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2" t="s">
        <v>230</v>
      </c>
      <c r="AU1995" s="252" t="s">
        <v>88</v>
      </c>
      <c r="AV1995" s="13" t="s">
        <v>88</v>
      </c>
      <c r="AW1995" s="13" t="s">
        <v>34</v>
      </c>
      <c r="AX1995" s="13" t="s">
        <v>79</v>
      </c>
      <c r="AY1995" s="252" t="s">
        <v>216</v>
      </c>
    </row>
    <row r="1996" s="15" customFormat="1">
      <c r="A1996" s="15"/>
      <c r="B1996" s="280"/>
      <c r="C1996" s="281"/>
      <c r="D1996" s="243" t="s">
        <v>230</v>
      </c>
      <c r="E1996" s="282" t="s">
        <v>1</v>
      </c>
      <c r="F1996" s="283" t="s">
        <v>1160</v>
      </c>
      <c r="G1996" s="281"/>
      <c r="H1996" s="284">
        <v>64.390000000000001</v>
      </c>
      <c r="I1996" s="285"/>
      <c r="J1996" s="281"/>
      <c r="K1996" s="281"/>
      <c r="L1996" s="286"/>
      <c r="M1996" s="287"/>
      <c r="N1996" s="288"/>
      <c r="O1996" s="288"/>
      <c r="P1996" s="288"/>
      <c r="Q1996" s="288"/>
      <c r="R1996" s="288"/>
      <c r="S1996" s="288"/>
      <c r="T1996" s="289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90" t="s">
        <v>230</v>
      </c>
      <c r="AU1996" s="290" t="s">
        <v>88</v>
      </c>
      <c r="AV1996" s="15" t="s">
        <v>99</v>
      </c>
      <c r="AW1996" s="15" t="s">
        <v>34</v>
      </c>
      <c r="AX1996" s="15" t="s">
        <v>79</v>
      </c>
      <c r="AY1996" s="290" t="s">
        <v>216</v>
      </c>
    </row>
    <row r="1997" s="13" customFormat="1">
      <c r="A1997" s="13"/>
      <c r="B1997" s="241"/>
      <c r="C1997" s="242"/>
      <c r="D1997" s="243" t="s">
        <v>230</v>
      </c>
      <c r="E1997" s="244" t="s">
        <v>1</v>
      </c>
      <c r="F1997" s="245" t="s">
        <v>3222</v>
      </c>
      <c r="G1997" s="242"/>
      <c r="H1997" s="246">
        <v>41.008000000000003</v>
      </c>
      <c r="I1997" s="247"/>
      <c r="J1997" s="242"/>
      <c r="K1997" s="242"/>
      <c r="L1997" s="248"/>
      <c r="M1997" s="249"/>
      <c r="N1997" s="250"/>
      <c r="O1997" s="250"/>
      <c r="P1997" s="250"/>
      <c r="Q1997" s="250"/>
      <c r="R1997" s="250"/>
      <c r="S1997" s="250"/>
      <c r="T1997" s="25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2" t="s">
        <v>230</v>
      </c>
      <c r="AU1997" s="252" t="s">
        <v>88</v>
      </c>
      <c r="AV1997" s="13" t="s">
        <v>88</v>
      </c>
      <c r="AW1997" s="13" t="s">
        <v>34</v>
      </c>
      <c r="AX1997" s="13" t="s">
        <v>79</v>
      </c>
      <c r="AY1997" s="252" t="s">
        <v>216</v>
      </c>
    </row>
    <row r="1998" s="15" customFormat="1">
      <c r="A1998" s="15"/>
      <c r="B1998" s="280"/>
      <c r="C1998" s="281"/>
      <c r="D1998" s="243" t="s">
        <v>230</v>
      </c>
      <c r="E1998" s="282" t="s">
        <v>1</v>
      </c>
      <c r="F1998" s="283" t="s">
        <v>1163</v>
      </c>
      <c r="G1998" s="281"/>
      <c r="H1998" s="284">
        <v>41.008000000000003</v>
      </c>
      <c r="I1998" s="285"/>
      <c r="J1998" s="281"/>
      <c r="K1998" s="281"/>
      <c r="L1998" s="286"/>
      <c r="M1998" s="287"/>
      <c r="N1998" s="288"/>
      <c r="O1998" s="288"/>
      <c r="P1998" s="288"/>
      <c r="Q1998" s="288"/>
      <c r="R1998" s="288"/>
      <c r="S1998" s="288"/>
      <c r="T1998" s="289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90" t="s">
        <v>230</v>
      </c>
      <c r="AU1998" s="290" t="s">
        <v>88</v>
      </c>
      <c r="AV1998" s="15" t="s">
        <v>99</v>
      </c>
      <c r="AW1998" s="15" t="s">
        <v>34</v>
      </c>
      <c r="AX1998" s="15" t="s">
        <v>79</v>
      </c>
      <c r="AY1998" s="290" t="s">
        <v>216</v>
      </c>
    </row>
    <row r="1999" s="13" customFormat="1">
      <c r="A1999" s="13"/>
      <c r="B1999" s="241"/>
      <c r="C1999" s="242"/>
      <c r="D1999" s="243" t="s">
        <v>230</v>
      </c>
      <c r="E1999" s="244" t="s">
        <v>1</v>
      </c>
      <c r="F1999" s="245" t="s">
        <v>3223</v>
      </c>
      <c r="G1999" s="242"/>
      <c r="H1999" s="246">
        <v>34.780000000000001</v>
      </c>
      <c r="I1999" s="247"/>
      <c r="J1999" s="242"/>
      <c r="K1999" s="242"/>
      <c r="L1999" s="248"/>
      <c r="M1999" s="249"/>
      <c r="N1999" s="250"/>
      <c r="O1999" s="250"/>
      <c r="P1999" s="250"/>
      <c r="Q1999" s="250"/>
      <c r="R1999" s="250"/>
      <c r="S1999" s="250"/>
      <c r="T1999" s="25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2" t="s">
        <v>230</v>
      </c>
      <c r="AU1999" s="252" t="s">
        <v>88</v>
      </c>
      <c r="AV1999" s="13" t="s">
        <v>88</v>
      </c>
      <c r="AW1999" s="13" t="s">
        <v>34</v>
      </c>
      <c r="AX1999" s="13" t="s">
        <v>79</v>
      </c>
      <c r="AY1999" s="252" t="s">
        <v>216</v>
      </c>
    </row>
    <row r="2000" s="15" customFormat="1">
      <c r="A2000" s="15"/>
      <c r="B2000" s="280"/>
      <c r="C2000" s="281"/>
      <c r="D2000" s="243" t="s">
        <v>230</v>
      </c>
      <c r="E2000" s="282" t="s">
        <v>1</v>
      </c>
      <c r="F2000" s="283" t="s">
        <v>1167</v>
      </c>
      <c r="G2000" s="281"/>
      <c r="H2000" s="284">
        <v>34.780000000000001</v>
      </c>
      <c r="I2000" s="285"/>
      <c r="J2000" s="281"/>
      <c r="K2000" s="281"/>
      <c r="L2000" s="286"/>
      <c r="M2000" s="287"/>
      <c r="N2000" s="288"/>
      <c r="O2000" s="288"/>
      <c r="P2000" s="288"/>
      <c r="Q2000" s="288"/>
      <c r="R2000" s="288"/>
      <c r="S2000" s="288"/>
      <c r="T2000" s="289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90" t="s">
        <v>230</v>
      </c>
      <c r="AU2000" s="290" t="s">
        <v>88</v>
      </c>
      <c r="AV2000" s="15" t="s">
        <v>99</v>
      </c>
      <c r="AW2000" s="15" t="s">
        <v>34</v>
      </c>
      <c r="AX2000" s="15" t="s">
        <v>79</v>
      </c>
      <c r="AY2000" s="290" t="s">
        <v>216</v>
      </c>
    </row>
    <row r="2001" s="13" customFormat="1">
      <c r="A2001" s="13"/>
      <c r="B2001" s="241"/>
      <c r="C2001" s="242"/>
      <c r="D2001" s="243" t="s">
        <v>230</v>
      </c>
      <c r="E2001" s="244" t="s">
        <v>1</v>
      </c>
      <c r="F2001" s="245" t="s">
        <v>3224</v>
      </c>
      <c r="G2001" s="242"/>
      <c r="H2001" s="246">
        <v>68.549999999999997</v>
      </c>
      <c r="I2001" s="247"/>
      <c r="J2001" s="242"/>
      <c r="K2001" s="242"/>
      <c r="L2001" s="248"/>
      <c r="M2001" s="249"/>
      <c r="N2001" s="250"/>
      <c r="O2001" s="250"/>
      <c r="P2001" s="250"/>
      <c r="Q2001" s="250"/>
      <c r="R2001" s="250"/>
      <c r="S2001" s="250"/>
      <c r="T2001" s="25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2" t="s">
        <v>230</v>
      </c>
      <c r="AU2001" s="252" t="s">
        <v>88</v>
      </c>
      <c r="AV2001" s="13" t="s">
        <v>88</v>
      </c>
      <c r="AW2001" s="13" t="s">
        <v>34</v>
      </c>
      <c r="AX2001" s="13" t="s">
        <v>79</v>
      </c>
      <c r="AY2001" s="252" t="s">
        <v>216</v>
      </c>
    </row>
    <row r="2002" s="15" customFormat="1">
      <c r="A2002" s="15"/>
      <c r="B2002" s="280"/>
      <c r="C2002" s="281"/>
      <c r="D2002" s="243" t="s">
        <v>230</v>
      </c>
      <c r="E2002" s="282" t="s">
        <v>1</v>
      </c>
      <c r="F2002" s="283" t="s">
        <v>1171</v>
      </c>
      <c r="G2002" s="281"/>
      <c r="H2002" s="284">
        <v>68.549999999999997</v>
      </c>
      <c r="I2002" s="285"/>
      <c r="J2002" s="281"/>
      <c r="K2002" s="281"/>
      <c r="L2002" s="286"/>
      <c r="M2002" s="287"/>
      <c r="N2002" s="288"/>
      <c r="O2002" s="288"/>
      <c r="P2002" s="288"/>
      <c r="Q2002" s="288"/>
      <c r="R2002" s="288"/>
      <c r="S2002" s="288"/>
      <c r="T2002" s="289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90" t="s">
        <v>230</v>
      </c>
      <c r="AU2002" s="290" t="s">
        <v>88</v>
      </c>
      <c r="AV2002" s="15" t="s">
        <v>99</v>
      </c>
      <c r="AW2002" s="15" t="s">
        <v>34</v>
      </c>
      <c r="AX2002" s="15" t="s">
        <v>79</v>
      </c>
      <c r="AY2002" s="290" t="s">
        <v>216</v>
      </c>
    </row>
    <row r="2003" s="13" customFormat="1">
      <c r="A2003" s="13"/>
      <c r="B2003" s="241"/>
      <c r="C2003" s="242"/>
      <c r="D2003" s="243" t="s">
        <v>230</v>
      </c>
      <c r="E2003" s="244" t="s">
        <v>1</v>
      </c>
      <c r="F2003" s="245" t="s">
        <v>3225</v>
      </c>
      <c r="G2003" s="242"/>
      <c r="H2003" s="246">
        <v>139.69499999999999</v>
      </c>
      <c r="I2003" s="247"/>
      <c r="J2003" s="242"/>
      <c r="K2003" s="242"/>
      <c r="L2003" s="248"/>
      <c r="M2003" s="249"/>
      <c r="N2003" s="250"/>
      <c r="O2003" s="250"/>
      <c r="P2003" s="250"/>
      <c r="Q2003" s="250"/>
      <c r="R2003" s="250"/>
      <c r="S2003" s="250"/>
      <c r="T2003" s="25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2" t="s">
        <v>230</v>
      </c>
      <c r="AU2003" s="252" t="s">
        <v>88</v>
      </c>
      <c r="AV2003" s="13" t="s">
        <v>88</v>
      </c>
      <c r="AW2003" s="13" t="s">
        <v>34</v>
      </c>
      <c r="AX2003" s="13" t="s">
        <v>79</v>
      </c>
      <c r="AY2003" s="252" t="s">
        <v>216</v>
      </c>
    </row>
    <row r="2004" s="15" customFormat="1">
      <c r="A2004" s="15"/>
      <c r="B2004" s="280"/>
      <c r="C2004" s="281"/>
      <c r="D2004" s="243" t="s">
        <v>230</v>
      </c>
      <c r="E2004" s="282" t="s">
        <v>1</v>
      </c>
      <c r="F2004" s="283" t="s">
        <v>1175</v>
      </c>
      <c r="G2004" s="281"/>
      <c r="H2004" s="284">
        <v>139.69499999999999</v>
      </c>
      <c r="I2004" s="285"/>
      <c r="J2004" s="281"/>
      <c r="K2004" s="281"/>
      <c r="L2004" s="286"/>
      <c r="M2004" s="287"/>
      <c r="N2004" s="288"/>
      <c r="O2004" s="288"/>
      <c r="P2004" s="288"/>
      <c r="Q2004" s="288"/>
      <c r="R2004" s="288"/>
      <c r="S2004" s="288"/>
      <c r="T2004" s="289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90" t="s">
        <v>230</v>
      </c>
      <c r="AU2004" s="290" t="s">
        <v>88</v>
      </c>
      <c r="AV2004" s="15" t="s">
        <v>99</v>
      </c>
      <c r="AW2004" s="15" t="s">
        <v>34</v>
      </c>
      <c r="AX2004" s="15" t="s">
        <v>79</v>
      </c>
      <c r="AY2004" s="290" t="s">
        <v>216</v>
      </c>
    </row>
    <row r="2005" s="13" customFormat="1">
      <c r="A2005" s="13"/>
      <c r="B2005" s="241"/>
      <c r="C2005" s="242"/>
      <c r="D2005" s="243" t="s">
        <v>230</v>
      </c>
      <c r="E2005" s="244" t="s">
        <v>1</v>
      </c>
      <c r="F2005" s="245" t="s">
        <v>3226</v>
      </c>
      <c r="G2005" s="242"/>
      <c r="H2005" s="246">
        <v>81.760000000000005</v>
      </c>
      <c r="I2005" s="247"/>
      <c r="J2005" s="242"/>
      <c r="K2005" s="242"/>
      <c r="L2005" s="248"/>
      <c r="M2005" s="249"/>
      <c r="N2005" s="250"/>
      <c r="O2005" s="250"/>
      <c r="P2005" s="250"/>
      <c r="Q2005" s="250"/>
      <c r="R2005" s="250"/>
      <c r="S2005" s="250"/>
      <c r="T2005" s="251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52" t="s">
        <v>230</v>
      </c>
      <c r="AU2005" s="252" t="s">
        <v>88</v>
      </c>
      <c r="AV2005" s="13" t="s">
        <v>88</v>
      </c>
      <c r="AW2005" s="13" t="s">
        <v>34</v>
      </c>
      <c r="AX2005" s="13" t="s">
        <v>79</v>
      </c>
      <c r="AY2005" s="252" t="s">
        <v>216</v>
      </c>
    </row>
    <row r="2006" s="15" customFormat="1">
      <c r="A2006" s="15"/>
      <c r="B2006" s="280"/>
      <c r="C2006" s="281"/>
      <c r="D2006" s="243" t="s">
        <v>230</v>
      </c>
      <c r="E2006" s="282" t="s">
        <v>1</v>
      </c>
      <c r="F2006" s="283" t="s">
        <v>1179</v>
      </c>
      <c r="G2006" s="281"/>
      <c r="H2006" s="284">
        <v>81.760000000000005</v>
      </c>
      <c r="I2006" s="285"/>
      <c r="J2006" s="281"/>
      <c r="K2006" s="281"/>
      <c r="L2006" s="286"/>
      <c r="M2006" s="287"/>
      <c r="N2006" s="288"/>
      <c r="O2006" s="288"/>
      <c r="P2006" s="288"/>
      <c r="Q2006" s="288"/>
      <c r="R2006" s="288"/>
      <c r="S2006" s="288"/>
      <c r="T2006" s="289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90" t="s">
        <v>230</v>
      </c>
      <c r="AU2006" s="290" t="s">
        <v>88</v>
      </c>
      <c r="AV2006" s="15" t="s">
        <v>99</v>
      </c>
      <c r="AW2006" s="15" t="s">
        <v>34</v>
      </c>
      <c r="AX2006" s="15" t="s">
        <v>79</v>
      </c>
      <c r="AY2006" s="290" t="s">
        <v>216</v>
      </c>
    </row>
    <row r="2007" s="13" customFormat="1">
      <c r="A2007" s="13"/>
      <c r="B2007" s="241"/>
      <c r="C2007" s="242"/>
      <c r="D2007" s="243" t="s">
        <v>230</v>
      </c>
      <c r="E2007" s="244" t="s">
        <v>1</v>
      </c>
      <c r="F2007" s="245" t="s">
        <v>3227</v>
      </c>
      <c r="G2007" s="242"/>
      <c r="H2007" s="246">
        <v>137.16</v>
      </c>
      <c r="I2007" s="247"/>
      <c r="J2007" s="242"/>
      <c r="K2007" s="242"/>
      <c r="L2007" s="248"/>
      <c r="M2007" s="249"/>
      <c r="N2007" s="250"/>
      <c r="O2007" s="250"/>
      <c r="P2007" s="250"/>
      <c r="Q2007" s="250"/>
      <c r="R2007" s="250"/>
      <c r="S2007" s="250"/>
      <c r="T2007" s="251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2" t="s">
        <v>230</v>
      </c>
      <c r="AU2007" s="252" t="s">
        <v>88</v>
      </c>
      <c r="AV2007" s="13" t="s">
        <v>88</v>
      </c>
      <c r="AW2007" s="13" t="s">
        <v>34</v>
      </c>
      <c r="AX2007" s="13" t="s">
        <v>79</v>
      </c>
      <c r="AY2007" s="252" t="s">
        <v>216</v>
      </c>
    </row>
    <row r="2008" s="15" customFormat="1">
      <c r="A2008" s="15"/>
      <c r="B2008" s="280"/>
      <c r="C2008" s="281"/>
      <c r="D2008" s="243" t="s">
        <v>230</v>
      </c>
      <c r="E2008" s="282" t="s">
        <v>1</v>
      </c>
      <c r="F2008" s="283" t="s">
        <v>1183</v>
      </c>
      <c r="G2008" s="281"/>
      <c r="H2008" s="284">
        <v>137.16</v>
      </c>
      <c r="I2008" s="285"/>
      <c r="J2008" s="281"/>
      <c r="K2008" s="281"/>
      <c r="L2008" s="286"/>
      <c r="M2008" s="287"/>
      <c r="N2008" s="288"/>
      <c r="O2008" s="288"/>
      <c r="P2008" s="288"/>
      <c r="Q2008" s="288"/>
      <c r="R2008" s="288"/>
      <c r="S2008" s="288"/>
      <c r="T2008" s="289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90" t="s">
        <v>230</v>
      </c>
      <c r="AU2008" s="290" t="s">
        <v>88</v>
      </c>
      <c r="AV2008" s="15" t="s">
        <v>99</v>
      </c>
      <c r="AW2008" s="15" t="s">
        <v>34</v>
      </c>
      <c r="AX2008" s="15" t="s">
        <v>79</v>
      </c>
      <c r="AY2008" s="290" t="s">
        <v>216</v>
      </c>
    </row>
    <row r="2009" s="13" customFormat="1">
      <c r="A2009" s="13"/>
      <c r="B2009" s="241"/>
      <c r="C2009" s="242"/>
      <c r="D2009" s="243" t="s">
        <v>230</v>
      </c>
      <c r="E2009" s="244" t="s">
        <v>1</v>
      </c>
      <c r="F2009" s="245" t="s">
        <v>3228</v>
      </c>
      <c r="G2009" s="242"/>
      <c r="H2009" s="246">
        <v>101.854</v>
      </c>
      <c r="I2009" s="247"/>
      <c r="J2009" s="242"/>
      <c r="K2009" s="242"/>
      <c r="L2009" s="248"/>
      <c r="M2009" s="249"/>
      <c r="N2009" s="250"/>
      <c r="O2009" s="250"/>
      <c r="P2009" s="250"/>
      <c r="Q2009" s="250"/>
      <c r="R2009" s="250"/>
      <c r="S2009" s="250"/>
      <c r="T2009" s="251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52" t="s">
        <v>230</v>
      </c>
      <c r="AU2009" s="252" t="s">
        <v>88</v>
      </c>
      <c r="AV2009" s="13" t="s">
        <v>88</v>
      </c>
      <c r="AW2009" s="13" t="s">
        <v>34</v>
      </c>
      <c r="AX2009" s="13" t="s">
        <v>79</v>
      </c>
      <c r="AY2009" s="252" t="s">
        <v>216</v>
      </c>
    </row>
    <row r="2010" s="15" customFormat="1">
      <c r="A2010" s="15"/>
      <c r="B2010" s="280"/>
      <c r="C2010" s="281"/>
      <c r="D2010" s="243" t="s">
        <v>230</v>
      </c>
      <c r="E2010" s="282" t="s">
        <v>1</v>
      </c>
      <c r="F2010" s="283" t="s">
        <v>1187</v>
      </c>
      <c r="G2010" s="281"/>
      <c r="H2010" s="284">
        <v>101.854</v>
      </c>
      <c r="I2010" s="285"/>
      <c r="J2010" s="281"/>
      <c r="K2010" s="281"/>
      <c r="L2010" s="286"/>
      <c r="M2010" s="287"/>
      <c r="N2010" s="288"/>
      <c r="O2010" s="288"/>
      <c r="P2010" s="288"/>
      <c r="Q2010" s="288"/>
      <c r="R2010" s="288"/>
      <c r="S2010" s="288"/>
      <c r="T2010" s="289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90" t="s">
        <v>230</v>
      </c>
      <c r="AU2010" s="290" t="s">
        <v>88</v>
      </c>
      <c r="AV2010" s="15" t="s">
        <v>99</v>
      </c>
      <c r="AW2010" s="15" t="s">
        <v>34</v>
      </c>
      <c r="AX2010" s="15" t="s">
        <v>79</v>
      </c>
      <c r="AY2010" s="290" t="s">
        <v>216</v>
      </c>
    </row>
    <row r="2011" s="13" customFormat="1">
      <c r="A2011" s="13"/>
      <c r="B2011" s="241"/>
      <c r="C2011" s="242"/>
      <c r="D2011" s="243" t="s">
        <v>230</v>
      </c>
      <c r="E2011" s="244" t="s">
        <v>1</v>
      </c>
      <c r="F2011" s="245" t="s">
        <v>3229</v>
      </c>
      <c r="G2011" s="242"/>
      <c r="H2011" s="246">
        <v>22.606000000000002</v>
      </c>
      <c r="I2011" s="247"/>
      <c r="J2011" s="242"/>
      <c r="K2011" s="242"/>
      <c r="L2011" s="248"/>
      <c r="M2011" s="249"/>
      <c r="N2011" s="250"/>
      <c r="O2011" s="250"/>
      <c r="P2011" s="250"/>
      <c r="Q2011" s="250"/>
      <c r="R2011" s="250"/>
      <c r="S2011" s="250"/>
      <c r="T2011" s="251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52" t="s">
        <v>230</v>
      </c>
      <c r="AU2011" s="252" t="s">
        <v>88</v>
      </c>
      <c r="AV2011" s="13" t="s">
        <v>88</v>
      </c>
      <c r="AW2011" s="13" t="s">
        <v>34</v>
      </c>
      <c r="AX2011" s="13" t="s">
        <v>79</v>
      </c>
      <c r="AY2011" s="252" t="s">
        <v>216</v>
      </c>
    </row>
    <row r="2012" s="15" customFormat="1">
      <c r="A2012" s="15"/>
      <c r="B2012" s="280"/>
      <c r="C2012" s="281"/>
      <c r="D2012" s="243" t="s">
        <v>230</v>
      </c>
      <c r="E2012" s="282" t="s">
        <v>1</v>
      </c>
      <c r="F2012" s="283" t="s">
        <v>1190</v>
      </c>
      <c r="G2012" s="281"/>
      <c r="H2012" s="284">
        <v>22.606000000000002</v>
      </c>
      <c r="I2012" s="285"/>
      <c r="J2012" s="281"/>
      <c r="K2012" s="281"/>
      <c r="L2012" s="286"/>
      <c r="M2012" s="287"/>
      <c r="N2012" s="288"/>
      <c r="O2012" s="288"/>
      <c r="P2012" s="288"/>
      <c r="Q2012" s="288"/>
      <c r="R2012" s="288"/>
      <c r="S2012" s="288"/>
      <c r="T2012" s="289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90" t="s">
        <v>230</v>
      </c>
      <c r="AU2012" s="290" t="s">
        <v>88</v>
      </c>
      <c r="AV2012" s="15" t="s">
        <v>99</v>
      </c>
      <c r="AW2012" s="15" t="s">
        <v>34</v>
      </c>
      <c r="AX2012" s="15" t="s">
        <v>79</v>
      </c>
      <c r="AY2012" s="290" t="s">
        <v>216</v>
      </c>
    </row>
    <row r="2013" s="13" customFormat="1">
      <c r="A2013" s="13"/>
      <c r="B2013" s="241"/>
      <c r="C2013" s="242"/>
      <c r="D2013" s="243" t="s">
        <v>230</v>
      </c>
      <c r="E2013" s="244" t="s">
        <v>1</v>
      </c>
      <c r="F2013" s="245" t="s">
        <v>3223</v>
      </c>
      <c r="G2013" s="242"/>
      <c r="H2013" s="246">
        <v>34.780000000000001</v>
      </c>
      <c r="I2013" s="247"/>
      <c r="J2013" s="242"/>
      <c r="K2013" s="242"/>
      <c r="L2013" s="248"/>
      <c r="M2013" s="249"/>
      <c r="N2013" s="250"/>
      <c r="O2013" s="250"/>
      <c r="P2013" s="250"/>
      <c r="Q2013" s="250"/>
      <c r="R2013" s="250"/>
      <c r="S2013" s="250"/>
      <c r="T2013" s="25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52" t="s">
        <v>230</v>
      </c>
      <c r="AU2013" s="252" t="s">
        <v>88</v>
      </c>
      <c r="AV2013" s="13" t="s">
        <v>88</v>
      </c>
      <c r="AW2013" s="13" t="s">
        <v>34</v>
      </c>
      <c r="AX2013" s="13" t="s">
        <v>79</v>
      </c>
      <c r="AY2013" s="252" t="s">
        <v>216</v>
      </c>
    </row>
    <row r="2014" s="15" customFormat="1">
      <c r="A2014" s="15"/>
      <c r="B2014" s="280"/>
      <c r="C2014" s="281"/>
      <c r="D2014" s="243" t="s">
        <v>230</v>
      </c>
      <c r="E2014" s="282" t="s">
        <v>1</v>
      </c>
      <c r="F2014" s="283" t="s">
        <v>1194</v>
      </c>
      <c r="G2014" s="281"/>
      <c r="H2014" s="284">
        <v>34.780000000000001</v>
      </c>
      <c r="I2014" s="285"/>
      <c r="J2014" s="281"/>
      <c r="K2014" s="281"/>
      <c r="L2014" s="286"/>
      <c r="M2014" s="287"/>
      <c r="N2014" s="288"/>
      <c r="O2014" s="288"/>
      <c r="P2014" s="288"/>
      <c r="Q2014" s="288"/>
      <c r="R2014" s="288"/>
      <c r="S2014" s="288"/>
      <c r="T2014" s="289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90" t="s">
        <v>230</v>
      </c>
      <c r="AU2014" s="290" t="s">
        <v>88</v>
      </c>
      <c r="AV2014" s="15" t="s">
        <v>99</v>
      </c>
      <c r="AW2014" s="15" t="s">
        <v>34</v>
      </c>
      <c r="AX2014" s="15" t="s">
        <v>79</v>
      </c>
      <c r="AY2014" s="290" t="s">
        <v>216</v>
      </c>
    </row>
    <row r="2015" s="13" customFormat="1">
      <c r="A2015" s="13"/>
      <c r="B2015" s="241"/>
      <c r="C2015" s="242"/>
      <c r="D2015" s="243" t="s">
        <v>230</v>
      </c>
      <c r="E2015" s="244" t="s">
        <v>1</v>
      </c>
      <c r="F2015" s="245" t="s">
        <v>3230</v>
      </c>
      <c r="G2015" s="242"/>
      <c r="H2015" s="246">
        <v>69.596000000000004</v>
      </c>
      <c r="I2015" s="247"/>
      <c r="J2015" s="242"/>
      <c r="K2015" s="242"/>
      <c r="L2015" s="248"/>
      <c r="M2015" s="249"/>
      <c r="N2015" s="250"/>
      <c r="O2015" s="250"/>
      <c r="P2015" s="250"/>
      <c r="Q2015" s="250"/>
      <c r="R2015" s="250"/>
      <c r="S2015" s="250"/>
      <c r="T2015" s="251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2" t="s">
        <v>230</v>
      </c>
      <c r="AU2015" s="252" t="s">
        <v>88</v>
      </c>
      <c r="AV2015" s="13" t="s">
        <v>88</v>
      </c>
      <c r="AW2015" s="13" t="s">
        <v>34</v>
      </c>
      <c r="AX2015" s="13" t="s">
        <v>79</v>
      </c>
      <c r="AY2015" s="252" t="s">
        <v>216</v>
      </c>
    </row>
    <row r="2016" s="15" customFormat="1">
      <c r="A2016" s="15"/>
      <c r="B2016" s="280"/>
      <c r="C2016" s="281"/>
      <c r="D2016" s="243" t="s">
        <v>230</v>
      </c>
      <c r="E2016" s="282" t="s">
        <v>1</v>
      </c>
      <c r="F2016" s="283" t="s">
        <v>1198</v>
      </c>
      <c r="G2016" s="281"/>
      <c r="H2016" s="284">
        <v>69.596000000000004</v>
      </c>
      <c r="I2016" s="285"/>
      <c r="J2016" s="281"/>
      <c r="K2016" s="281"/>
      <c r="L2016" s="286"/>
      <c r="M2016" s="287"/>
      <c r="N2016" s="288"/>
      <c r="O2016" s="288"/>
      <c r="P2016" s="288"/>
      <c r="Q2016" s="288"/>
      <c r="R2016" s="288"/>
      <c r="S2016" s="288"/>
      <c r="T2016" s="289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T2016" s="290" t="s">
        <v>230</v>
      </c>
      <c r="AU2016" s="290" t="s">
        <v>88</v>
      </c>
      <c r="AV2016" s="15" t="s">
        <v>99</v>
      </c>
      <c r="AW2016" s="15" t="s">
        <v>34</v>
      </c>
      <c r="AX2016" s="15" t="s">
        <v>79</v>
      </c>
      <c r="AY2016" s="290" t="s">
        <v>216</v>
      </c>
    </row>
    <row r="2017" s="13" customFormat="1">
      <c r="A2017" s="13"/>
      <c r="B2017" s="241"/>
      <c r="C2017" s="242"/>
      <c r="D2017" s="243" t="s">
        <v>230</v>
      </c>
      <c r="E2017" s="244" t="s">
        <v>1</v>
      </c>
      <c r="F2017" s="245" t="s">
        <v>3231</v>
      </c>
      <c r="G2017" s="242"/>
      <c r="H2017" s="246">
        <v>8.8130000000000006</v>
      </c>
      <c r="I2017" s="247"/>
      <c r="J2017" s="242"/>
      <c r="K2017" s="242"/>
      <c r="L2017" s="248"/>
      <c r="M2017" s="249"/>
      <c r="N2017" s="250"/>
      <c r="O2017" s="250"/>
      <c r="P2017" s="250"/>
      <c r="Q2017" s="250"/>
      <c r="R2017" s="250"/>
      <c r="S2017" s="250"/>
      <c r="T2017" s="251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52" t="s">
        <v>230</v>
      </c>
      <c r="AU2017" s="252" t="s">
        <v>88</v>
      </c>
      <c r="AV2017" s="13" t="s">
        <v>88</v>
      </c>
      <c r="AW2017" s="13" t="s">
        <v>34</v>
      </c>
      <c r="AX2017" s="13" t="s">
        <v>79</v>
      </c>
      <c r="AY2017" s="252" t="s">
        <v>216</v>
      </c>
    </row>
    <row r="2018" s="15" customFormat="1">
      <c r="A2018" s="15"/>
      <c r="B2018" s="280"/>
      <c r="C2018" s="281"/>
      <c r="D2018" s="243" t="s">
        <v>230</v>
      </c>
      <c r="E2018" s="282" t="s">
        <v>1</v>
      </c>
      <c r="F2018" s="283" t="s">
        <v>1201</v>
      </c>
      <c r="G2018" s="281"/>
      <c r="H2018" s="284">
        <v>8.8130000000000006</v>
      </c>
      <c r="I2018" s="285"/>
      <c r="J2018" s="281"/>
      <c r="K2018" s="281"/>
      <c r="L2018" s="286"/>
      <c r="M2018" s="287"/>
      <c r="N2018" s="288"/>
      <c r="O2018" s="288"/>
      <c r="P2018" s="288"/>
      <c r="Q2018" s="288"/>
      <c r="R2018" s="288"/>
      <c r="S2018" s="288"/>
      <c r="T2018" s="289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90" t="s">
        <v>230</v>
      </c>
      <c r="AU2018" s="290" t="s">
        <v>88</v>
      </c>
      <c r="AV2018" s="15" t="s">
        <v>99</v>
      </c>
      <c r="AW2018" s="15" t="s">
        <v>34</v>
      </c>
      <c r="AX2018" s="15" t="s">
        <v>79</v>
      </c>
      <c r="AY2018" s="290" t="s">
        <v>216</v>
      </c>
    </row>
    <row r="2019" s="13" customFormat="1">
      <c r="A2019" s="13"/>
      <c r="B2019" s="241"/>
      <c r="C2019" s="242"/>
      <c r="D2019" s="243" t="s">
        <v>230</v>
      </c>
      <c r="E2019" s="244" t="s">
        <v>1</v>
      </c>
      <c r="F2019" s="245" t="s">
        <v>3232</v>
      </c>
      <c r="G2019" s="242"/>
      <c r="H2019" s="246">
        <v>149.352</v>
      </c>
      <c r="I2019" s="247"/>
      <c r="J2019" s="242"/>
      <c r="K2019" s="242"/>
      <c r="L2019" s="248"/>
      <c r="M2019" s="249"/>
      <c r="N2019" s="250"/>
      <c r="O2019" s="250"/>
      <c r="P2019" s="250"/>
      <c r="Q2019" s="250"/>
      <c r="R2019" s="250"/>
      <c r="S2019" s="250"/>
      <c r="T2019" s="25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2" t="s">
        <v>230</v>
      </c>
      <c r="AU2019" s="252" t="s">
        <v>88</v>
      </c>
      <c r="AV2019" s="13" t="s">
        <v>88</v>
      </c>
      <c r="AW2019" s="13" t="s">
        <v>34</v>
      </c>
      <c r="AX2019" s="13" t="s">
        <v>79</v>
      </c>
      <c r="AY2019" s="252" t="s">
        <v>216</v>
      </c>
    </row>
    <row r="2020" s="15" customFormat="1">
      <c r="A2020" s="15"/>
      <c r="B2020" s="280"/>
      <c r="C2020" s="281"/>
      <c r="D2020" s="243" t="s">
        <v>230</v>
      </c>
      <c r="E2020" s="282" t="s">
        <v>1</v>
      </c>
      <c r="F2020" s="283" t="s">
        <v>1205</v>
      </c>
      <c r="G2020" s="281"/>
      <c r="H2020" s="284">
        <v>149.352</v>
      </c>
      <c r="I2020" s="285"/>
      <c r="J2020" s="281"/>
      <c r="K2020" s="281"/>
      <c r="L2020" s="286"/>
      <c r="M2020" s="287"/>
      <c r="N2020" s="288"/>
      <c r="O2020" s="288"/>
      <c r="P2020" s="288"/>
      <c r="Q2020" s="288"/>
      <c r="R2020" s="288"/>
      <c r="S2020" s="288"/>
      <c r="T2020" s="289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90" t="s">
        <v>230</v>
      </c>
      <c r="AU2020" s="290" t="s">
        <v>88</v>
      </c>
      <c r="AV2020" s="15" t="s">
        <v>99</v>
      </c>
      <c r="AW2020" s="15" t="s">
        <v>34</v>
      </c>
      <c r="AX2020" s="15" t="s">
        <v>79</v>
      </c>
      <c r="AY2020" s="290" t="s">
        <v>216</v>
      </c>
    </row>
    <row r="2021" s="13" customFormat="1">
      <c r="A2021" s="13"/>
      <c r="B2021" s="241"/>
      <c r="C2021" s="242"/>
      <c r="D2021" s="243" t="s">
        <v>230</v>
      </c>
      <c r="E2021" s="244" t="s">
        <v>1</v>
      </c>
      <c r="F2021" s="245" t="s">
        <v>3233</v>
      </c>
      <c r="G2021" s="242"/>
      <c r="H2021" s="246">
        <v>-197.78200000000001</v>
      </c>
      <c r="I2021" s="247"/>
      <c r="J2021" s="242"/>
      <c r="K2021" s="242"/>
      <c r="L2021" s="248"/>
      <c r="M2021" s="249"/>
      <c r="N2021" s="250"/>
      <c r="O2021" s="250"/>
      <c r="P2021" s="250"/>
      <c r="Q2021" s="250"/>
      <c r="R2021" s="250"/>
      <c r="S2021" s="250"/>
      <c r="T2021" s="251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2" t="s">
        <v>230</v>
      </c>
      <c r="AU2021" s="252" t="s">
        <v>88</v>
      </c>
      <c r="AV2021" s="13" t="s">
        <v>88</v>
      </c>
      <c r="AW2021" s="13" t="s">
        <v>34</v>
      </c>
      <c r="AX2021" s="13" t="s">
        <v>79</v>
      </c>
      <c r="AY2021" s="252" t="s">
        <v>216</v>
      </c>
    </row>
    <row r="2022" s="13" customFormat="1">
      <c r="A2022" s="13"/>
      <c r="B2022" s="241"/>
      <c r="C2022" s="242"/>
      <c r="D2022" s="243" t="s">
        <v>230</v>
      </c>
      <c r="E2022" s="244" t="s">
        <v>1</v>
      </c>
      <c r="F2022" s="245" t="s">
        <v>3234</v>
      </c>
      <c r="G2022" s="242"/>
      <c r="H2022" s="246">
        <v>81.081000000000003</v>
      </c>
      <c r="I2022" s="247"/>
      <c r="J2022" s="242"/>
      <c r="K2022" s="242"/>
      <c r="L2022" s="248"/>
      <c r="M2022" s="249"/>
      <c r="N2022" s="250"/>
      <c r="O2022" s="250"/>
      <c r="P2022" s="250"/>
      <c r="Q2022" s="250"/>
      <c r="R2022" s="250"/>
      <c r="S2022" s="250"/>
      <c r="T2022" s="251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2" t="s">
        <v>230</v>
      </c>
      <c r="AU2022" s="252" t="s">
        <v>88</v>
      </c>
      <c r="AV2022" s="13" t="s">
        <v>88</v>
      </c>
      <c r="AW2022" s="13" t="s">
        <v>34</v>
      </c>
      <c r="AX2022" s="13" t="s">
        <v>79</v>
      </c>
      <c r="AY2022" s="252" t="s">
        <v>216</v>
      </c>
    </row>
    <row r="2023" s="14" customFormat="1">
      <c r="A2023" s="14"/>
      <c r="B2023" s="253"/>
      <c r="C2023" s="254"/>
      <c r="D2023" s="243" t="s">
        <v>230</v>
      </c>
      <c r="E2023" s="255" t="s">
        <v>1</v>
      </c>
      <c r="F2023" s="256" t="s">
        <v>285</v>
      </c>
      <c r="G2023" s="254"/>
      <c r="H2023" s="257">
        <v>1214.74</v>
      </c>
      <c r="I2023" s="258"/>
      <c r="J2023" s="254"/>
      <c r="K2023" s="254"/>
      <c r="L2023" s="259"/>
      <c r="M2023" s="260"/>
      <c r="N2023" s="261"/>
      <c r="O2023" s="261"/>
      <c r="P2023" s="261"/>
      <c r="Q2023" s="261"/>
      <c r="R2023" s="261"/>
      <c r="S2023" s="261"/>
      <c r="T2023" s="262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63" t="s">
        <v>230</v>
      </c>
      <c r="AU2023" s="263" t="s">
        <v>88</v>
      </c>
      <c r="AV2023" s="14" t="s">
        <v>121</v>
      </c>
      <c r="AW2023" s="14" t="s">
        <v>34</v>
      </c>
      <c r="AX2023" s="14" t="s">
        <v>86</v>
      </c>
      <c r="AY2023" s="263" t="s">
        <v>216</v>
      </c>
    </row>
    <row r="2024" s="2" customFormat="1" ht="16.5" customHeight="1">
      <c r="A2024" s="39"/>
      <c r="B2024" s="40"/>
      <c r="C2024" s="228" t="s">
        <v>3235</v>
      </c>
      <c r="D2024" s="228" t="s">
        <v>218</v>
      </c>
      <c r="E2024" s="229" t="s">
        <v>3236</v>
      </c>
      <c r="F2024" s="230" t="s">
        <v>3237</v>
      </c>
      <c r="G2024" s="231" t="s">
        <v>277</v>
      </c>
      <c r="H2024" s="232">
        <v>1214.74</v>
      </c>
      <c r="I2024" s="233"/>
      <c r="J2024" s="234">
        <f>ROUND(I2024*H2024,2)</f>
        <v>0</v>
      </c>
      <c r="K2024" s="230" t="s">
        <v>222</v>
      </c>
      <c r="L2024" s="45"/>
      <c r="M2024" s="235" t="s">
        <v>1</v>
      </c>
      <c r="N2024" s="236" t="s">
        <v>44</v>
      </c>
      <c r="O2024" s="92"/>
      <c r="P2024" s="237">
        <f>O2024*H2024</f>
        <v>0</v>
      </c>
      <c r="Q2024" s="237">
        <v>0.00029</v>
      </c>
      <c r="R2024" s="237">
        <f>Q2024*H2024</f>
        <v>0.35227459999999999</v>
      </c>
      <c r="S2024" s="237">
        <v>0</v>
      </c>
      <c r="T2024" s="238">
        <f>S2024*H2024</f>
        <v>0</v>
      </c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R2024" s="239" t="s">
        <v>290</v>
      </c>
      <c r="AT2024" s="239" t="s">
        <v>218</v>
      </c>
      <c r="AU2024" s="239" t="s">
        <v>88</v>
      </c>
      <c r="AY2024" s="18" t="s">
        <v>216</v>
      </c>
      <c r="BE2024" s="240">
        <f>IF(N2024="základní",J2024,0)</f>
        <v>0</v>
      </c>
      <c r="BF2024" s="240">
        <f>IF(N2024="snížená",J2024,0)</f>
        <v>0</v>
      </c>
      <c r="BG2024" s="240">
        <f>IF(N2024="zákl. přenesená",J2024,0)</f>
        <v>0</v>
      </c>
      <c r="BH2024" s="240">
        <f>IF(N2024="sníž. přenesená",J2024,0)</f>
        <v>0</v>
      </c>
      <c r="BI2024" s="240">
        <f>IF(N2024="nulová",J2024,0)</f>
        <v>0</v>
      </c>
      <c r="BJ2024" s="18" t="s">
        <v>86</v>
      </c>
      <c r="BK2024" s="240">
        <f>ROUND(I2024*H2024,2)</f>
        <v>0</v>
      </c>
      <c r="BL2024" s="18" t="s">
        <v>290</v>
      </c>
      <c r="BM2024" s="239" t="s">
        <v>3238</v>
      </c>
    </row>
    <row r="2025" s="13" customFormat="1">
      <c r="A2025" s="13"/>
      <c r="B2025" s="241"/>
      <c r="C2025" s="242"/>
      <c r="D2025" s="243" t="s">
        <v>230</v>
      </c>
      <c r="E2025" s="244" t="s">
        <v>1</v>
      </c>
      <c r="F2025" s="245" t="s">
        <v>3239</v>
      </c>
      <c r="G2025" s="242"/>
      <c r="H2025" s="246">
        <v>1214.74</v>
      </c>
      <c r="I2025" s="247"/>
      <c r="J2025" s="242"/>
      <c r="K2025" s="242"/>
      <c r="L2025" s="248"/>
      <c r="M2025" s="249"/>
      <c r="N2025" s="250"/>
      <c r="O2025" s="250"/>
      <c r="P2025" s="250"/>
      <c r="Q2025" s="250"/>
      <c r="R2025" s="250"/>
      <c r="S2025" s="250"/>
      <c r="T2025" s="25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2" t="s">
        <v>230</v>
      </c>
      <c r="AU2025" s="252" t="s">
        <v>88</v>
      </c>
      <c r="AV2025" s="13" t="s">
        <v>88</v>
      </c>
      <c r="AW2025" s="13" t="s">
        <v>34</v>
      </c>
      <c r="AX2025" s="13" t="s">
        <v>86</v>
      </c>
      <c r="AY2025" s="252" t="s">
        <v>216</v>
      </c>
    </row>
    <row r="2026" s="12" customFormat="1" ht="22.8" customHeight="1">
      <c r="A2026" s="12"/>
      <c r="B2026" s="212"/>
      <c r="C2026" s="213"/>
      <c r="D2026" s="214" t="s">
        <v>78</v>
      </c>
      <c r="E2026" s="226" t="s">
        <v>3240</v>
      </c>
      <c r="F2026" s="226" t="s">
        <v>3241</v>
      </c>
      <c r="G2026" s="213"/>
      <c r="H2026" s="213"/>
      <c r="I2026" s="216"/>
      <c r="J2026" s="227">
        <f>BK2026</f>
        <v>0</v>
      </c>
      <c r="K2026" s="213"/>
      <c r="L2026" s="218"/>
      <c r="M2026" s="219"/>
      <c r="N2026" s="220"/>
      <c r="O2026" s="220"/>
      <c r="P2026" s="221">
        <f>SUM(P2027:P2096)</f>
        <v>0</v>
      </c>
      <c r="Q2026" s="220"/>
      <c r="R2026" s="221">
        <f>SUM(R2027:R2096)</f>
        <v>0.34790779999999999</v>
      </c>
      <c r="S2026" s="220"/>
      <c r="T2026" s="222">
        <f>SUM(T2027:T2096)</f>
        <v>0</v>
      </c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R2026" s="223" t="s">
        <v>88</v>
      </c>
      <c r="AT2026" s="224" t="s">
        <v>78</v>
      </c>
      <c r="AU2026" s="224" t="s">
        <v>86</v>
      </c>
      <c r="AY2026" s="223" t="s">
        <v>216</v>
      </c>
      <c r="BK2026" s="225">
        <f>SUM(BK2027:BK2096)</f>
        <v>0</v>
      </c>
    </row>
    <row r="2027" s="2" customFormat="1" ht="21.75" customHeight="1">
      <c r="A2027" s="39"/>
      <c r="B2027" s="40"/>
      <c r="C2027" s="228" t="s">
        <v>3242</v>
      </c>
      <c r="D2027" s="228" t="s">
        <v>218</v>
      </c>
      <c r="E2027" s="229" t="s">
        <v>3243</v>
      </c>
      <c r="F2027" s="230" t="s">
        <v>3244</v>
      </c>
      <c r="G2027" s="231" t="s">
        <v>221</v>
      </c>
      <c r="H2027" s="232">
        <v>27</v>
      </c>
      <c r="I2027" s="233"/>
      <c r="J2027" s="234">
        <f>ROUND(I2027*H2027,2)</f>
        <v>0</v>
      </c>
      <c r="K2027" s="230" t="s">
        <v>222</v>
      </c>
      <c r="L2027" s="45"/>
      <c r="M2027" s="235" t="s">
        <v>1</v>
      </c>
      <c r="N2027" s="236" t="s">
        <v>44</v>
      </c>
      <c r="O2027" s="92"/>
      <c r="P2027" s="237">
        <f>O2027*H2027</f>
        <v>0</v>
      </c>
      <c r="Q2027" s="237">
        <v>0</v>
      </c>
      <c r="R2027" s="237">
        <f>Q2027*H2027</f>
        <v>0</v>
      </c>
      <c r="S2027" s="237">
        <v>0</v>
      </c>
      <c r="T2027" s="238">
        <f>S2027*H2027</f>
        <v>0</v>
      </c>
      <c r="U2027" s="39"/>
      <c r="V2027" s="39"/>
      <c r="W2027" s="39"/>
      <c r="X2027" s="39"/>
      <c r="Y2027" s="39"/>
      <c r="Z2027" s="39"/>
      <c r="AA2027" s="39"/>
      <c r="AB2027" s="39"/>
      <c r="AC2027" s="39"/>
      <c r="AD2027" s="39"/>
      <c r="AE2027" s="39"/>
      <c r="AR2027" s="239" t="s">
        <v>290</v>
      </c>
      <c r="AT2027" s="239" t="s">
        <v>218</v>
      </c>
      <c r="AU2027" s="239" t="s">
        <v>88</v>
      </c>
      <c r="AY2027" s="18" t="s">
        <v>216</v>
      </c>
      <c r="BE2027" s="240">
        <f>IF(N2027="základní",J2027,0)</f>
        <v>0</v>
      </c>
      <c r="BF2027" s="240">
        <f>IF(N2027="snížená",J2027,0)</f>
        <v>0</v>
      </c>
      <c r="BG2027" s="240">
        <f>IF(N2027="zákl. přenesená",J2027,0)</f>
        <v>0</v>
      </c>
      <c r="BH2027" s="240">
        <f>IF(N2027="sníž. přenesená",J2027,0)</f>
        <v>0</v>
      </c>
      <c r="BI2027" s="240">
        <f>IF(N2027="nulová",J2027,0)</f>
        <v>0</v>
      </c>
      <c r="BJ2027" s="18" t="s">
        <v>86</v>
      </c>
      <c r="BK2027" s="240">
        <f>ROUND(I2027*H2027,2)</f>
        <v>0</v>
      </c>
      <c r="BL2027" s="18" t="s">
        <v>290</v>
      </c>
      <c r="BM2027" s="239" t="s">
        <v>3245</v>
      </c>
    </row>
    <row r="2028" s="13" customFormat="1">
      <c r="A2028" s="13"/>
      <c r="B2028" s="241"/>
      <c r="C2028" s="242"/>
      <c r="D2028" s="243" t="s">
        <v>230</v>
      </c>
      <c r="E2028" s="244" t="s">
        <v>1</v>
      </c>
      <c r="F2028" s="245" t="s">
        <v>3246</v>
      </c>
      <c r="G2028" s="242"/>
      <c r="H2028" s="246">
        <v>3</v>
      </c>
      <c r="I2028" s="247"/>
      <c r="J2028" s="242"/>
      <c r="K2028" s="242"/>
      <c r="L2028" s="248"/>
      <c r="M2028" s="249"/>
      <c r="N2028" s="250"/>
      <c r="O2028" s="250"/>
      <c r="P2028" s="250"/>
      <c r="Q2028" s="250"/>
      <c r="R2028" s="250"/>
      <c r="S2028" s="250"/>
      <c r="T2028" s="251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2" t="s">
        <v>230</v>
      </c>
      <c r="AU2028" s="252" t="s">
        <v>88</v>
      </c>
      <c r="AV2028" s="13" t="s">
        <v>88</v>
      </c>
      <c r="AW2028" s="13" t="s">
        <v>34</v>
      </c>
      <c r="AX2028" s="13" t="s">
        <v>79</v>
      </c>
      <c r="AY2028" s="252" t="s">
        <v>216</v>
      </c>
    </row>
    <row r="2029" s="13" customFormat="1">
      <c r="A2029" s="13"/>
      <c r="B2029" s="241"/>
      <c r="C2029" s="242"/>
      <c r="D2029" s="243" t="s">
        <v>230</v>
      </c>
      <c r="E2029" s="244" t="s">
        <v>1</v>
      </c>
      <c r="F2029" s="245" t="s">
        <v>3247</v>
      </c>
      <c r="G2029" s="242"/>
      <c r="H2029" s="246">
        <v>1</v>
      </c>
      <c r="I2029" s="247"/>
      <c r="J2029" s="242"/>
      <c r="K2029" s="242"/>
      <c r="L2029" s="248"/>
      <c r="M2029" s="249"/>
      <c r="N2029" s="250"/>
      <c r="O2029" s="250"/>
      <c r="P2029" s="250"/>
      <c r="Q2029" s="250"/>
      <c r="R2029" s="250"/>
      <c r="S2029" s="250"/>
      <c r="T2029" s="251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2" t="s">
        <v>230</v>
      </c>
      <c r="AU2029" s="252" t="s">
        <v>88</v>
      </c>
      <c r="AV2029" s="13" t="s">
        <v>88</v>
      </c>
      <c r="AW2029" s="13" t="s">
        <v>34</v>
      </c>
      <c r="AX2029" s="13" t="s">
        <v>79</v>
      </c>
      <c r="AY2029" s="252" t="s">
        <v>216</v>
      </c>
    </row>
    <row r="2030" s="13" customFormat="1">
      <c r="A2030" s="13"/>
      <c r="B2030" s="241"/>
      <c r="C2030" s="242"/>
      <c r="D2030" s="243" t="s">
        <v>230</v>
      </c>
      <c r="E2030" s="244" t="s">
        <v>1</v>
      </c>
      <c r="F2030" s="245" t="s">
        <v>3248</v>
      </c>
      <c r="G2030" s="242"/>
      <c r="H2030" s="246">
        <v>13</v>
      </c>
      <c r="I2030" s="247"/>
      <c r="J2030" s="242"/>
      <c r="K2030" s="242"/>
      <c r="L2030" s="248"/>
      <c r="M2030" s="249"/>
      <c r="N2030" s="250"/>
      <c r="O2030" s="250"/>
      <c r="P2030" s="250"/>
      <c r="Q2030" s="250"/>
      <c r="R2030" s="250"/>
      <c r="S2030" s="250"/>
      <c r="T2030" s="25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2" t="s">
        <v>230</v>
      </c>
      <c r="AU2030" s="252" t="s">
        <v>88</v>
      </c>
      <c r="AV2030" s="13" t="s">
        <v>88</v>
      </c>
      <c r="AW2030" s="13" t="s">
        <v>34</v>
      </c>
      <c r="AX2030" s="13" t="s">
        <v>79</v>
      </c>
      <c r="AY2030" s="252" t="s">
        <v>216</v>
      </c>
    </row>
    <row r="2031" s="13" customFormat="1">
      <c r="A2031" s="13"/>
      <c r="B2031" s="241"/>
      <c r="C2031" s="242"/>
      <c r="D2031" s="243" t="s">
        <v>230</v>
      </c>
      <c r="E2031" s="244" t="s">
        <v>1</v>
      </c>
      <c r="F2031" s="245" t="s">
        <v>3249</v>
      </c>
      <c r="G2031" s="242"/>
      <c r="H2031" s="246">
        <v>7</v>
      </c>
      <c r="I2031" s="247"/>
      <c r="J2031" s="242"/>
      <c r="K2031" s="242"/>
      <c r="L2031" s="248"/>
      <c r="M2031" s="249"/>
      <c r="N2031" s="250"/>
      <c r="O2031" s="250"/>
      <c r="P2031" s="250"/>
      <c r="Q2031" s="250"/>
      <c r="R2031" s="250"/>
      <c r="S2031" s="250"/>
      <c r="T2031" s="25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2" t="s">
        <v>230</v>
      </c>
      <c r="AU2031" s="252" t="s">
        <v>88</v>
      </c>
      <c r="AV2031" s="13" t="s">
        <v>88</v>
      </c>
      <c r="AW2031" s="13" t="s">
        <v>34</v>
      </c>
      <c r="AX2031" s="13" t="s">
        <v>79</v>
      </c>
      <c r="AY2031" s="252" t="s">
        <v>216</v>
      </c>
    </row>
    <row r="2032" s="13" customFormat="1">
      <c r="A2032" s="13"/>
      <c r="B2032" s="241"/>
      <c r="C2032" s="242"/>
      <c r="D2032" s="243" t="s">
        <v>230</v>
      </c>
      <c r="E2032" s="244" t="s">
        <v>1</v>
      </c>
      <c r="F2032" s="245" t="s">
        <v>3250</v>
      </c>
      <c r="G2032" s="242"/>
      <c r="H2032" s="246">
        <v>1</v>
      </c>
      <c r="I2032" s="247"/>
      <c r="J2032" s="242"/>
      <c r="K2032" s="242"/>
      <c r="L2032" s="248"/>
      <c r="M2032" s="249"/>
      <c r="N2032" s="250"/>
      <c r="O2032" s="250"/>
      <c r="P2032" s="250"/>
      <c r="Q2032" s="250"/>
      <c r="R2032" s="250"/>
      <c r="S2032" s="250"/>
      <c r="T2032" s="25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2" t="s">
        <v>230</v>
      </c>
      <c r="AU2032" s="252" t="s">
        <v>88</v>
      </c>
      <c r="AV2032" s="13" t="s">
        <v>88</v>
      </c>
      <c r="AW2032" s="13" t="s">
        <v>34</v>
      </c>
      <c r="AX2032" s="13" t="s">
        <v>79</v>
      </c>
      <c r="AY2032" s="252" t="s">
        <v>216</v>
      </c>
    </row>
    <row r="2033" s="13" customFormat="1">
      <c r="A2033" s="13"/>
      <c r="B2033" s="241"/>
      <c r="C2033" s="242"/>
      <c r="D2033" s="243" t="s">
        <v>230</v>
      </c>
      <c r="E2033" s="244" t="s">
        <v>1</v>
      </c>
      <c r="F2033" s="245" t="s">
        <v>3251</v>
      </c>
      <c r="G2033" s="242"/>
      <c r="H2033" s="246">
        <v>2</v>
      </c>
      <c r="I2033" s="247"/>
      <c r="J2033" s="242"/>
      <c r="K2033" s="242"/>
      <c r="L2033" s="248"/>
      <c r="M2033" s="249"/>
      <c r="N2033" s="250"/>
      <c r="O2033" s="250"/>
      <c r="P2033" s="250"/>
      <c r="Q2033" s="250"/>
      <c r="R2033" s="250"/>
      <c r="S2033" s="250"/>
      <c r="T2033" s="25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2" t="s">
        <v>230</v>
      </c>
      <c r="AU2033" s="252" t="s">
        <v>88</v>
      </c>
      <c r="AV2033" s="13" t="s">
        <v>88</v>
      </c>
      <c r="AW2033" s="13" t="s">
        <v>34</v>
      </c>
      <c r="AX2033" s="13" t="s">
        <v>79</v>
      </c>
      <c r="AY2033" s="252" t="s">
        <v>216</v>
      </c>
    </row>
    <row r="2034" s="14" customFormat="1">
      <c r="A2034" s="14"/>
      <c r="B2034" s="253"/>
      <c r="C2034" s="254"/>
      <c r="D2034" s="243" t="s">
        <v>230</v>
      </c>
      <c r="E2034" s="255" t="s">
        <v>1</v>
      </c>
      <c r="F2034" s="256" t="s">
        <v>285</v>
      </c>
      <c r="G2034" s="254"/>
      <c r="H2034" s="257">
        <v>27</v>
      </c>
      <c r="I2034" s="258"/>
      <c r="J2034" s="254"/>
      <c r="K2034" s="254"/>
      <c r="L2034" s="259"/>
      <c r="M2034" s="260"/>
      <c r="N2034" s="261"/>
      <c r="O2034" s="261"/>
      <c r="P2034" s="261"/>
      <c r="Q2034" s="261"/>
      <c r="R2034" s="261"/>
      <c r="S2034" s="261"/>
      <c r="T2034" s="262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3" t="s">
        <v>230</v>
      </c>
      <c r="AU2034" s="263" t="s">
        <v>88</v>
      </c>
      <c r="AV2034" s="14" t="s">
        <v>121</v>
      </c>
      <c r="AW2034" s="14" t="s">
        <v>34</v>
      </c>
      <c r="AX2034" s="14" t="s">
        <v>86</v>
      </c>
      <c r="AY2034" s="263" t="s">
        <v>216</v>
      </c>
    </row>
    <row r="2035" s="2" customFormat="1" ht="21.75" customHeight="1">
      <c r="A2035" s="39"/>
      <c r="B2035" s="40"/>
      <c r="C2035" s="264" t="s">
        <v>3252</v>
      </c>
      <c r="D2035" s="264" t="s">
        <v>372</v>
      </c>
      <c r="E2035" s="265" t="s">
        <v>3253</v>
      </c>
      <c r="F2035" s="266" t="s">
        <v>3254</v>
      </c>
      <c r="G2035" s="267" t="s">
        <v>277</v>
      </c>
      <c r="H2035" s="268">
        <v>27.129000000000001</v>
      </c>
      <c r="I2035" s="269"/>
      <c r="J2035" s="270">
        <f>ROUND(I2035*H2035,2)</f>
        <v>0</v>
      </c>
      <c r="K2035" s="266" t="s">
        <v>222</v>
      </c>
      <c r="L2035" s="271"/>
      <c r="M2035" s="272" t="s">
        <v>1</v>
      </c>
      <c r="N2035" s="273" t="s">
        <v>44</v>
      </c>
      <c r="O2035" s="92"/>
      <c r="P2035" s="237">
        <f>O2035*H2035</f>
        <v>0</v>
      </c>
      <c r="Q2035" s="237">
        <v>0.001</v>
      </c>
      <c r="R2035" s="237">
        <f>Q2035*H2035</f>
        <v>0.027129</v>
      </c>
      <c r="S2035" s="237">
        <v>0</v>
      </c>
      <c r="T2035" s="238">
        <f>S2035*H2035</f>
        <v>0</v>
      </c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R2035" s="239" t="s">
        <v>371</v>
      </c>
      <c r="AT2035" s="239" t="s">
        <v>372</v>
      </c>
      <c r="AU2035" s="239" t="s">
        <v>88</v>
      </c>
      <c r="AY2035" s="18" t="s">
        <v>216</v>
      </c>
      <c r="BE2035" s="240">
        <f>IF(N2035="základní",J2035,0)</f>
        <v>0</v>
      </c>
      <c r="BF2035" s="240">
        <f>IF(N2035="snížená",J2035,0)</f>
        <v>0</v>
      </c>
      <c r="BG2035" s="240">
        <f>IF(N2035="zákl. přenesená",J2035,0)</f>
        <v>0</v>
      </c>
      <c r="BH2035" s="240">
        <f>IF(N2035="sníž. přenesená",J2035,0)</f>
        <v>0</v>
      </c>
      <c r="BI2035" s="240">
        <f>IF(N2035="nulová",J2035,0)</f>
        <v>0</v>
      </c>
      <c r="BJ2035" s="18" t="s">
        <v>86</v>
      </c>
      <c r="BK2035" s="240">
        <f>ROUND(I2035*H2035,2)</f>
        <v>0</v>
      </c>
      <c r="BL2035" s="18" t="s">
        <v>290</v>
      </c>
      <c r="BM2035" s="239" t="s">
        <v>3255</v>
      </c>
    </row>
    <row r="2036" s="13" customFormat="1">
      <c r="A2036" s="13"/>
      <c r="B2036" s="241"/>
      <c r="C2036" s="242"/>
      <c r="D2036" s="243" t="s">
        <v>230</v>
      </c>
      <c r="E2036" s="244" t="s">
        <v>1</v>
      </c>
      <c r="F2036" s="245" t="s">
        <v>3256</v>
      </c>
      <c r="G2036" s="242"/>
      <c r="H2036" s="246">
        <v>2.5760000000000001</v>
      </c>
      <c r="I2036" s="247"/>
      <c r="J2036" s="242"/>
      <c r="K2036" s="242"/>
      <c r="L2036" s="248"/>
      <c r="M2036" s="249"/>
      <c r="N2036" s="250"/>
      <c r="O2036" s="250"/>
      <c r="P2036" s="250"/>
      <c r="Q2036" s="250"/>
      <c r="R2036" s="250"/>
      <c r="S2036" s="250"/>
      <c r="T2036" s="25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2" t="s">
        <v>230</v>
      </c>
      <c r="AU2036" s="252" t="s">
        <v>88</v>
      </c>
      <c r="AV2036" s="13" t="s">
        <v>88</v>
      </c>
      <c r="AW2036" s="13" t="s">
        <v>34</v>
      </c>
      <c r="AX2036" s="13" t="s">
        <v>79</v>
      </c>
      <c r="AY2036" s="252" t="s">
        <v>216</v>
      </c>
    </row>
    <row r="2037" s="13" customFormat="1">
      <c r="A2037" s="13"/>
      <c r="B2037" s="241"/>
      <c r="C2037" s="242"/>
      <c r="D2037" s="243" t="s">
        <v>230</v>
      </c>
      <c r="E2037" s="244" t="s">
        <v>1</v>
      </c>
      <c r="F2037" s="245" t="s">
        <v>3257</v>
      </c>
      <c r="G2037" s="242"/>
      <c r="H2037" s="246">
        <v>18.428000000000001</v>
      </c>
      <c r="I2037" s="247"/>
      <c r="J2037" s="242"/>
      <c r="K2037" s="242"/>
      <c r="L2037" s="248"/>
      <c r="M2037" s="249"/>
      <c r="N2037" s="250"/>
      <c r="O2037" s="250"/>
      <c r="P2037" s="250"/>
      <c r="Q2037" s="250"/>
      <c r="R2037" s="250"/>
      <c r="S2037" s="250"/>
      <c r="T2037" s="25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2" t="s">
        <v>230</v>
      </c>
      <c r="AU2037" s="252" t="s">
        <v>88</v>
      </c>
      <c r="AV2037" s="13" t="s">
        <v>88</v>
      </c>
      <c r="AW2037" s="13" t="s">
        <v>34</v>
      </c>
      <c r="AX2037" s="13" t="s">
        <v>79</v>
      </c>
      <c r="AY2037" s="252" t="s">
        <v>216</v>
      </c>
    </row>
    <row r="2038" s="13" customFormat="1">
      <c r="A2038" s="13"/>
      <c r="B2038" s="241"/>
      <c r="C2038" s="242"/>
      <c r="D2038" s="243" t="s">
        <v>230</v>
      </c>
      <c r="E2038" s="244" t="s">
        <v>1</v>
      </c>
      <c r="F2038" s="245" t="s">
        <v>3258</v>
      </c>
      <c r="G2038" s="242"/>
      <c r="H2038" s="246">
        <v>6.125</v>
      </c>
      <c r="I2038" s="247"/>
      <c r="J2038" s="242"/>
      <c r="K2038" s="242"/>
      <c r="L2038" s="248"/>
      <c r="M2038" s="249"/>
      <c r="N2038" s="250"/>
      <c r="O2038" s="250"/>
      <c r="P2038" s="250"/>
      <c r="Q2038" s="250"/>
      <c r="R2038" s="250"/>
      <c r="S2038" s="250"/>
      <c r="T2038" s="25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52" t="s">
        <v>230</v>
      </c>
      <c r="AU2038" s="252" t="s">
        <v>88</v>
      </c>
      <c r="AV2038" s="13" t="s">
        <v>88</v>
      </c>
      <c r="AW2038" s="13" t="s">
        <v>34</v>
      </c>
      <c r="AX2038" s="13" t="s">
        <v>79</v>
      </c>
      <c r="AY2038" s="252" t="s">
        <v>216</v>
      </c>
    </row>
    <row r="2039" s="14" customFormat="1">
      <c r="A2039" s="14"/>
      <c r="B2039" s="253"/>
      <c r="C2039" s="254"/>
      <c r="D2039" s="243" t="s">
        <v>230</v>
      </c>
      <c r="E2039" s="255" t="s">
        <v>1</v>
      </c>
      <c r="F2039" s="256" t="s">
        <v>285</v>
      </c>
      <c r="G2039" s="254"/>
      <c r="H2039" s="257">
        <v>27.129000000000001</v>
      </c>
      <c r="I2039" s="258"/>
      <c r="J2039" s="254"/>
      <c r="K2039" s="254"/>
      <c r="L2039" s="259"/>
      <c r="M2039" s="260"/>
      <c r="N2039" s="261"/>
      <c r="O2039" s="261"/>
      <c r="P2039" s="261"/>
      <c r="Q2039" s="261"/>
      <c r="R2039" s="261"/>
      <c r="S2039" s="261"/>
      <c r="T2039" s="262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63" t="s">
        <v>230</v>
      </c>
      <c r="AU2039" s="263" t="s">
        <v>88</v>
      </c>
      <c r="AV2039" s="14" t="s">
        <v>121</v>
      </c>
      <c r="AW2039" s="14" t="s">
        <v>34</v>
      </c>
      <c r="AX2039" s="14" t="s">
        <v>86</v>
      </c>
      <c r="AY2039" s="263" t="s">
        <v>216</v>
      </c>
    </row>
    <row r="2040" s="2" customFormat="1" ht="21.75" customHeight="1">
      <c r="A2040" s="39"/>
      <c r="B2040" s="40"/>
      <c r="C2040" s="264" t="s">
        <v>3259</v>
      </c>
      <c r="D2040" s="264" t="s">
        <v>372</v>
      </c>
      <c r="E2040" s="265" t="s">
        <v>3260</v>
      </c>
      <c r="F2040" s="266" t="s">
        <v>3261</v>
      </c>
      <c r="G2040" s="267" t="s">
        <v>277</v>
      </c>
      <c r="H2040" s="268">
        <v>2.3999999999999999</v>
      </c>
      <c r="I2040" s="269"/>
      <c r="J2040" s="270">
        <f>ROUND(I2040*H2040,2)</f>
        <v>0</v>
      </c>
      <c r="K2040" s="266" t="s">
        <v>222</v>
      </c>
      <c r="L2040" s="271"/>
      <c r="M2040" s="272" t="s">
        <v>1</v>
      </c>
      <c r="N2040" s="273" t="s">
        <v>44</v>
      </c>
      <c r="O2040" s="92"/>
      <c r="P2040" s="237">
        <f>O2040*H2040</f>
        <v>0</v>
      </c>
      <c r="Q2040" s="237">
        <v>0.001</v>
      </c>
      <c r="R2040" s="237">
        <f>Q2040*H2040</f>
        <v>0.0023999999999999998</v>
      </c>
      <c r="S2040" s="237">
        <v>0</v>
      </c>
      <c r="T2040" s="238">
        <f>S2040*H2040</f>
        <v>0</v>
      </c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R2040" s="239" t="s">
        <v>371</v>
      </c>
      <c r="AT2040" s="239" t="s">
        <v>372</v>
      </c>
      <c r="AU2040" s="239" t="s">
        <v>88</v>
      </c>
      <c r="AY2040" s="18" t="s">
        <v>216</v>
      </c>
      <c r="BE2040" s="240">
        <f>IF(N2040="základní",J2040,0)</f>
        <v>0</v>
      </c>
      <c r="BF2040" s="240">
        <f>IF(N2040="snížená",J2040,0)</f>
        <v>0</v>
      </c>
      <c r="BG2040" s="240">
        <f>IF(N2040="zákl. přenesená",J2040,0)</f>
        <v>0</v>
      </c>
      <c r="BH2040" s="240">
        <f>IF(N2040="sníž. přenesená",J2040,0)</f>
        <v>0</v>
      </c>
      <c r="BI2040" s="240">
        <f>IF(N2040="nulová",J2040,0)</f>
        <v>0</v>
      </c>
      <c r="BJ2040" s="18" t="s">
        <v>86</v>
      </c>
      <c r="BK2040" s="240">
        <f>ROUND(I2040*H2040,2)</f>
        <v>0</v>
      </c>
      <c r="BL2040" s="18" t="s">
        <v>290</v>
      </c>
      <c r="BM2040" s="239" t="s">
        <v>3262</v>
      </c>
    </row>
    <row r="2041" s="13" customFormat="1">
      <c r="A2041" s="13"/>
      <c r="B2041" s="241"/>
      <c r="C2041" s="242"/>
      <c r="D2041" s="243" t="s">
        <v>230</v>
      </c>
      <c r="E2041" s="244" t="s">
        <v>1</v>
      </c>
      <c r="F2041" s="245" t="s">
        <v>3263</v>
      </c>
      <c r="G2041" s="242"/>
      <c r="H2041" s="246">
        <v>2.3999999999999999</v>
      </c>
      <c r="I2041" s="247"/>
      <c r="J2041" s="242"/>
      <c r="K2041" s="242"/>
      <c r="L2041" s="248"/>
      <c r="M2041" s="249"/>
      <c r="N2041" s="250"/>
      <c r="O2041" s="250"/>
      <c r="P2041" s="250"/>
      <c r="Q2041" s="250"/>
      <c r="R2041" s="250"/>
      <c r="S2041" s="250"/>
      <c r="T2041" s="25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2" t="s">
        <v>230</v>
      </c>
      <c r="AU2041" s="252" t="s">
        <v>88</v>
      </c>
      <c r="AV2041" s="13" t="s">
        <v>88</v>
      </c>
      <c r="AW2041" s="13" t="s">
        <v>34</v>
      </c>
      <c r="AX2041" s="13" t="s">
        <v>86</v>
      </c>
      <c r="AY2041" s="252" t="s">
        <v>216</v>
      </c>
    </row>
    <row r="2042" s="2" customFormat="1" ht="21.75" customHeight="1">
      <c r="A2042" s="39"/>
      <c r="B2042" s="40"/>
      <c r="C2042" s="264" t="s">
        <v>3264</v>
      </c>
      <c r="D2042" s="264" t="s">
        <v>372</v>
      </c>
      <c r="E2042" s="265" t="s">
        <v>3265</v>
      </c>
      <c r="F2042" s="266" t="s">
        <v>3266</v>
      </c>
      <c r="G2042" s="267" t="s">
        <v>277</v>
      </c>
      <c r="H2042" s="268">
        <v>22.001000000000001</v>
      </c>
      <c r="I2042" s="269"/>
      <c r="J2042" s="270">
        <f>ROUND(I2042*H2042,2)</f>
        <v>0</v>
      </c>
      <c r="K2042" s="266" t="s">
        <v>222</v>
      </c>
      <c r="L2042" s="271"/>
      <c r="M2042" s="272" t="s">
        <v>1</v>
      </c>
      <c r="N2042" s="273" t="s">
        <v>44</v>
      </c>
      <c r="O2042" s="92"/>
      <c r="P2042" s="237">
        <f>O2042*H2042</f>
        <v>0</v>
      </c>
      <c r="Q2042" s="237">
        <v>0.001</v>
      </c>
      <c r="R2042" s="237">
        <f>Q2042*H2042</f>
        <v>0.022001000000000003</v>
      </c>
      <c r="S2042" s="237">
        <v>0</v>
      </c>
      <c r="T2042" s="238">
        <f>S2042*H2042</f>
        <v>0</v>
      </c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R2042" s="239" t="s">
        <v>371</v>
      </c>
      <c r="AT2042" s="239" t="s">
        <v>372</v>
      </c>
      <c r="AU2042" s="239" t="s">
        <v>88</v>
      </c>
      <c r="AY2042" s="18" t="s">
        <v>216</v>
      </c>
      <c r="BE2042" s="240">
        <f>IF(N2042="základní",J2042,0)</f>
        <v>0</v>
      </c>
      <c r="BF2042" s="240">
        <f>IF(N2042="snížená",J2042,0)</f>
        <v>0</v>
      </c>
      <c r="BG2042" s="240">
        <f>IF(N2042="zákl. přenesená",J2042,0)</f>
        <v>0</v>
      </c>
      <c r="BH2042" s="240">
        <f>IF(N2042="sníž. přenesená",J2042,0)</f>
        <v>0</v>
      </c>
      <c r="BI2042" s="240">
        <f>IF(N2042="nulová",J2042,0)</f>
        <v>0</v>
      </c>
      <c r="BJ2042" s="18" t="s">
        <v>86</v>
      </c>
      <c r="BK2042" s="240">
        <f>ROUND(I2042*H2042,2)</f>
        <v>0</v>
      </c>
      <c r="BL2042" s="18" t="s">
        <v>290</v>
      </c>
      <c r="BM2042" s="239" t="s">
        <v>3267</v>
      </c>
    </row>
    <row r="2043" s="13" customFormat="1">
      <c r="A2043" s="13"/>
      <c r="B2043" s="241"/>
      <c r="C2043" s="242"/>
      <c r="D2043" s="243" t="s">
        <v>230</v>
      </c>
      <c r="E2043" s="244" t="s">
        <v>1</v>
      </c>
      <c r="F2043" s="245" t="s">
        <v>3268</v>
      </c>
      <c r="G2043" s="242"/>
      <c r="H2043" s="246">
        <v>20.312999999999999</v>
      </c>
      <c r="I2043" s="247"/>
      <c r="J2043" s="242"/>
      <c r="K2043" s="242"/>
      <c r="L2043" s="248"/>
      <c r="M2043" s="249"/>
      <c r="N2043" s="250"/>
      <c r="O2043" s="250"/>
      <c r="P2043" s="250"/>
      <c r="Q2043" s="250"/>
      <c r="R2043" s="250"/>
      <c r="S2043" s="250"/>
      <c r="T2043" s="251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2" t="s">
        <v>230</v>
      </c>
      <c r="AU2043" s="252" t="s">
        <v>88</v>
      </c>
      <c r="AV2043" s="13" t="s">
        <v>88</v>
      </c>
      <c r="AW2043" s="13" t="s">
        <v>34</v>
      </c>
      <c r="AX2043" s="13" t="s">
        <v>79</v>
      </c>
      <c r="AY2043" s="252" t="s">
        <v>216</v>
      </c>
    </row>
    <row r="2044" s="13" customFormat="1">
      <c r="A2044" s="13"/>
      <c r="B2044" s="241"/>
      <c r="C2044" s="242"/>
      <c r="D2044" s="243" t="s">
        <v>230</v>
      </c>
      <c r="E2044" s="244" t="s">
        <v>1</v>
      </c>
      <c r="F2044" s="245" t="s">
        <v>3269</v>
      </c>
      <c r="G2044" s="242"/>
      <c r="H2044" s="246">
        <v>1.6879999999999999</v>
      </c>
      <c r="I2044" s="247"/>
      <c r="J2044" s="242"/>
      <c r="K2044" s="242"/>
      <c r="L2044" s="248"/>
      <c r="M2044" s="249"/>
      <c r="N2044" s="250"/>
      <c r="O2044" s="250"/>
      <c r="P2044" s="250"/>
      <c r="Q2044" s="250"/>
      <c r="R2044" s="250"/>
      <c r="S2044" s="250"/>
      <c r="T2044" s="251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2" t="s">
        <v>230</v>
      </c>
      <c r="AU2044" s="252" t="s">
        <v>88</v>
      </c>
      <c r="AV2044" s="13" t="s">
        <v>88</v>
      </c>
      <c r="AW2044" s="13" t="s">
        <v>34</v>
      </c>
      <c r="AX2044" s="13" t="s">
        <v>79</v>
      </c>
      <c r="AY2044" s="252" t="s">
        <v>216</v>
      </c>
    </row>
    <row r="2045" s="14" customFormat="1">
      <c r="A2045" s="14"/>
      <c r="B2045" s="253"/>
      <c r="C2045" s="254"/>
      <c r="D2045" s="243" t="s">
        <v>230</v>
      </c>
      <c r="E2045" s="255" t="s">
        <v>1</v>
      </c>
      <c r="F2045" s="256" t="s">
        <v>285</v>
      </c>
      <c r="G2045" s="254"/>
      <c r="H2045" s="257">
        <v>22.000999999999998</v>
      </c>
      <c r="I2045" s="258"/>
      <c r="J2045" s="254"/>
      <c r="K2045" s="254"/>
      <c r="L2045" s="259"/>
      <c r="M2045" s="260"/>
      <c r="N2045" s="261"/>
      <c r="O2045" s="261"/>
      <c r="P2045" s="261"/>
      <c r="Q2045" s="261"/>
      <c r="R2045" s="261"/>
      <c r="S2045" s="261"/>
      <c r="T2045" s="262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63" t="s">
        <v>230</v>
      </c>
      <c r="AU2045" s="263" t="s">
        <v>88</v>
      </c>
      <c r="AV2045" s="14" t="s">
        <v>121</v>
      </c>
      <c r="AW2045" s="14" t="s">
        <v>34</v>
      </c>
      <c r="AX2045" s="14" t="s">
        <v>86</v>
      </c>
      <c r="AY2045" s="263" t="s">
        <v>216</v>
      </c>
    </row>
    <row r="2046" s="2" customFormat="1" ht="24.15" customHeight="1">
      <c r="A2046" s="39"/>
      <c r="B2046" s="40"/>
      <c r="C2046" s="228" t="s">
        <v>3270</v>
      </c>
      <c r="D2046" s="228" t="s">
        <v>218</v>
      </c>
      <c r="E2046" s="229" t="s">
        <v>3271</v>
      </c>
      <c r="F2046" s="230" t="s">
        <v>3272</v>
      </c>
      <c r="G2046" s="231" t="s">
        <v>221</v>
      </c>
      <c r="H2046" s="232">
        <v>11</v>
      </c>
      <c r="I2046" s="233"/>
      <c r="J2046" s="234">
        <f>ROUND(I2046*H2046,2)</f>
        <v>0</v>
      </c>
      <c r="K2046" s="230" t="s">
        <v>222</v>
      </c>
      <c r="L2046" s="45"/>
      <c r="M2046" s="235" t="s">
        <v>1</v>
      </c>
      <c r="N2046" s="236" t="s">
        <v>44</v>
      </c>
      <c r="O2046" s="92"/>
      <c r="P2046" s="237">
        <f>O2046*H2046</f>
        <v>0</v>
      </c>
      <c r="Q2046" s="237">
        <v>0</v>
      </c>
      <c r="R2046" s="237">
        <f>Q2046*H2046</f>
        <v>0</v>
      </c>
      <c r="S2046" s="237">
        <v>0</v>
      </c>
      <c r="T2046" s="238">
        <f>S2046*H2046</f>
        <v>0</v>
      </c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R2046" s="239" t="s">
        <v>290</v>
      </c>
      <c r="AT2046" s="239" t="s">
        <v>218</v>
      </c>
      <c r="AU2046" s="239" t="s">
        <v>88</v>
      </c>
      <c r="AY2046" s="18" t="s">
        <v>216</v>
      </c>
      <c r="BE2046" s="240">
        <f>IF(N2046="základní",J2046,0)</f>
        <v>0</v>
      </c>
      <c r="BF2046" s="240">
        <f>IF(N2046="snížená",J2046,0)</f>
        <v>0</v>
      </c>
      <c r="BG2046" s="240">
        <f>IF(N2046="zákl. přenesená",J2046,0)</f>
        <v>0</v>
      </c>
      <c r="BH2046" s="240">
        <f>IF(N2046="sníž. přenesená",J2046,0)</f>
        <v>0</v>
      </c>
      <c r="BI2046" s="240">
        <f>IF(N2046="nulová",J2046,0)</f>
        <v>0</v>
      </c>
      <c r="BJ2046" s="18" t="s">
        <v>86</v>
      </c>
      <c r="BK2046" s="240">
        <f>ROUND(I2046*H2046,2)</f>
        <v>0</v>
      </c>
      <c r="BL2046" s="18" t="s">
        <v>290</v>
      </c>
      <c r="BM2046" s="239" t="s">
        <v>3273</v>
      </c>
    </row>
    <row r="2047" s="13" customFormat="1">
      <c r="A2047" s="13"/>
      <c r="B2047" s="241"/>
      <c r="C2047" s="242"/>
      <c r="D2047" s="243" t="s">
        <v>230</v>
      </c>
      <c r="E2047" s="244" t="s">
        <v>1</v>
      </c>
      <c r="F2047" s="245" t="s">
        <v>3274</v>
      </c>
      <c r="G2047" s="242"/>
      <c r="H2047" s="246">
        <v>10</v>
      </c>
      <c r="I2047" s="247"/>
      <c r="J2047" s="242"/>
      <c r="K2047" s="242"/>
      <c r="L2047" s="248"/>
      <c r="M2047" s="249"/>
      <c r="N2047" s="250"/>
      <c r="O2047" s="250"/>
      <c r="P2047" s="250"/>
      <c r="Q2047" s="250"/>
      <c r="R2047" s="250"/>
      <c r="S2047" s="250"/>
      <c r="T2047" s="25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2" t="s">
        <v>230</v>
      </c>
      <c r="AU2047" s="252" t="s">
        <v>88</v>
      </c>
      <c r="AV2047" s="13" t="s">
        <v>88</v>
      </c>
      <c r="AW2047" s="13" t="s">
        <v>34</v>
      </c>
      <c r="AX2047" s="13" t="s">
        <v>79</v>
      </c>
      <c r="AY2047" s="252" t="s">
        <v>216</v>
      </c>
    </row>
    <row r="2048" s="13" customFormat="1">
      <c r="A2048" s="13"/>
      <c r="B2048" s="241"/>
      <c r="C2048" s="242"/>
      <c r="D2048" s="243" t="s">
        <v>230</v>
      </c>
      <c r="E2048" s="244" t="s">
        <v>1</v>
      </c>
      <c r="F2048" s="245" t="s">
        <v>3275</v>
      </c>
      <c r="G2048" s="242"/>
      <c r="H2048" s="246">
        <v>1</v>
      </c>
      <c r="I2048" s="247"/>
      <c r="J2048" s="242"/>
      <c r="K2048" s="242"/>
      <c r="L2048" s="248"/>
      <c r="M2048" s="249"/>
      <c r="N2048" s="250"/>
      <c r="O2048" s="250"/>
      <c r="P2048" s="250"/>
      <c r="Q2048" s="250"/>
      <c r="R2048" s="250"/>
      <c r="S2048" s="250"/>
      <c r="T2048" s="25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2" t="s">
        <v>230</v>
      </c>
      <c r="AU2048" s="252" t="s">
        <v>88</v>
      </c>
      <c r="AV2048" s="13" t="s">
        <v>88</v>
      </c>
      <c r="AW2048" s="13" t="s">
        <v>34</v>
      </c>
      <c r="AX2048" s="13" t="s">
        <v>79</v>
      </c>
      <c r="AY2048" s="252" t="s">
        <v>216</v>
      </c>
    </row>
    <row r="2049" s="14" customFormat="1">
      <c r="A2049" s="14"/>
      <c r="B2049" s="253"/>
      <c r="C2049" s="254"/>
      <c r="D2049" s="243" t="s">
        <v>230</v>
      </c>
      <c r="E2049" s="255" t="s">
        <v>1</v>
      </c>
      <c r="F2049" s="256" t="s">
        <v>285</v>
      </c>
      <c r="G2049" s="254"/>
      <c r="H2049" s="257">
        <v>11</v>
      </c>
      <c r="I2049" s="258"/>
      <c r="J2049" s="254"/>
      <c r="K2049" s="254"/>
      <c r="L2049" s="259"/>
      <c r="M2049" s="260"/>
      <c r="N2049" s="261"/>
      <c r="O2049" s="261"/>
      <c r="P2049" s="261"/>
      <c r="Q2049" s="261"/>
      <c r="R2049" s="261"/>
      <c r="S2049" s="261"/>
      <c r="T2049" s="26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3" t="s">
        <v>230</v>
      </c>
      <c r="AU2049" s="263" t="s">
        <v>88</v>
      </c>
      <c r="AV2049" s="14" t="s">
        <v>121</v>
      </c>
      <c r="AW2049" s="14" t="s">
        <v>34</v>
      </c>
      <c r="AX2049" s="14" t="s">
        <v>86</v>
      </c>
      <c r="AY2049" s="263" t="s">
        <v>216</v>
      </c>
    </row>
    <row r="2050" s="2" customFormat="1" ht="21.75" customHeight="1">
      <c r="A2050" s="39"/>
      <c r="B2050" s="40"/>
      <c r="C2050" s="264" t="s">
        <v>3276</v>
      </c>
      <c r="D2050" s="264" t="s">
        <v>372</v>
      </c>
      <c r="E2050" s="265" t="s">
        <v>3277</v>
      </c>
      <c r="F2050" s="266" t="s">
        <v>3278</v>
      </c>
      <c r="G2050" s="267" t="s">
        <v>277</v>
      </c>
      <c r="H2050" s="268">
        <v>55</v>
      </c>
      <c r="I2050" s="269"/>
      <c r="J2050" s="270">
        <f>ROUND(I2050*H2050,2)</f>
        <v>0</v>
      </c>
      <c r="K2050" s="266" t="s">
        <v>222</v>
      </c>
      <c r="L2050" s="271"/>
      <c r="M2050" s="272" t="s">
        <v>1</v>
      </c>
      <c r="N2050" s="273" t="s">
        <v>44</v>
      </c>
      <c r="O2050" s="92"/>
      <c r="P2050" s="237">
        <f>O2050*H2050</f>
        <v>0</v>
      </c>
      <c r="Q2050" s="237">
        <v>0.001</v>
      </c>
      <c r="R2050" s="237">
        <f>Q2050*H2050</f>
        <v>0.055</v>
      </c>
      <c r="S2050" s="237">
        <v>0</v>
      </c>
      <c r="T2050" s="238">
        <f>S2050*H2050</f>
        <v>0</v>
      </c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R2050" s="239" t="s">
        <v>371</v>
      </c>
      <c r="AT2050" s="239" t="s">
        <v>372</v>
      </c>
      <c r="AU2050" s="239" t="s">
        <v>88</v>
      </c>
      <c r="AY2050" s="18" t="s">
        <v>216</v>
      </c>
      <c r="BE2050" s="240">
        <f>IF(N2050="základní",J2050,0)</f>
        <v>0</v>
      </c>
      <c r="BF2050" s="240">
        <f>IF(N2050="snížená",J2050,0)</f>
        <v>0</v>
      </c>
      <c r="BG2050" s="240">
        <f>IF(N2050="zákl. přenesená",J2050,0)</f>
        <v>0</v>
      </c>
      <c r="BH2050" s="240">
        <f>IF(N2050="sníž. přenesená",J2050,0)</f>
        <v>0</v>
      </c>
      <c r="BI2050" s="240">
        <f>IF(N2050="nulová",J2050,0)</f>
        <v>0</v>
      </c>
      <c r="BJ2050" s="18" t="s">
        <v>86</v>
      </c>
      <c r="BK2050" s="240">
        <f>ROUND(I2050*H2050,2)</f>
        <v>0</v>
      </c>
      <c r="BL2050" s="18" t="s">
        <v>290</v>
      </c>
      <c r="BM2050" s="239" t="s">
        <v>3279</v>
      </c>
    </row>
    <row r="2051" s="13" customFormat="1">
      <c r="A2051" s="13"/>
      <c r="B2051" s="241"/>
      <c r="C2051" s="242"/>
      <c r="D2051" s="243" t="s">
        <v>230</v>
      </c>
      <c r="E2051" s="244" t="s">
        <v>1</v>
      </c>
      <c r="F2051" s="245" t="s">
        <v>3280</v>
      </c>
      <c r="G2051" s="242"/>
      <c r="H2051" s="246">
        <v>50.625</v>
      </c>
      <c r="I2051" s="247"/>
      <c r="J2051" s="242"/>
      <c r="K2051" s="242"/>
      <c r="L2051" s="248"/>
      <c r="M2051" s="249"/>
      <c r="N2051" s="250"/>
      <c r="O2051" s="250"/>
      <c r="P2051" s="250"/>
      <c r="Q2051" s="250"/>
      <c r="R2051" s="250"/>
      <c r="S2051" s="250"/>
      <c r="T2051" s="251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52" t="s">
        <v>230</v>
      </c>
      <c r="AU2051" s="252" t="s">
        <v>88</v>
      </c>
      <c r="AV2051" s="13" t="s">
        <v>88</v>
      </c>
      <c r="AW2051" s="13" t="s">
        <v>34</v>
      </c>
      <c r="AX2051" s="13" t="s">
        <v>79</v>
      </c>
      <c r="AY2051" s="252" t="s">
        <v>216</v>
      </c>
    </row>
    <row r="2052" s="13" customFormat="1">
      <c r="A2052" s="13"/>
      <c r="B2052" s="241"/>
      <c r="C2052" s="242"/>
      <c r="D2052" s="243" t="s">
        <v>230</v>
      </c>
      <c r="E2052" s="244" t="s">
        <v>1</v>
      </c>
      <c r="F2052" s="245" t="s">
        <v>3281</v>
      </c>
      <c r="G2052" s="242"/>
      <c r="H2052" s="246">
        <v>4.375</v>
      </c>
      <c r="I2052" s="247"/>
      <c r="J2052" s="242"/>
      <c r="K2052" s="242"/>
      <c r="L2052" s="248"/>
      <c r="M2052" s="249"/>
      <c r="N2052" s="250"/>
      <c r="O2052" s="250"/>
      <c r="P2052" s="250"/>
      <c r="Q2052" s="250"/>
      <c r="R2052" s="250"/>
      <c r="S2052" s="250"/>
      <c r="T2052" s="25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52" t="s">
        <v>230</v>
      </c>
      <c r="AU2052" s="252" t="s">
        <v>88</v>
      </c>
      <c r="AV2052" s="13" t="s">
        <v>88</v>
      </c>
      <c r="AW2052" s="13" t="s">
        <v>34</v>
      </c>
      <c r="AX2052" s="13" t="s">
        <v>79</v>
      </c>
      <c r="AY2052" s="252" t="s">
        <v>216</v>
      </c>
    </row>
    <row r="2053" s="14" customFormat="1">
      <c r="A2053" s="14"/>
      <c r="B2053" s="253"/>
      <c r="C2053" s="254"/>
      <c r="D2053" s="243" t="s">
        <v>230</v>
      </c>
      <c r="E2053" s="255" t="s">
        <v>1</v>
      </c>
      <c r="F2053" s="256" t="s">
        <v>285</v>
      </c>
      <c r="G2053" s="254"/>
      <c r="H2053" s="257">
        <v>55</v>
      </c>
      <c r="I2053" s="258"/>
      <c r="J2053" s="254"/>
      <c r="K2053" s="254"/>
      <c r="L2053" s="259"/>
      <c r="M2053" s="260"/>
      <c r="N2053" s="261"/>
      <c r="O2053" s="261"/>
      <c r="P2053" s="261"/>
      <c r="Q2053" s="261"/>
      <c r="R2053" s="261"/>
      <c r="S2053" s="261"/>
      <c r="T2053" s="262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63" t="s">
        <v>230</v>
      </c>
      <c r="AU2053" s="263" t="s">
        <v>88</v>
      </c>
      <c r="AV2053" s="14" t="s">
        <v>121</v>
      </c>
      <c r="AW2053" s="14" t="s">
        <v>34</v>
      </c>
      <c r="AX2053" s="14" t="s">
        <v>86</v>
      </c>
      <c r="AY2053" s="263" t="s">
        <v>216</v>
      </c>
    </row>
    <row r="2054" s="2" customFormat="1" ht="24.15" customHeight="1">
      <c r="A2054" s="39"/>
      <c r="B2054" s="40"/>
      <c r="C2054" s="228" t="s">
        <v>3282</v>
      </c>
      <c r="D2054" s="228" t="s">
        <v>218</v>
      </c>
      <c r="E2054" s="229" t="s">
        <v>3283</v>
      </c>
      <c r="F2054" s="230" t="s">
        <v>3284</v>
      </c>
      <c r="G2054" s="231" t="s">
        <v>221</v>
      </c>
      <c r="H2054" s="232">
        <v>1</v>
      </c>
      <c r="I2054" s="233"/>
      <c r="J2054" s="234">
        <f>ROUND(I2054*H2054,2)</f>
        <v>0</v>
      </c>
      <c r="K2054" s="230" t="s">
        <v>222</v>
      </c>
      <c r="L2054" s="45"/>
      <c r="M2054" s="235" t="s">
        <v>1</v>
      </c>
      <c r="N2054" s="236" t="s">
        <v>44</v>
      </c>
      <c r="O2054" s="92"/>
      <c r="P2054" s="237">
        <f>O2054*H2054</f>
        <v>0</v>
      </c>
      <c r="Q2054" s="237">
        <v>0</v>
      </c>
      <c r="R2054" s="237">
        <f>Q2054*H2054</f>
        <v>0</v>
      </c>
      <c r="S2054" s="237">
        <v>0</v>
      </c>
      <c r="T2054" s="238">
        <f>S2054*H2054</f>
        <v>0</v>
      </c>
      <c r="U2054" s="39"/>
      <c r="V2054" s="39"/>
      <c r="W2054" s="39"/>
      <c r="X2054" s="39"/>
      <c r="Y2054" s="39"/>
      <c r="Z2054" s="39"/>
      <c r="AA2054" s="39"/>
      <c r="AB2054" s="39"/>
      <c r="AC2054" s="39"/>
      <c r="AD2054" s="39"/>
      <c r="AE2054" s="39"/>
      <c r="AR2054" s="239" t="s">
        <v>290</v>
      </c>
      <c r="AT2054" s="239" t="s">
        <v>218</v>
      </c>
      <c r="AU2054" s="239" t="s">
        <v>88</v>
      </c>
      <c r="AY2054" s="18" t="s">
        <v>216</v>
      </c>
      <c r="BE2054" s="240">
        <f>IF(N2054="základní",J2054,0)</f>
        <v>0</v>
      </c>
      <c r="BF2054" s="240">
        <f>IF(N2054="snížená",J2054,0)</f>
        <v>0</v>
      </c>
      <c r="BG2054" s="240">
        <f>IF(N2054="zákl. přenesená",J2054,0)</f>
        <v>0</v>
      </c>
      <c r="BH2054" s="240">
        <f>IF(N2054="sníž. přenesená",J2054,0)</f>
        <v>0</v>
      </c>
      <c r="BI2054" s="240">
        <f>IF(N2054="nulová",J2054,0)</f>
        <v>0</v>
      </c>
      <c r="BJ2054" s="18" t="s">
        <v>86</v>
      </c>
      <c r="BK2054" s="240">
        <f>ROUND(I2054*H2054,2)</f>
        <v>0</v>
      </c>
      <c r="BL2054" s="18" t="s">
        <v>290</v>
      </c>
      <c r="BM2054" s="239" t="s">
        <v>3285</v>
      </c>
    </row>
    <row r="2055" s="2" customFormat="1" ht="21.75" customHeight="1">
      <c r="A2055" s="39"/>
      <c r="B2055" s="40"/>
      <c r="C2055" s="264" t="s">
        <v>3286</v>
      </c>
      <c r="D2055" s="264" t="s">
        <v>372</v>
      </c>
      <c r="E2055" s="265" t="s">
        <v>3287</v>
      </c>
      <c r="F2055" s="266" t="s">
        <v>3288</v>
      </c>
      <c r="G2055" s="267" t="s">
        <v>277</v>
      </c>
      <c r="H2055" s="268">
        <v>7.875</v>
      </c>
      <c r="I2055" s="269"/>
      <c r="J2055" s="270">
        <f>ROUND(I2055*H2055,2)</f>
        <v>0</v>
      </c>
      <c r="K2055" s="266" t="s">
        <v>222</v>
      </c>
      <c r="L2055" s="271"/>
      <c r="M2055" s="272" t="s">
        <v>1</v>
      </c>
      <c r="N2055" s="273" t="s">
        <v>44</v>
      </c>
      <c r="O2055" s="92"/>
      <c r="P2055" s="237">
        <f>O2055*H2055</f>
        <v>0</v>
      </c>
      <c r="Q2055" s="237">
        <v>0.001</v>
      </c>
      <c r="R2055" s="237">
        <f>Q2055*H2055</f>
        <v>0.0078750000000000001</v>
      </c>
      <c r="S2055" s="237">
        <v>0</v>
      </c>
      <c r="T2055" s="238">
        <f>S2055*H2055</f>
        <v>0</v>
      </c>
      <c r="U2055" s="39"/>
      <c r="V2055" s="39"/>
      <c r="W2055" s="39"/>
      <c r="X2055" s="39"/>
      <c r="Y2055" s="39"/>
      <c r="Z2055" s="39"/>
      <c r="AA2055" s="39"/>
      <c r="AB2055" s="39"/>
      <c r="AC2055" s="39"/>
      <c r="AD2055" s="39"/>
      <c r="AE2055" s="39"/>
      <c r="AR2055" s="239" t="s">
        <v>371</v>
      </c>
      <c r="AT2055" s="239" t="s">
        <v>372</v>
      </c>
      <c r="AU2055" s="239" t="s">
        <v>88</v>
      </c>
      <c r="AY2055" s="18" t="s">
        <v>216</v>
      </c>
      <c r="BE2055" s="240">
        <f>IF(N2055="základní",J2055,0)</f>
        <v>0</v>
      </c>
      <c r="BF2055" s="240">
        <f>IF(N2055="snížená",J2055,0)</f>
        <v>0</v>
      </c>
      <c r="BG2055" s="240">
        <f>IF(N2055="zákl. přenesená",J2055,0)</f>
        <v>0</v>
      </c>
      <c r="BH2055" s="240">
        <f>IF(N2055="sníž. přenesená",J2055,0)</f>
        <v>0</v>
      </c>
      <c r="BI2055" s="240">
        <f>IF(N2055="nulová",J2055,0)</f>
        <v>0</v>
      </c>
      <c r="BJ2055" s="18" t="s">
        <v>86</v>
      </c>
      <c r="BK2055" s="240">
        <f>ROUND(I2055*H2055,2)</f>
        <v>0</v>
      </c>
      <c r="BL2055" s="18" t="s">
        <v>290</v>
      </c>
      <c r="BM2055" s="239" t="s">
        <v>3289</v>
      </c>
    </row>
    <row r="2056" s="13" customFormat="1">
      <c r="A2056" s="13"/>
      <c r="B2056" s="241"/>
      <c r="C2056" s="242"/>
      <c r="D2056" s="243" t="s">
        <v>230</v>
      </c>
      <c r="E2056" s="244" t="s">
        <v>1</v>
      </c>
      <c r="F2056" s="245" t="s">
        <v>3290</v>
      </c>
      <c r="G2056" s="242"/>
      <c r="H2056" s="246">
        <v>7.875</v>
      </c>
      <c r="I2056" s="247"/>
      <c r="J2056" s="242"/>
      <c r="K2056" s="242"/>
      <c r="L2056" s="248"/>
      <c r="M2056" s="249"/>
      <c r="N2056" s="250"/>
      <c r="O2056" s="250"/>
      <c r="P2056" s="250"/>
      <c r="Q2056" s="250"/>
      <c r="R2056" s="250"/>
      <c r="S2056" s="250"/>
      <c r="T2056" s="251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2" t="s">
        <v>230</v>
      </c>
      <c r="AU2056" s="252" t="s">
        <v>88</v>
      </c>
      <c r="AV2056" s="13" t="s">
        <v>88</v>
      </c>
      <c r="AW2056" s="13" t="s">
        <v>34</v>
      </c>
      <c r="AX2056" s="13" t="s">
        <v>86</v>
      </c>
      <c r="AY2056" s="252" t="s">
        <v>216</v>
      </c>
    </row>
    <row r="2057" s="2" customFormat="1" ht="16.5" customHeight="1">
      <c r="A2057" s="39"/>
      <c r="B2057" s="40"/>
      <c r="C2057" s="228" t="s">
        <v>3291</v>
      </c>
      <c r="D2057" s="228" t="s">
        <v>218</v>
      </c>
      <c r="E2057" s="229" t="s">
        <v>3292</v>
      </c>
      <c r="F2057" s="230" t="s">
        <v>3293</v>
      </c>
      <c r="G2057" s="231" t="s">
        <v>221</v>
      </c>
      <c r="H2057" s="232">
        <v>17</v>
      </c>
      <c r="I2057" s="233"/>
      <c r="J2057" s="234">
        <f>ROUND(I2057*H2057,2)</f>
        <v>0</v>
      </c>
      <c r="K2057" s="230" t="s">
        <v>222</v>
      </c>
      <c r="L2057" s="45"/>
      <c r="M2057" s="235" t="s">
        <v>1</v>
      </c>
      <c r="N2057" s="236" t="s">
        <v>44</v>
      </c>
      <c r="O2057" s="92"/>
      <c r="P2057" s="237">
        <f>O2057*H2057</f>
        <v>0</v>
      </c>
      <c r="Q2057" s="237">
        <v>0</v>
      </c>
      <c r="R2057" s="237">
        <f>Q2057*H2057</f>
        <v>0</v>
      </c>
      <c r="S2057" s="237">
        <v>0</v>
      </c>
      <c r="T2057" s="238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39" t="s">
        <v>290</v>
      </c>
      <c r="AT2057" s="239" t="s">
        <v>218</v>
      </c>
      <c r="AU2057" s="239" t="s">
        <v>88</v>
      </c>
      <c r="AY2057" s="18" t="s">
        <v>216</v>
      </c>
      <c r="BE2057" s="240">
        <f>IF(N2057="základní",J2057,0)</f>
        <v>0</v>
      </c>
      <c r="BF2057" s="240">
        <f>IF(N2057="snížená",J2057,0)</f>
        <v>0</v>
      </c>
      <c r="BG2057" s="240">
        <f>IF(N2057="zákl. přenesená",J2057,0)</f>
        <v>0</v>
      </c>
      <c r="BH2057" s="240">
        <f>IF(N2057="sníž. přenesená",J2057,0)</f>
        <v>0</v>
      </c>
      <c r="BI2057" s="240">
        <f>IF(N2057="nulová",J2057,0)</f>
        <v>0</v>
      </c>
      <c r="BJ2057" s="18" t="s">
        <v>86</v>
      </c>
      <c r="BK2057" s="240">
        <f>ROUND(I2057*H2057,2)</f>
        <v>0</v>
      </c>
      <c r="BL2057" s="18" t="s">
        <v>290</v>
      </c>
      <c r="BM2057" s="239" t="s">
        <v>3294</v>
      </c>
    </row>
    <row r="2058" s="13" customFormat="1">
      <c r="A2058" s="13"/>
      <c r="B2058" s="241"/>
      <c r="C2058" s="242"/>
      <c r="D2058" s="243" t="s">
        <v>230</v>
      </c>
      <c r="E2058" s="244" t="s">
        <v>1</v>
      </c>
      <c r="F2058" s="245" t="s">
        <v>3295</v>
      </c>
      <c r="G2058" s="242"/>
      <c r="H2058" s="246">
        <v>17</v>
      </c>
      <c r="I2058" s="247"/>
      <c r="J2058" s="242"/>
      <c r="K2058" s="242"/>
      <c r="L2058" s="248"/>
      <c r="M2058" s="249"/>
      <c r="N2058" s="250"/>
      <c r="O2058" s="250"/>
      <c r="P2058" s="250"/>
      <c r="Q2058" s="250"/>
      <c r="R2058" s="250"/>
      <c r="S2058" s="250"/>
      <c r="T2058" s="251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2" t="s">
        <v>230</v>
      </c>
      <c r="AU2058" s="252" t="s">
        <v>88</v>
      </c>
      <c r="AV2058" s="13" t="s">
        <v>88</v>
      </c>
      <c r="AW2058" s="13" t="s">
        <v>34</v>
      </c>
      <c r="AX2058" s="13" t="s">
        <v>86</v>
      </c>
      <c r="AY2058" s="252" t="s">
        <v>216</v>
      </c>
    </row>
    <row r="2059" s="2" customFormat="1" ht="21.75" customHeight="1">
      <c r="A2059" s="39"/>
      <c r="B2059" s="40"/>
      <c r="C2059" s="264" t="s">
        <v>3296</v>
      </c>
      <c r="D2059" s="264" t="s">
        <v>372</v>
      </c>
      <c r="E2059" s="265" t="s">
        <v>3297</v>
      </c>
      <c r="F2059" s="266" t="s">
        <v>3298</v>
      </c>
      <c r="G2059" s="267" t="s">
        <v>221</v>
      </c>
      <c r="H2059" s="268">
        <v>13</v>
      </c>
      <c r="I2059" s="269"/>
      <c r="J2059" s="270">
        <f>ROUND(I2059*H2059,2)</f>
        <v>0</v>
      </c>
      <c r="K2059" s="266" t="s">
        <v>222</v>
      </c>
      <c r="L2059" s="271"/>
      <c r="M2059" s="272" t="s">
        <v>1</v>
      </c>
      <c r="N2059" s="273" t="s">
        <v>44</v>
      </c>
      <c r="O2059" s="92"/>
      <c r="P2059" s="237">
        <f>O2059*H2059</f>
        <v>0</v>
      </c>
      <c r="Q2059" s="237">
        <v>0.001</v>
      </c>
      <c r="R2059" s="237">
        <f>Q2059*H2059</f>
        <v>0.013000000000000001</v>
      </c>
      <c r="S2059" s="237">
        <v>0</v>
      </c>
      <c r="T2059" s="238">
        <f>S2059*H2059</f>
        <v>0</v>
      </c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R2059" s="239" t="s">
        <v>371</v>
      </c>
      <c r="AT2059" s="239" t="s">
        <v>372</v>
      </c>
      <c r="AU2059" s="239" t="s">
        <v>88</v>
      </c>
      <c r="AY2059" s="18" t="s">
        <v>216</v>
      </c>
      <c r="BE2059" s="240">
        <f>IF(N2059="základní",J2059,0)</f>
        <v>0</v>
      </c>
      <c r="BF2059" s="240">
        <f>IF(N2059="snížená",J2059,0)</f>
        <v>0</v>
      </c>
      <c r="BG2059" s="240">
        <f>IF(N2059="zákl. přenesená",J2059,0)</f>
        <v>0</v>
      </c>
      <c r="BH2059" s="240">
        <f>IF(N2059="sníž. přenesená",J2059,0)</f>
        <v>0</v>
      </c>
      <c r="BI2059" s="240">
        <f>IF(N2059="nulová",J2059,0)</f>
        <v>0</v>
      </c>
      <c r="BJ2059" s="18" t="s">
        <v>86</v>
      </c>
      <c r="BK2059" s="240">
        <f>ROUND(I2059*H2059,2)</f>
        <v>0</v>
      </c>
      <c r="BL2059" s="18" t="s">
        <v>290</v>
      </c>
      <c r="BM2059" s="239" t="s">
        <v>3299</v>
      </c>
    </row>
    <row r="2060" s="13" customFormat="1">
      <c r="A2060" s="13"/>
      <c r="B2060" s="241"/>
      <c r="C2060" s="242"/>
      <c r="D2060" s="243" t="s">
        <v>230</v>
      </c>
      <c r="E2060" s="244" t="s">
        <v>1</v>
      </c>
      <c r="F2060" s="245" t="s">
        <v>3300</v>
      </c>
      <c r="G2060" s="242"/>
      <c r="H2060" s="246">
        <v>13</v>
      </c>
      <c r="I2060" s="247"/>
      <c r="J2060" s="242"/>
      <c r="K2060" s="242"/>
      <c r="L2060" s="248"/>
      <c r="M2060" s="249"/>
      <c r="N2060" s="250"/>
      <c r="O2060" s="250"/>
      <c r="P2060" s="250"/>
      <c r="Q2060" s="250"/>
      <c r="R2060" s="250"/>
      <c r="S2060" s="250"/>
      <c r="T2060" s="251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2" t="s">
        <v>230</v>
      </c>
      <c r="AU2060" s="252" t="s">
        <v>88</v>
      </c>
      <c r="AV2060" s="13" t="s">
        <v>88</v>
      </c>
      <c r="AW2060" s="13" t="s">
        <v>34</v>
      </c>
      <c r="AX2060" s="13" t="s">
        <v>86</v>
      </c>
      <c r="AY2060" s="252" t="s">
        <v>216</v>
      </c>
    </row>
    <row r="2061" s="2" customFormat="1" ht="21.75" customHeight="1">
      <c r="A2061" s="39"/>
      <c r="B2061" s="40"/>
      <c r="C2061" s="264" t="s">
        <v>3301</v>
      </c>
      <c r="D2061" s="264" t="s">
        <v>372</v>
      </c>
      <c r="E2061" s="265" t="s">
        <v>3302</v>
      </c>
      <c r="F2061" s="266" t="s">
        <v>3303</v>
      </c>
      <c r="G2061" s="267" t="s">
        <v>221</v>
      </c>
      <c r="H2061" s="268">
        <v>1</v>
      </c>
      <c r="I2061" s="269"/>
      <c r="J2061" s="270">
        <f>ROUND(I2061*H2061,2)</f>
        <v>0</v>
      </c>
      <c r="K2061" s="266" t="s">
        <v>222</v>
      </c>
      <c r="L2061" s="271"/>
      <c r="M2061" s="272" t="s">
        <v>1</v>
      </c>
      <c r="N2061" s="273" t="s">
        <v>44</v>
      </c>
      <c r="O2061" s="92"/>
      <c r="P2061" s="237">
        <f>O2061*H2061</f>
        <v>0</v>
      </c>
      <c r="Q2061" s="237">
        <v>0.001</v>
      </c>
      <c r="R2061" s="237">
        <f>Q2061*H2061</f>
        <v>0.001</v>
      </c>
      <c r="S2061" s="237">
        <v>0</v>
      </c>
      <c r="T2061" s="238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39" t="s">
        <v>371</v>
      </c>
      <c r="AT2061" s="239" t="s">
        <v>372</v>
      </c>
      <c r="AU2061" s="239" t="s">
        <v>88</v>
      </c>
      <c r="AY2061" s="18" t="s">
        <v>216</v>
      </c>
      <c r="BE2061" s="240">
        <f>IF(N2061="základní",J2061,0)</f>
        <v>0</v>
      </c>
      <c r="BF2061" s="240">
        <f>IF(N2061="snížená",J2061,0)</f>
        <v>0</v>
      </c>
      <c r="BG2061" s="240">
        <f>IF(N2061="zákl. přenesená",J2061,0)</f>
        <v>0</v>
      </c>
      <c r="BH2061" s="240">
        <f>IF(N2061="sníž. přenesená",J2061,0)</f>
        <v>0</v>
      </c>
      <c r="BI2061" s="240">
        <f>IF(N2061="nulová",J2061,0)</f>
        <v>0</v>
      </c>
      <c r="BJ2061" s="18" t="s">
        <v>86</v>
      </c>
      <c r="BK2061" s="240">
        <f>ROUND(I2061*H2061,2)</f>
        <v>0</v>
      </c>
      <c r="BL2061" s="18" t="s">
        <v>290</v>
      </c>
      <c r="BM2061" s="239" t="s">
        <v>3304</v>
      </c>
    </row>
    <row r="2062" s="13" customFormat="1">
      <c r="A2062" s="13"/>
      <c r="B2062" s="241"/>
      <c r="C2062" s="242"/>
      <c r="D2062" s="243" t="s">
        <v>230</v>
      </c>
      <c r="E2062" s="244" t="s">
        <v>1</v>
      </c>
      <c r="F2062" s="245" t="s">
        <v>3247</v>
      </c>
      <c r="G2062" s="242"/>
      <c r="H2062" s="246">
        <v>1</v>
      </c>
      <c r="I2062" s="247"/>
      <c r="J2062" s="242"/>
      <c r="K2062" s="242"/>
      <c r="L2062" s="248"/>
      <c r="M2062" s="249"/>
      <c r="N2062" s="250"/>
      <c r="O2062" s="250"/>
      <c r="P2062" s="250"/>
      <c r="Q2062" s="250"/>
      <c r="R2062" s="250"/>
      <c r="S2062" s="250"/>
      <c r="T2062" s="251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2" t="s">
        <v>230</v>
      </c>
      <c r="AU2062" s="252" t="s">
        <v>88</v>
      </c>
      <c r="AV2062" s="13" t="s">
        <v>88</v>
      </c>
      <c r="AW2062" s="13" t="s">
        <v>34</v>
      </c>
      <c r="AX2062" s="13" t="s">
        <v>86</v>
      </c>
      <c r="AY2062" s="252" t="s">
        <v>216</v>
      </c>
    </row>
    <row r="2063" s="2" customFormat="1" ht="21.75" customHeight="1">
      <c r="A2063" s="39"/>
      <c r="B2063" s="40"/>
      <c r="C2063" s="264" t="s">
        <v>3305</v>
      </c>
      <c r="D2063" s="264" t="s">
        <v>372</v>
      </c>
      <c r="E2063" s="265" t="s">
        <v>3306</v>
      </c>
      <c r="F2063" s="266" t="s">
        <v>3307</v>
      </c>
      <c r="G2063" s="267" t="s">
        <v>221</v>
      </c>
      <c r="H2063" s="268">
        <v>3</v>
      </c>
      <c r="I2063" s="269"/>
      <c r="J2063" s="270">
        <f>ROUND(I2063*H2063,2)</f>
        <v>0</v>
      </c>
      <c r="K2063" s="266" t="s">
        <v>222</v>
      </c>
      <c r="L2063" s="271"/>
      <c r="M2063" s="272" t="s">
        <v>1</v>
      </c>
      <c r="N2063" s="273" t="s">
        <v>44</v>
      </c>
      <c r="O2063" s="92"/>
      <c r="P2063" s="237">
        <f>O2063*H2063</f>
        <v>0</v>
      </c>
      <c r="Q2063" s="237">
        <v>0.001</v>
      </c>
      <c r="R2063" s="237">
        <f>Q2063*H2063</f>
        <v>0.0030000000000000001</v>
      </c>
      <c r="S2063" s="237">
        <v>0</v>
      </c>
      <c r="T2063" s="238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39" t="s">
        <v>371</v>
      </c>
      <c r="AT2063" s="239" t="s">
        <v>372</v>
      </c>
      <c r="AU2063" s="239" t="s">
        <v>88</v>
      </c>
      <c r="AY2063" s="18" t="s">
        <v>216</v>
      </c>
      <c r="BE2063" s="240">
        <f>IF(N2063="základní",J2063,0)</f>
        <v>0</v>
      </c>
      <c r="BF2063" s="240">
        <f>IF(N2063="snížená",J2063,0)</f>
        <v>0</v>
      </c>
      <c r="BG2063" s="240">
        <f>IF(N2063="zákl. přenesená",J2063,0)</f>
        <v>0</v>
      </c>
      <c r="BH2063" s="240">
        <f>IF(N2063="sníž. přenesená",J2063,0)</f>
        <v>0</v>
      </c>
      <c r="BI2063" s="240">
        <f>IF(N2063="nulová",J2063,0)</f>
        <v>0</v>
      </c>
      <c r="BJ2063" s="18" t="s">
        <v>86</v>
      </c>
      <c r="BK2063" s="240">
        <f>ROUND(I2063*H2063,2)</f>
        <v>0</v>
      </c>
      <c r="BL2063" s="18" t="s">
        <v>290</v>
      </c>
      <c r="BM2063" s="239" t="s">
        <v>3308</v>
      </c>
    </row>
    <row r="2064" s="13" customFormat="1">
      <c r="A2064" s="13"/>
      <c r="B2064" s="241"/>
      <c r="C2064" s="242"/>
      <c r="D2064" s="243" t="s">
        <v>230</v>
      </c>
      <c r="E2064" s="244" t="s">
        <v>1</v>
      </c>
      <c r="F2064" s="245" t="s">
        <v>3246</v>
      </c>
      <c r="G2064" s="242"/>
      <c r="H2064" s="246">
        <v>3</v>
      </c>
      <c r="I2064" s="247"/>
      <c r="J2064" s="242"/>
      <c r="K2064" s="242"/>
      <c r="L2064" s="248"/>
      <c r="M2064" s="249"/>
      <c r="N2064" s="250"/>
      <c r="O2064" s="250"/>
      <c r="P2064" s="250"/>
      <c r="Q2064" s="250"/>
      <c r="R2064" s="250"/>
      <c r="S2064" s="250"/>
      <c r="T2064" s="251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2" t="s">
        <v>230</v>
      </c>
      <c r="AU2064" s="252" t="s">
        <v>88</v>
      </c>
      <c r="AV2064" s="13" t="s">
        <v>88</v>
      </c>
      <c r="AW2064" s="13" t="s">
        <v>34</v>
      </c>
      <c r="AX2064" s="13" t="s">
        <v>86</v>
      </c>
      <c r="AY2064" s="252" t="s">
        <v>216</v>
      </c>
    </row>
    <row r="2065" s="2" customFormat="1" ht="16.5" customHeight="1">
      <c r="A2065" s="39"/>
      <c r="B2065" s="40"/>
      <c r="C2065" s="228" t="s">
        <v>3309</v>
      </c>
      <c r="D2065" s="228" t="s">
        <v>218</v>
      </c>
      <c r="E2065" s="229" t="s">
        <v>3310</v>
      </c>
      <c r="F2065" s="230" t="s">
        <v>3311</v>
      </c>
      <c r="G2065" s="231" t="s">
        <v>221</v>
      </c>
      <c r="H2065" s="232">
        <v>18</v>
      </c>
      <c r="I2065" s="233"/>
      <c r="J2065" s="234">
        <f>ROUND(I2065*H2065,2)</f>
        <v>0</v>
      </c>
      <c r="K2065" s="230" t="s">
        <v>222</v>
      </c>
      <c r="L2065" s="45"/>
      <c r="M2065" s="235" t="s">
        <v>1</v>
      </c>
      <c r="N2065" s="236" t="s">
        <v>44</v>
      </c>
      <c r="O2065" s="92"/>
      <c r="P2065" s="237">
        <f>O2065*H2065</f>
        <v>0</v>
      </c>
      <c r="Q2065" s="237">
        <v>0</v>
      </c>
      <c r="R2065" s="237">
        <f>Q2065*H2065</f>
        <v>0</v>
      </c>
      <c r="S2065" s="237">
        <v>0</v>
      </c>
      <c r="T2065" s="238">
        <f>S2065*H2065</f>
        <v>0</v>
      </c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R2065" s="239" t="s">
        <v>290</v>
      </c>
      <c r="AT2065" s="239" t="s">
        <v>218</v>
      </c>
      <c r="AU2065" s="239" t="s">
        <v>88</v>
      </c>
      <c r="AY2065" s="18" t="s">
        <v>216</v>
      </c>
      <c r="BE2065" s="240">
        <f>IF(N2065="základní",J2065,0)</f>
        <v>0</v>
      </c>
      <c r="BF2065" s="240">
        <f>IF(N2065="snížená",J2065,0)</f>
        <v>0</v>
      </c>
      <c r="BG2065" s="240">
        <f>IF(N2065="zákl. přenesená",J2065,0)</f>
        <v>0</v>
      </c>
      <c r="BH2065" s="240">
        <f>IF(N2065="sníž. přenesená",J2065,0)</f>
        <v>0</v>
      </c>
      <c r="BI2065" s="240">
        <f>IF(N2065="nulová",J2065,0)</f>
        <v>0</v>
      </c>
      <c r="BJ2065" s="18" t="s">
        <v>86</v>
      </c>
      <c r="BK2065" s="240">
        <f>ROUND(I2065*H2065,2)</f>
        <v>0</v>
      </c>
      <c r="BL2065" s="18" t="s">
        <v>290</v>
      </c>
      <c r="BM2065" s="239" t="s">
        <v>3312</v>
      </c>
    </row>
    <row r="2066" s="13" customFormat="1">
      <c r="A2066" s="13"/>
      <c r="B2066" s="241"/>
      <c r="C2066" s="242"/>
      <c r="D2066" s="243" t="s">
        <v>230</v>
      </c>
      <c r="E2066" s="244" t="s">
        <v>1</v>
      </c>
      <c r="F2066" s="245" t="s">
        <v>3313</v>
      </c>
      <c r="G2066" s="242"/>
      <c r="H2066" s="246">
        <v>18</v>
      </c>
      <c r="I2066" s="247"/>
      <c r="J2066" s="242"/>
      <c r="K2066" s="242"/>
      <c r="L2066" s="248"/>
      <c r="M2066" s="249"/>
      <c r="N2066" s="250"/>
      <c r="O2066" s="250"/>
      <c r="P2066" s="250"/>
      <c r="Q2066" s="250"/>
      <c r="R2066" s="250"/>
      <c r="S2066" s="250"/>
      <c r="T2066" s="25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2" t="s">
        <v>230</v>
      </c>
      <c r="AU2066" s="252" t="s">
        <v>88</v>
      </c>
      <c r="AV2066" s="13" t="s">
        <v>88</v>
      </c>
      <c r="AW2066" s="13" t="s">
        <v>34</v>
      </c>
      <c r="AX2066" s="13" t="s">
        <v>86</v>
      </c>
      <c r="AY2066" s="252" t="s">
        <v>216</v>
      </c>
    </row>
    <row r="2067" s="2" customFormat="1" ht="21.75" customHeight="1">
      <c r="A2067" s="39"/>
      <c r="B2067" s="40"/>
      <c r="C2067" s="264" t="s">
        <v>3314</v>
      </c>
      <c r="D2067" s="264" t="s">
        <v>372</v>
      </c>
      <c r="E2067" s="265" t="s">
        <v>3306</v>
      </c>
      <c r="F2067" s="266" t="s">
        <v>3307</v>
      </c>
      <c r="G2067" s="267" t="s">
        <v>221</v>
      </c>
      <c r="H2067" s="268">
        <v>7</v>
      </c>
      <c r="I2067" s="269"/>
      <c r="J2067" s="270">
        <f>ROUND(I2067*H2067,2)</f>
        <v>0</v>
      </c>
      <c r="K2067" s="266" t="s">
        <v>222</v>
      </c>
      <c r="L2067" s="271"/>
      <c r="M2067" s="272" t="s">
        <v>1</v>
      </c>
      <c r="N2067" s="273" t="s">
        <v>44</v>
      </c>
      <c r="O2067" s="92"/>
      <c r="P2067" s="237">
        <f>O2067*H2067</f>
        <v>0</v>
      </c>
      <c r="Q2067" s="237">
        <v>0.001</v>
      </c>
      <c r="R2067" s="237">
        <f>Q2067*H2067</f>
        <v>0.0070000000000000001</v>
      </c>
      <c r="S2067" s="237">
        <v>0</v>
      </c>
      <c r="T2067" s="238">
        <f>S2067*H2067</f>
        <v>0</v>
      </c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R2067" s="239" t="s">
        <v>371</v>
      </c>
      <c r="AT2067" s="239" t="s">
        <v>372</v>
      </c>
      <c r="AU2067" s="239" t="s">
        <v>88</v>
      </c>
      <c r="AY2067" s="18" t="s">
        <v>216</v>
      </c>
      <c r="BE2067" s="240">
        <f>IF(N2067="základní",J2067,0)</f>
        <v>0</v>
      </c>
      <c r="BF2067" s="240">
        <f>IF(N2067="snížená",J2067,0)</f>
        <v>0</v>
      </c>
      <c r="BG2067" s="240">
        <f>IF(N2067="zákl. přenesená",J2067,0)</f>
        <v>0</v>
      </c>
      <c r="BH2067" s="240">
        <f>IF(N2067="sníž. přenesená",J2067,0)</f>
        <v>0</v>
      </c>
      <c r="BI2067" s="240">
        <f>IF(N2067="nulová",J2067,0)</f>
        <v>0</v>
      </c>
      <c r="BJ2067" s="18" t="s">
        <v>86</v>
      </c>
      <c r="BK2067" s="240">
        <f>ROUND(I2067*H2067,2)</f>
        <v>0</v>
      </c>
      <c r="BL2067" s="18" t="s">
        <v>290</v>
      </c>
      <c r="BM2067" s="239" t="s">
        <v>3315</v>
      </c>
    </row>
    <row r="2068" s="13" customFormat="1">
      <c r="A2068" s="13"/>
      <c r="B2068" s="241"/>
      <c r="C2068" s="242"/>
      <c r="D2068" s="243" t="s">
        <v>230</v>
      </c>
      <c r="E2068" s="244" t="s">
        <v>1</v>
      </c>
      <c r="F2068" s="245" t="s">
        <v>3249</v>
      </c>
      <c r="G2068" s="242"/>
      <c r="H2068" s="246">
        <v>7</v>
      </c>
      <c r="I2068" s="247"/>
      <c r="J2068" s="242"/>
      <c r="K2068" s="242"/>
      <c r="L2068" s="248"/>
      <c r="M2068" s="249"/>
      <c r="N2068" s="250"/>
      <c r="O2068" s="250"/>
      <c r="P2068" s="250"/>
      <c r="Q2068" s="250"/>
      <c r="R2068" s="250"/>
      <c r="S2068" s="250"/>
      <c r="T2068" s="251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2" t="s">
        <v>230</v>
      </c>
      <c r="AU2068" s="252" t="s">
        <v>88</v>
      </c>
      <c r="AV2068" s="13" t="s">
        <v>88</v>
      </c>
      <c r="AW2068" s="13" t="s">
        <v>34</v>
      </c>
      <c r="AX2068" s="13" t="s">
        <v>86</v>
      </c>
      <c r="AY2068" s="252" t="s">
        <v>216</v>
      </c>
    </row>
    <row r="2069" s="2" customFormat="1" ht="21.75" customHeight="1">
      <c r="A2069" s="39"/>
      <c r="B2069" s="40"/>
      <c r="C2069" s="264" t="s">
        <v>3316</v>
      </c>
      <c r="D2069" s="264" t="s">
        <v>372</v>
      </c>
      <c r="E2069" s="265" t="s">
        <v>3317</v>
      </c>
      <c r="F2069" s="266" t="s">
        <v>3318</v>
      </c>
      <c r="G2069" s="267" t="s">
        <v>221</v>
      </c>
      <c r="H2069" s="268">
        <v>10</v>
      </c>
      <c r="I2069" s="269"/>
      <c r="J2069" s="270">
        <f>ROUND(I2069*H2069,2)</f>
        <v>0</v>
      </c>
      <c r="K2069" s="266" t="s">
        <v>222</v>
      </c>
      <c r="L2069" s="271"/>
      <c r="M2069" s="272" t="s">
        <v>1</v>
      </c>
      <c r="N2069" s="273" t="s">
        <v>44</v>
      </c>
      <c r="O2069" s="92"/>
      <c r="P2069" s="237">
        <f>O2069*H2069</f>
        <v>0</v>
      </c>
      <c r="Q2069" s="237">
        <v>0.001</v>
      </c>
      <c r="R2069" s="237">
        <f>Q2069*H2069</f>
        <v>0.01</v>
      </c>
      <c r="S2069" s="237">
        <v>0</v>
      </c>
      <c r="T2069" s="238">
        <f>S2069*H2069</f>
        <v>0</v>
      </c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R2069" s="239" t="s">
        <v>371</v>
      </c>
      <c r="AT2069" s="239" t="s">
        <v>372</v>
      </c>
      <c r="AU2069" s="239" t="s">
        <v>88</v>
      </c>
      <c r="AY2069" s="18" t="s">
        <v>216</v>
      </c>
      <c r="BE2069" s="240">
        <f>IF(N2069="základní",J2069,0)</f>
        <v>0</v>
      </c>
      <c r="BF2069" s="240">
        <f>IF(N2069="snížená",J2069,0)</f>
        <v>0</v>
      </c>
      <c r="BG2069" s="240">
        <f>IF(N2069="zákl. přenesená",J2069,0)</f>
        <v>0</v>
      </c>
      <c r="BH2069" s="240">
        <f>IF(N2069="sníž. přenesená",J2069,0)</f>
        <v>0</v>
      </c>
      <c r="BI2069" s="240">
        <f>IF(N2069="nulová",J2069,0)</f>
        <v>0</v>
      </c>
      <c r="BJ2069" s="18" t="s">
        <v>86</v>
      </c>
      <c r="BK2069" s="240">
        <f>ROUND(I2069*H2069,2)</f>
        <v>0</v>
      </c>
      <c r="BL2069" s="18" t="s">
        <v>290</v>
      </c>
      <c r="BM2069" s="239" t="s">
        <v>3319</v>
      </c>
    </row>
    <row r="2070" s="13" customFormat="1">
      <c r="A2070" s="13"/>
      <c r="B2070" s="241"/>
      <c r="C2070" s="242"/>
      <c r="D2070" s="243" t="s">
        <v>230</v>
      </c>
      <c r="E2070" s="244" t="s">
        <v>1</v>
      </c>
      <c r="F2070" s="245" t="s">
        <v>3274</v>
      </c>
      <c r="G2070" s="242"/>
      <c r="H2070" s="246">
        <v>10</v>
      </c>
      <c r="I2070" s="247"/>
      <c r="J2070" s="242"/>
      <c r="K2070" s="242"/>
      <c r="L2070" s="248"/>
      <c r="M2070" s="249"/>
      <c r="N2070" s="250"/>
      <c r="O2070" s="250"/>
      <c r="P2070" s="250"/>
      <c r="Q2070" s="250"/>
      <c r="R2070" s="250"/>
      <c r="S2070" s="250"/>
      <c r="T2070" s="251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2" t="s">
        <v>230</v>
      </c>
      <c r="AU2070" s="252" t="s">
        <v>88</v>
      </c>
      <c r="AV2070" s="13" t="s">
        <v>88</v>
      </c>
      <c r="AW2070" s="13" t="s">
        <v>34</v>
      </c>
      <c r="AX2070" s="13" t="s">
        <v>86</v>
      </c>
      <c r="AY2070" s="252" t="s">
        <v>216</v>
      </c>
    </row>
    <row r="2071" s="2" customFormat="1" ht="21.75" customHeight="1">
      <c r="A2071" s="39"/>
      <c r="B2071" s="40"/>
      <c r="C2071" s="264" t="s">
        <v>3320</v>
      </c>
      <c r="D2071" s="264" t="s">
        <v>372</v>
      </c>
      <c r="E2071" s="265" t="s">
        <v>3297</v>
      </c>
      <c r="F2071" s="266" t="s">
        <v>3298</v>
      </c>
      <c r="G2071" s="267" t="s">
        <v>221</v>
      </c>
      <c r="H2071" s="268">
        <v>1</v>
      </c>
      <c r="I2071" s="269"/>
      <c r="J2071" s="270">
        <f>ROUND(I2071*H2071,2)</f>
        <v>0</v>
      </c>
      <c r="K2071" s="266" t="s">
        <v>222</v>
      </c>
      <c r="L2071" s="271"/>
      <c r="M2071" s="272" t="s">
        <v>1</v>
      </c>
      <c r="N2071" s="273" t="s">
        <v>44</v>
      </c>
      <c r="O2071" s="92"/>
      <c r="P2071" s="237">
        <f>O2071*H2071</f>
        <v>0</v>
      </c>
      <c r="Q2071" s="237">
        <v>0.001</v>
      </c>
      <c r="R2071" s="237">
        <f>Q2071*H2071</f>
        <v>0.001</v>
      </c>
      <c r="S2071" s="237">
        <v>0</v>
      </c>
      <c r="T2071" s="238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39" t="s">
        <v>371</v>
      </c>
      <c r="AT2071" s="239" t="s">
        <v>372</v>
      </c>
      <c r="AU2071" s="239" t="s">
        <v>88</v>
      </c>
      <c r="AY2071" s="18" t="s">
        <v>216</v>
      </c>
      <c r="BE2071" s="240">
        <f>IF(N2071="základní",J2071,0)</f>
        <v>0</v>
      </c>
      <c r="BF2071" s="240">
        <f>IF(N2071="snížená",J2071,0)</f>
        <v>0</v>
      </c>
      <c r="BG2071" s="240">
        <f>IF(N2071="zákl. přenesená",J2071,0)</f>
        <v>0</v>
      </c>
      <c r="BH2071" s="240">
        <f>IF(N2071="sníž. přenesená",J2071,0)</f>
        <v>0</v>
      </c>
      <c r="BI2071" s="240">
        <f>IF(N2071="nulová",J2071,0)</f>
        <v>0</v>
      </c>
      <c r="BJ2071" s="18" t="s">
        <v>86</v>
      </c>
      <c r="BK2071" s="240">
        <f>ROUND(I2071*H2071,2)</f>
        <v>0</v>
      </c>
      <c r="BL2071" s="18" t="s">
        <v>290</v>
      </c>
      <c r="BM2071" s="239" t="s">
        <v>3321</v>
      </c>
    </row>
    <row r="2072" s="13" customFormat="1">
      <c r="A2072" s="13"/>
      <c r="B2072" s="241"/>
      <c r="C2072" s="242"/>
      <c r="D2072" s="243" t="s">
        <v>230</v>
      </c>
      <c r="E2072" s="244" t="s">
        <v>1</v>
      </c>
      <c r="F2072" s="245" t="s">
        <v>3250</v>
      </c>
      <c r="G2072" s="242"/>
      <c r="H2072" s="246">
        <v>1</v>
      </c>
      <c r="I2072" s="247"/>
      <c r="J2072" s="242"/>
      <c r="K2072" s="242"/>
      <c r="L2072" s="248"/>
      <c r="M2072" s="249"/>
      <c r="N2072" s="250"/>
      <c r="O2072" s="250"/>
      <c r="P2072" s="250"/>
      <c r="Q2072" s="250"/>
      <c r="R2072" s="250"/>
      <c r="S2072" s="250"/>
      <c r="T2072" s="25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2" t="s">
        <v>230</v>
      </c>
      <c r="AU2072" s="252" t="s">
        <v>88</v>
      </c>
      <c r="AV2072" s="13" t="s">
        <v>88</v>
      </c>
      <c r="AW2072" s="13" t="s">
        <v>34</v>
      </c>
      <c r="AX2072" s="13" t="s">
        <v>86</v>
      </c>
      <c r="AY2072" s="252" t="s">
        <v>216</v>
      </c>
    </row>
    <row r="2073" s="2" customFormat="1" ht="16.5" customHeight="1">
      <c r="A2073" s="39"/>
      <c r="B2073" s="40"/>
      <c r="C2073" s="228" t="s">
        <v>3322</v>
      </c>
      <c r="D2073" s="228" t="s">
        <v>218</v>
      </c>
      <c r="E2073" s="229" t="s">
        <v>3323</v>
      </c>
      <c r="F2073" s="230" t="s">
        <v>3324</v>
      </c>
      <c r="G2073" s="231" t="s">
        <v>221</v>
      </c>
      <c r="H2073" s="232">
        <v>4</v>
      </c>
      <c r="I2073" s="233"/>
      <c r="J2073" s="234">
        <f>ROUND(I2073*H2073,2)</f>
        <v>0</v>
      </c>
      <c r="K2073" s="230" t="s">
        <v>222</v>
      </c>
      <c r="L2073" s="45"/>
      <c r="M2073" s="235" t="s">
        <v>1</v>
      </c>
      <c r="N2073" s="236" t="s">
        <v>44</v>
      </c>
      <c r="O2073" s="92"/>
      <c r="P2073" s="237">
        <f>O2073*H2073</f>
        <v>0</v>
      </c>
      <c r="Q2073" s="237">
        <v>0</v>
      </c>
      <c r="R2073" s="237">
        <f>Q2073*H2073</f>
        <v>0</v>
      </c>
      <c r="S2073" s="237">
        <v>0</v>
      </c>
      <c r="T2073" s="238">
        <f>S2073*H2073</f>
        <v>0</v>
      </c>
      <c r="U2073" s="39"/>
      <c r="V2073" s="39"/>
      <c r="W2073" s="39"/>
      <c r="X2073" s="39"/>
      <c r="Y2073" s="39"/>
      <c r="Z2073" s="39"/>
      <c r="AA2073" s="39"/>
      <c r="AB2073" s="39"/>
      <c r="AC2073" s="39"/>
      <c r="AD2073" s="39"/>
      <c r="AE2073" s="39"/>
      <c r="AR2073" s="239" t="s">
        <v>290</v>
      </c>
      <c r="AT2073" s="239" t="s">
        <v>218</v>
      </c>
      <c r="AU2073" s="239" t="s">
        <v>88</v>
      </c>
      <c r="AY2073" s="18" t="s">
        <v>216</v>
      </c>
      <c r="BE2073" s="240">
        <f>IF(N2073="základní",J2073,0)</f>
        <v>0</v>
      </c>
      <c r="BF2073" s="240">
        <f>IF(N2073="snížená",J2073,0)</f>
        <v>0</v>
      </c>
      <c r="BG2073" s="240">
        <f>IF(N2073="zákl. přenesená",J2073,0)</f>
        <v>0</v>
      </c>
      <c r="BH2073" s="240">
        <f>IF(N2073="sníž. přenesená",J2073,0)</f>
        <v>0</v>
      </c>
      <c r="BI2073" s="240">
        <f>IF(N2073="nulová",J2073,0)</f>
        <v>0</v>
      </c>
      <c r="BJ2073" s="18" t="s">
        <v>86</v>
      </c>
      <c r="BK2073" s="240">
        <f>ROUND(I2073*H2073,2)</f>
        <v>0</v>
      </c>
      <c r="BL2073" s="18" t="s">
        <v>290</v>
      </c>
      <c r="BM2073" s="239" t="s">
        <v>3325</v>
      </c>
    </row>
    <row r="2074" s="13" customFormat="1">
      <c r="A2074" s="13"/>
      <c r="B2074" s="241"/>
      <c r="C2074" s="242"/>
      <c r="D2074" s="243" t="s">
        <v>230</v>
      </c>
      <c r="E2074" s="244" t="s">
        <v>1</v>
      </c>
      <c r="F2074" s="245" t="s">
        <v>3326</v>
      </c>
      <c r="G2074" s="242"/>
      <c r="H2074" s="246">
        <v>4</v>
      </c>
      <c r="I2074" s="247"/>
      <c r="J2074" s="242"/>
      <c r="K2074" s="242"/>
      <c r="L2074" s="248"/>
      <c r="M2074" s="249"/>
      <c r="N2074" s="250"/>
      <c r="O2074" s="250"/>
      <c r="P2074" s="250"/>
      <c r="Q2074" s="250"/>
      <c r="R2074" s="250"/>
      <c r="S2074" s="250"/>
      <c r="T2074" s="25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2" t="s">
        <v>230</v>
      </c>
      <c r="AU2074" s="252" t="s">
        <v>88</v>
      </c>
      <c r="AV2074" s="13" t="s">
        <v>88</v>
      </c>
      <c r="AW2074" s="13" t="s">
        <v>34</v>
      </c>
      <c r="AX2074" s="13" t="s">
        <v>86</v>
      </c>
      <c r="AY2074" s="252" t="s">
        <v>216</v>
      </c>
    </row>
    <row r="2075" s="2" customFormat="1" ht="21.75" customHeight="1">
      <c r="A2075" s="39"/>
      <c r="B2075" s="40"/>
      <c r="C2075" s="264" t="s">
        <v>3327</v>
      </c>
      <c r="D2075" s="264" t="s">
        <v>372</v>
      </c>
      <c r="E2075" s="265" t="s">
        <v>3328</v>
      </c>
      <c r="F2075" s="266" t="s">
        <v>3329</v>
      </c>
      <c r="G2075" s="267" t="s">
        <v>221</v>
      </c>
      <c r="H2075" s="268">
        <v>1</v>
      </c>
      <c r="I2075" s="269"/>
      <c r="J2075" s="270">
        <f>ROUND(I2075*H2075,2)</f>
        <v>0</v>
      </c>
      <c r="K2075" s="266" t="s">
        <v>222</v>
      </c>
      <c r="L2075" s="271"/>
      <c r="M2075" s="272" t="s">
        <v>1</v>
      </c>
      <c r="N2075" s="273" t="s">
        <v>44</v>
      </c>
      <c r="O2075" s="92"/>
      <c r="P2075" s="237">
        <f>O2075*H2075</f>
        <v>0</v>
      </c>
      <c r="Q2075" s="237">
        <v>0.001</v>
      </c>
      <c r="R2075" s="237">
        <f>Q2075*H2075</f>
        <v>0.001</v>
      </c>
      <c r="S2075" s="237">
        <v>0</v>
      </c>
      <c r="T2075" s="238">
        <f>S2075*H2075</f>
        <v>0</v>
      </c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R2075" s="239" t="s">
        <v>371</v>
      </c>
      <c r="AT2075" s="239" t="s">
        <v>372</v>
      </c>
      <c r="AU2075" s="239" t="s">
        <v>88</v>
      </c>
      <c r="AY2075" s="18" t="s">
        <v>216</v>
      </c>
      <c r="BE2075" s="240">
        <f>IF(N2075="základní",J2075,0)</f>
        <v>0</v>
      </c>
      <c r="BF2075" s="240">
        <f>IF(N2075="snížená",J2075,0)</f>
        <v>0</v>
      </c>
      <c r="BG2075" s="240">
        <f>IF(N2075="zákl. přenesená",J2075,0)</f>
        <v>0</v>
      </c>
      <c r="BH2075" s="240">
        <f>IF(N2075="sníž. přenesená",J2075,0)</f>
        <v>0</v>
      </c>
      <c r="BI2075" s="240">
        <f>IF(N2075="nulová",J2075,0)</f>
        <v>0</v>
      </c>
      <c r="BJ2075" s="18" t="s">
        <v>86</v>
      </c>
      <c r="BK2075" s="240">
        <f>ROUND(I2075*H2075,2)</f>
        <v>0</v>
      </c>
      <c r="BL2075" s="18" t="s">
        <v>290</v>
      </c>
      <c r="BM2075" s="239" t="s">
        <v>3330</v>
      </c>
    </row>
    <row r="2076" s="13" customFormat="1">
      <c r="A2076" s="13"/>
      <c r="B2076" s="241"/>
      <c r="C2076" s="242"/>
      <c r="D2076" s="243" t="s">
        <v>230</v>
      </c>
      <c r="E2076" s="244" t="s">
        <v>1</v>
      </c>
      <c r="F2076" s="245" t="s">
        <v>3275</v>
      </c>
      <c r="G2076" s="242"/>
      <c r="H2076" s="246">
        <v>1</v>
      </c>
      <c r="I2076" s="247"/>
      <c r="J2076" s="242"/>
      <c r="K2076" s="242"/>
      <c r="L2076" s="248"/>
      <c r="M2076" s="249"/>
      <c r="N2076" s="250"/>
      <c r="O2076" s="250"/>
      <c r="P2076" s="250"/>
      <c r="Q2076" s="250"/>
      <c r="R2076" s="250"/>
      <c r="S2076" s="250"/>
      <c r="T2076" s="25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2" t="s">
        <v>230</v>
      </c>
      <c r="AU2076" s="252" t="s">
        <v>88</v>
      </c>
      <c r="AV2076" s="13" t="s">
        <v>88</v>
      </c>
      <c r="AW2076" s="13" t="s">
        <v>34</v>
      </c>
      <c r="AX2076" s="13" t="s">
        <v>86</v>
      </c>
      <c r="AY2076" s="252" t="s">
        <v>216</v>
      </c>
    </row>
    <row r="2077" s="2" customFormat="1" ht="21.75" customHeight="1">
      <c r="A2077" s="39"/>
      <c r="B2077" s="40"/>
      <c r="C2077" s="264" t="s">
        <v>3331</v>
      </c>
      <c r="D2077" s="264" t="s">
        <v>372</v>
      </c>
      <c r="E2077" s="265" t="s">
        <v>3332</v>
      </c>
      <c r="F2077" s="266" t="s">
        <v>3333</v>
      </c>
      <c r="G2077" s="267" t="s">
        <v>221</v>
      </c>
      <c r="H2077" s="268">
        <v>2</v>
      </c>
      <c r="I2077" s="269"/>
      <c r="J2077" s="270">
        <f>ROUND(I2077*H2077,2)</f>
        <v>0</v>
      </c>
      <c r="K2077" s="266" t="s">
        <v>222</v>
      </c>
      <c r="L2077" s="271"/>
      <c r="M2077" s="272" t="s">
        <v>1</v>
      </c>
      <c r="N2077" s="273" t="s">
        <v>44</v>
      </c>
      <c r="O2077" s="92"/>
      <c r="P2077" s="237">
        <f>O2077*H2077</f>
        <v>0</v>
      </c>
      <c r="Q2077" s="237">
        <v>0.001</v>
      </c>
      <c r="R2077" s="237">
        <f>Q2077*H2077</f>
        <v>0.002</v>
      </c>
      <c r="S2077" s="237">
        <v>0</v>
      </c>
      <c r="T2077" s="238">
        <f>S2077*H2077</f>
        <v>0</v>
      </c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R2077" s="239" t="s">
        <v>371</v>
      </c>
      <c r="AT2077" s="239" t="s">
        <v>372</v>
      </c>
      <c r="AU2077" s="239" t="s">
        <v>88</v>
      </c>
      <c r="AY2077" s="18" t="s">
        <v>216</v>
      </c>
      <c r="BE2077" s="240">
        <f>IF(N2077="základní",J2077,0)</f>
        <v>0</v>
      </c>
      <c r="BF2077" s="240">
        <f>IF(N2077="snížená",J2077,0)</f>
        <v>0</v>
      </c>
      <c r="BG2077" s="240">
        <f>IF(N2077="zákl. přenesená",J2077,0)</f>
        <v>0</v>
      </c>
      <c r="BH2077" s="240">
        <f>IF(N2077="sníž. přenesená",J2077,0)</f>
        <v>0</v>
      </c>
      <c r="BI2077" s="240">
        <f>IF(N2077="nulová",J2077,0)</f>
        <v>0</v>
      </c>
      <c r="BJ2077" s="18" t="s">
        <v>86</v>
      </c>
      <c r="BK2077" s="240">
        <f>ROUND(I2077*H2077,2)</f>
        <v>0</v>
      </c>
      <c r="BL2077" s="18" t="s">
        <v>290</v>
      </c>
      <c r="BM2077" s="239" t="s">
        <v>3334</v>
      </c>
    </row>
    <row r="2078" s="13" customFormat="1">
      <c r="A2078" s="13"/>
      <c r="B2078" s="241"/>
      <c r="C2078" s="242"/>
      <c r="D2078" s="243" t="s">
        <v>230</v>
      </c>
      <c r="E2078" s="244" t="s">
        <v>1</v>
      </c>
      <c r="F2078" s="245" t="s">
        <v>3335</v>
      </c>
      <c r="G2078" s="242"/>
      <c r="H2078" s="246">
        <v>2</v>
      </c>
      <c r="I2078" s="247"/>
      <c r="J2078" s="242"/>
      <c r="K2078" s="242"/>
      <c r="L2078" s="248"/>
      <c r="M2078" s="249"/>
      <c r="N2078" s="250"/>
      <c r="O2078" s="250"/>
      <c r="P2078" s="250"/>
      <c r="Q2078" s="250"/>
      <c r="R2078" s="250"/>
      <c r="S2078" s="250"/>
      <c r="T2078" s="251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2" t="s">
        <v>230</v>
      </c>
      <c r="AU2078" s="252" t="s">
        <v>88</v>
      </c>
      <c r="AV2078" s="13" t="s">
        <v>88</v>
      </c>
      <c r="AW2078" s="13" t="s">
        <v>34</v>
      </c>
      <c r="AX2078" s="13" t="s">
        <v>86</v>
      </c>
      <c r="AY2078" s="252" t="s">
        <v>216</v>
      </c>
    </row>
    <row r="2079" s="2" customFormat="1" ht="21.75" customHeight="1">
      <c r="A2079" s="39"/>
      <c r="B2079" s="40"/>
      <c r="C2079" s="264" t="s">
        <v>3336</v>
      </c>
      <c r="D2079" s="264" t="s">
        <v>372</v>
      </c>
      <c r="E2079" s="265" t="s">
        <v>3337</v>
      </c>
      <c r="F2079" s="266" t="s">
        <v>3338</v>
      </c>
      <c r="G2079" s="267" t="s">
        <v>221</v>
      </c>
      <c r="H2079" s="268">
        <v>1</v>
      </c>
      <c r="I2079" s="269"/>
      <c r="J2079" s="270">
        <f>ROUND(I2079*H2079,2)</f>
        <v>0</v>
      </c>
      <c r="K2079" s="266" t="s">
        <v>222</v>
      </c>
      <c r="L2079" s="271"/>
      <c r="M2079" s="272" t="s">
        <v>1</v>
      </c>
      <c r="N2079" s="273" t="s">
        <v>44</v>
      </c>
      <c r="O2079" s="92"/>
      <c r="P2079" s="237">
        <f>O2079*H2079</f>
        <v>0</v>
      </c>
      <c r="Q2079" s="237">
        <v>0.001</v>
      </c>
      <c r="R2079" s="237">
        <f>Q2079*H2079</f>
        <v>0.001</v>
      </c>
      <c r="S2079" s="237">
        <v>0</v>
      </c>
      <c r="T2079" s="238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239" t="s">
        <v>371</v>
      </c>
      <c r="AT2079" s="239" t="s">
        <v>372</v>
      </c>
      <c r="AU2079" s="239" t="s">
        <v>88</v>
      </c>
      <c r="AY2079" s="18" t="s">
        <v>216</v>
      </c>
      <c r="BE2079" s="240">
        <f>IF(N2079="základní",J2079,0)</f>
        <v>0</v>
      </c>
      <c r="BF2079" s="240">
        <f>IF(N2079="snížená",J2079,0)</f>
        <v>0</v>
      </c>
      <c r="BG2079" s="240">
        <f>IF(N2079="zákl. přenesená",J2079,0)</f>
        <v>0</v>
      </c>
      <c r="BH2079" s="240">
        <f>IF(N2079="sníž. přenesená",J2079,0)</f>
        <v>0</v>
      </c>
      <c r="BI2079" s="240">
        <f>IF(N2079="nulová",J2079,0)</f>
        <v>0</v>
      </c>
      <c r="BJ2079" s="18" t="s">
        <v>86</v>
      </c>
      <c r="BK2079" s="240">
        <f>ROUND(I2079*H2079,2)</f>
        <v>0</v>
      </c>
      <c r="BL2079" s="18" t="s">
        <v>290</v>
      </c>
      <c r="BM2079" s="239" t="s">
        <v>3339</v>
      </c>
    </row>
    <row r="2080" s="13" customFormat="1">
      <c r="A2080" s="13"/>
      <c r="B2080" s="241"/>
      <c r="C2080" s="242"/>
      <c r="D2080" s="243" t="s">
        <v>230</v>
      </c>
      <c r="E2080" s="244" t="s">
        <v>1</v>
      </c>
      <c r="F2080" s="245" t="s">
        <v>3340</v>
      </c>
      <c r="G2080" s="242"/>
      <c r="H2080" s="246">
        <v>1</v>
      </c>
      <c r="I2080" s="247"/>
      <c r="J2080" s="242"/>
      <c r="K2080" s="242"/>
      <c r="L2080" s="248"/>
      <c r="M2080" s="249"/>
      <c r="N2080" s="250"/>
      <c r="O2080" s="250"/>
      <c r="P2080" s="250"/>
      <c r="Q2080" s="250"/>
      <c r="R2080" s="250"/>
      <c r="S2080" s="250"/>
      <c r="T2080" s="25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2" t="s">
        <v>230</v>
      </c>
      <c r="AU2080" s="252" t="s">
        <v>88</v>
      </c>
      <c r="AV2080" s="13" t="s">
        <v>88</v>
      </c>
      <c r="AW2080" s="13" t="s">
        <v>34</v>
      </c>
      <c r="AX2080" s="13" t="s">
        <v>86</v>
      </c>
      <c r="AY2080" s="252" t="s">
        <v>216</v>
      </c>
    </row>
    <row r="2081" s="2" customFormat="1" ht="16.5" customHeight="1">
      <c r="A2081" s="39"/>
      <c r="B2081" s="40"/>
      <c r="C2081" s="228" t="s">
        <v>3341</v>
      </c>
      <c r="D2081" s="228" t="s">
        <v>218</v>
      </c>
      <c r="E2081" s="229" t="s">
        <v>3342</v>
      </c>
      <c r="F2081" s="230" t="s">
        <v>3343</v>
      </c>
      <c r="G2081" s="231" t="s">
        <v>221</v>
      </c>
      <c r="H2081" s="232">
        <v>26.533999999999999</v>
      </c>
      <c r="I2081" s="233"/>
      <c r="J2081" s="234">
        <f>ROUND(I2081*H2081,2)</f>
        <v>0</v>
      </c>
      <c r="K2081" s="230" t="s">
        <v>222</v>
      </c>
      <c r="L2081" s="45"/>
      <c r="M2081" s="235" t="s">
        <v>1</v>
      </c>
      <c r="N2081" s="236" t="s">
        <v>44</v>
      </c>
      <c r="O2081" s="92"/>
      <c r="P2081" s="237">
        <f>O2081*H2081</f>
        <v>0</v>
      </c>
      <c r="Q2081" s="237">
        <v>0</v>
      </c>
      <c r="R2081" s="237">
        <f>Q2081*H2081</f>
        <v>0</v>
      </c>
      <c r="S2081" s="237">
        <v>0</v>
      </c>
      <c r="T2081" s="238">
        <f>S2081*H2081</f>
        <v>0</v>
      </c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R2081" s="239" t="s">
        <v>290</v>
      </c>
      <c r="AT2081" s="239" t="s">
        <v>218</v>
      </c>
      <c r="AU2081" s="239" t="s">
        <v>88</v>
      </c>
      <c r="AY2081" s="18" t="s">
        <v>216</v>
      </c>
      <c r="BE2081" s="240">
        <f>IF(N2081="základní",J2081,0)</f>
        <v>0</v>
      </c>
      <c r="BF2081" s="240">
        <f>IF(N2081="snížená",J2081,0)</f>
        <v>0</v>
      </c>
      <c r="BG2081" s="240">
        <f>IF(N2081="zákl. přenesená",J2081,0)</f>
        <v>0</v>
      </c>
      <c r="BH2081" s="240">
        <f>IF(N2081="sníž. přenesená",J2081,0)</f>
        <v>0</v>
      </c>
      <c r="BI2081" s="240">
        <f>IF(N2081="nulová",J2081,0)</f>
        <v>0</v>
      </c>
      <c r="BJ2081" s="18" t="s">
        <v>86</v>
      </c>
      <c r="BK2081" s="240">
        <f>ROUND(I2081*H2081,2)</f>
        <v>0</v>
      </c>
      <c r="BL2081" s="18" t="s">
        <v>290</v>
      </c>
      <c r="BM2081" s="239" t="s">
        <v>3344</v>
      </c>
    </row>
    <row r="2082" s="13" customFormat="1">
      <c r="A2082" s="13"/>
      <c r="B2082" s="241"/>
      <c r="C2082" s="242"/>
      <c r="D2082" s="243" t="s">
        <v>230</v>
      </c>
      <c r="E2082" s="244" t="s">
        <v>1</v>
      </c>
      <c r="F2082" s="245" t="s">
        <v>3345</v>
      </c>
      <c r="G2082" s="242"/>
      <c r="H2082" s="246">
        <v>26.533999999999999</v>
      </c>
      <c r="I2082" s="247"/>
      <c r="J2082" s="242"/>
      <c r="K2082" s="242"/>
      <c r="L2082" s="248"/>
      <c r="M2082" s="249"/>
      <c r="N2082" s="250"/>
      <c r="O2082" s="250"/>
      <c r="P2082" s="250"/>
      <c r="Q2082" s="250"/>
      <c r="R2082" s="250"/>
      <c r="S2082" s="250"/>
      <c r="T2082" s="25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2" t="s">
        <v>230</v>
      </c>
      <c r="AU2082" s="252" t="s">
        <v>88</v>
      </c>
      <c r="AV2082" s="13" t="s">
        <v>88</v>
      </c>
      <c r="AW2082" s="13" t="s">
        <v>34</v>
      </c>
      <c r="AX2082" s="13" t="s">
        <v>86</v>
      </c>
      <c r="AY2082" s="252" t="s">
        <v>216</v>
      </c>
    </row>
    <row r="2083" s="2" customFormat="1" ht="16.5" customHeight="1">
      <c r="A2083" s="39"/>
      <c r="B2083" s="40"/>
      <c r="C2083" s="264" t="s">
        <v>3346</v>
      </c>
      <c r="D2083" s="264" t="s">
        <v>372</v>
      </c>
      <c r="E2083" s="265" t="s">
        <v>3347</v>
      </c>
      <c r="F2083" s="266" t="s">
        <v>3348</v>
      </c>
      <c r="G2083" s="267" t="s">
        <v>277</v>
      </c>
      <c r="H2083" s="268">
        <v>29.187000000000001</v>
      </c>
      <c r="I2083" s="269"/>
      <c r="J2083" s="270">
        <f>ROUND(I2083*H2083,2)</f>
        <v>0</v>
      </c>
      <c r="K2083" s="266" t="s">
        <v>222</v>
      </c>
      <c r="L2083" s="271"/>
      <c r="M2083" s="272" t="s">
        <v>1</v>
      </c>
      <c r="N2083" s="273" t="s">
        <v>44</v>
      </c>
      <c r="O2083" s="92"/>
      <c r="P2083" s="237">
        <f>O2083*H2083</f>
        <v>0</v>
      </c>
      <c r="Q2083" s="237">
        <v>0.001</v>
      </c>
      <c r="R2083" s="237">
        <f>Q2083*H2083</f>
        <v>0.029187000000000001</v>
      </c>
      <c r="S2083" s="237">
        <v>0</v>
      </c>
      <c r="T2083" s="238">
        <f>S2083*H2083</f>
        <v>0</v>
      </c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R2083" s="239" t="s">
        <v>371</v>
      </c>
      <c r="AT2083" s="239" t="s">
        <v>372</v>
      </c>
      <c r="AU2083" s="239" t="s">
        <v>88</v>
      </c>
      <c r="AY2083" s="18" t="s">
        <v>216</v>
      </c>
      <c r="BE2083" s="240">
        <f>IF(N2083="základní",J2083,0)</f>
        <v>0</v>
      </c>
      <c r="BF2083" s="240">
        <f>IF(N2083="snížená",J2083,0)</f>
        <v>0</v>
      </c>
      <c r="BG2083" s="240">
        <f>IF(N2083="zákl. přenesená",J2083,0)</f>
        <v>0</v>
      </c>
      <c r="BH2083" s="240">
        <f>IF(N2083="sníž. přenesená",J2083,0)</f>
        <v>0</v>
      </c>
      <c r="BI2083" s="240">
        <f>IF(N2083="nulová",J2083,0)</f>
        <v>0</v>
      </c>
      <c r="BJ2083" s="18" t="s">
        <v>86</v>
      </c>
      <c r="BK2083" s="240">
        <f>ROUND(I2083*H2083,2)</f>
        <v>0</v>
      </c>
      <c r="BL2083" s="18" t="s">
        <v>290</v>
      </c>
      <c r="BM2083" s="239" t="s">
        <v>3349</v>
      </c>
    </row>
    <row r="2084" s="13" customFormat="1">
      <c r="A2084" s="13"/>
      <c r="B2084" s="241"/>
      <c r="C2084" s="242"/>
      <c r="D2084" s="243" t="s">
        <v>230</v>
      </c>
      <c r="E2084" s="242"/>
      <c r="F2084" s="245" t="s">
        <v>3350</v>
      </c>
      <c r="G2084" s="242"/>
      <c r="H2084" s="246">
        <v>29.187000000000001</v>
      </c>
      <c r="I2084" s="247"/>
      <c r="J2084" s="242"/>
      <c r="K2084" s="242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2" t="s">
        <v>230</v>
      </c>
      <c r="AU2084" s="252" t="s">
        <v>88</v>
      </c>
      <c r="AV2084" s="13" t="s">
        <v>88</v>
      </c>
      <c r="AW2084" s="13" t="s">
        <v>4</v>
      </c>
      <c r="AX2084" s="13" t="s">
        <v>86</v>
      </c>
      <c r="AY2084" s="252" t="s">
        <v>216</v>
      </c>
    </row>
    <row r="2085" s="2" customFormat="1" ht="16.5" customHeight="1">
      <c r="A2085" s="39"/>
      <c r="B2085" s="40"/>
      <c r="C2085" s="228" t="s">
        <v>3351</v>
      </c>
      <c r="D2085" s="228" t="s">
        <v>218</v>
      </c>
      <c r="E2085" s="229" t="s">
        <v>3352</v>
      </c>
      <c r="F2085" s="230" t="s">
        <v>3353</v>
      </c>
      <c r="G2085" s="231" t="s">
        <v>277</v>
      </c>
      <c r="H2085" s="232">
        <v>124.673</v>
      </c>
      <c r="I2085" s="233"/>
      <c r="J2085" s="234">
        <f>ROUND(I2085*H2085,2)</f>
        <v>0</v>
      </c>
      <c r="K2085" s="230" t="s">
        <v>222</v>
      </c>
      <c r="L2085" s="45"/>
      <c r="M2085" s="235" t="s">
        <v>1</v>
      </c>
      <c r="N2085" s="236" t="s">
        <v>44</v>
      </c>
      <c r="O2085" s="92"/>
      <c r="P2085" s="237">
        <f>O2085*H2085</f>
        <v>0</v>
      </c>
      <c r="Q2085" s="237">
        <v>0</v>
      </c>
      <c r="R2085" s="237">
        <f>Q2085*H2085</f>
        <v>0</v>
      </c>
      <c r="S2085" s="237">
        <v>0</v>
      </c>
      <c r="T2085" s="238">
        <f>S2085*H2085</f>
        <v>0</v>
      </c>
      <c r="U2085" s="39"/>
      <c r="V2085" s="39"/>
      <c r="W2085" s="39"/>
      <c r="X2085" s="39"/>
      <c r="Y2085" s="39"/>
      <c r="Z2085" s="39"/>
      <c r="AA2085" s="39"/>
      <c r="AB2085" s="39"/>
      <c r="AC2085" s="39"/>
      <c r="AD2085" s="39"/>
      <c r="AE2085" s="39"/>
      <c r="AR2085" s="239" t="s">
        <v>290</v>
      </c>
      <c r="AT2085" s="239" t="s">
        <v>218</v>
      </c>
      <c r="AU2085" s="239" t="s">
        <v>88</v>
      </c>
      <c r="AY2085" s="18" t="s">
        <v>216</v>
      </c>
      <c r="BE2085" s="240">
        <f>IF(N2085="základní",J2085,0)</f>
        <v>0</v>
      </c>
      <c r="BF2085" s="240">
        <f>IF(N2085="snížená",J2085,0)</f>
        <v>0</v>
      </c>
      <c r="BG2085" s="240">
        <f>IF(N2085="zákl. přenesená",J2085,0)</f>
        <v>0</v>
      </c>
      <c r="BH2085" s="240">
        <f>IF(N2085="sníž. přenesená",J2085,0)</f>
        <v>0</v>
      </c>
      <c r="BI2085" s="240">
        <f>IF(N2085="nulová",J2085,0)</f>
        <v>0</v>
      </c>
      <c r="BJ2085" s="18" t="s">
        <v>86</v>
      </c>
      <c r="BK2085" s="240">
        <f>ROUND(I2085*H2085,2)</f>
        <v>0</v>
      </c>
      <c r="BL2085" s="18" t="s">
        <v>290</v>
      </c>
      <c r="BM2085" s="239" t="s">
        <v>3354</v>
      </c>
    </row>
    <row r="2086" s="13" customFormat="1">
      <c r="A2086" s="13"/>
      <c r="B2086" s="241"/>
      <c r="C2086" s="242"/>
      <c r="D2086" s="243" t="s">
        <v>230</v>
      </c>
      <c r="E2086" s="244" t="s">
        <v>1</v>
      </c>
      <c r="F2086" s="245" t="s">
        <v>3355</v>
      </c>
      <c r="G2086" s="242"/>
      <c r="H2086" s="246">
        <v>20.312999999999999</v>
      </c>
      <c r="I2086" s="247"/>
      <c r="J2086" s="242"/>
      <c r="K2086" s="242"/>
      <c r="L2086" s="248"/>
      <c r="M2086" s="249"/>
      <c r="N2086" s="250"/>
      <c r="O2086" s="250"/>
      <c r="P2086" s="250"/>
      <c r="Q2086" s="250"/>
      <c r="R2086" s="250"/>
      <c r="S2086" s="250"/>
      <c r="T2086" s="251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2" t="s">
        <v>230</v>
      </c>
      <c r="AU2086" s="252" t="s">
        <v>88</v>
      </c>
      <c r="AV2086" s="13" t="s">
        <v>88</v>
      </c>
      <c r="AW2086" s="13" t="s">
        <v>34</v>
      </c>
      <c r="AX2086" s="13" t="s">
        <v>79</v>
      </c>
      <c r="AY2086" s="252" t="s">
        <v>216</v>
      </c>
    </row>
    <row r="2087" s="13" customFormat="1">
      <c r="A2087" s="13"/>
      <c r="B2087" s="241"/>
      <c r="C2087" s="242"/>
      <c r="D2087" s="243" t="s">
        <v>230</v>
      </c>
      <c r="E2087" s="244" t="s">
        <v>1</v>
      </c>
      <c r="F2087" s="245" t="s">
        <v>1215</v>
      </c>
      <c r="G2087" s="242"/>
      <c r="H2087" s="246">
        <v>7.8129999999999997</v>
      </c>
      <c r="I2087" s="247"/>
      <c r="J2087" s="242"/>
      <c r="K2087" s="242"/>
      <c r="L2087" s="248"/>
      <c r="M2087" s="249"/>
      <c r="N2087" s="250"/>
      <c r="O2087" s="250"/>
      <c r="P2087" s="250"/>
      <c r="Q2087" s="250"/>
      <c r="R2087" s="250"/>
      <c r="S2087" s="250"/>
      <c r="T2087" s="25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2" t="s">
        <v>230</v>
      </c>
      <c r="AU2087" s="252" t="s">
        <v>88</v>
      </c>
      <c r="AV2087" s="13" t="s">
        <v>88</v>
      </c>
      <c r="AW2087" s="13" t="s">
        <v>34</v>
      </c>
      <c r="AX2087" s="13" t="s">
        <v>79</v>
      </c>
      <c r="AY2087" s="252" t="s">
        <v>216</v>
      </c>
    </row>
    <row r="2088" s="13" customFormat="1">
      <c r="A2088" s="13"/>
      <c r="B2088" s="241"/>
      <c r="C2088" s="242"/>
      <c r="D2088" s="243" t="s">
        <v>230</v>
      </c>
      <c r="E2088" s="244" t="s">
        <v>1</v>
      </c>
      <c r="F2088" s="245" t="s">
        <v>1216</v>
      </c>
      <c r="G2088" s="242"/>
      <c r="H2088" s="246">
        <v>4.375</v>
      </c>
      <c r="I2088" s="247"/>
      <c r="J2088" s="242"/>
      <c r="K2088" s="242"/>
      <c r="L2088" s="248"/>
      <c r="M2088" s="249"/>
      <c r="N2088" s="250"/>
      <c r="O2088" s="250"/>
      <c r="P2088" s="250"/>
      <c r="Q2088" s="250"/>
      <c r="R2088" s="250"/>
      <c r="S2088" s="250"/>
      <c r="T2088" s="25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2" t="s">
        <v>230</v>
      </c>
      <c r="AU2088" s="252" t="s">
        <v>88</v>
      </c>
      <c r="AV2088" s="13" t="s">
        <v>88</v>
      </c>
      <c r="AW2088" s="13" t="s">
        <v>34</v>
      </c>
      <c r="AX2088" s="13" t="s">
        <v>79</v>
      </c>
      <c r="AY2088" s="252" t="s">
        <v>216</v>
      </c>
    </row>
    <row r="2089" s="13" customFormat="1">
      <c r="A2089" s="13"/>
      <c r="B2089" s="241"/>
      <c r="C2089" s="242"/>
      <c r="D2089" s="243" t="s">
        <v>230</v>
      </c>
      <c r="E2089" s="244" t="s">
        <v>1</v>
      </c>
      <c r="F2089" s="245" t="s">
        <v>1217</v>
      </c>
      <c r="G2089" s="242"/>
      <c r="H2089" s="246">
        <v>65.813000000000002</v>
      </c>
      <c r="I2089" s="247"/>
      <c r="J2089" s="242"/>
      <c r="K2089" s="242"/>
      <c r="L2089" s="248"/>
      <c r="M2089" s="249"/>
      <c r="N2089" s="250"/>
      <c r="O2089" s="250"/>
      <c r="P2089" s="250"/>
      <c r="Q2089" s="250"/>
      <c r="R2089" s="250"/>
      <c r="S2089" s="250"/>
      <c r="T2089" s="25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2" t="s">
        <v>230</v>
      </c>
      <c r="AU2089" s="252" t="s">
        <v>88</v>
      </c>
      <c r="AV2089" s="13" t="s">
        <v>88</v>
      </c>
      <c r="AW2089" s="13" t="s">
        <v>34</v>
      </c>
      <c r="AX2089" s="13" t="s">
        <v>79</v>
      </c>
      <c r="AY2089" s="252" t="s">
        <v>216</v>
      </c>
    </row>
    <row r="2090" s="13" customFormat="1">
      <c r="A2090" s="13"/>
      <c r="B2090" s="241"/>
      <c r="C2090" s="242"/>
      <c r="D2090" s="243" t="s">
        <v>230</v>
      </c>
      <c r="E2090" s="244" t="s">
        <v>1</v>
      </c>
      <c r="F2090" s="245" t="s">
        <v>1218</v>
      </c>
      <c r="G2090" s="242"/>
      <c r="H2090" s="246">
        <v>18.484000000000002</v>
      </c>
      <c r="I2090" s="247"/>
      <c r="J2090" s="242"/>
      <c r="K2090" s="242"/>
      <c r="L2090" s="248"/>
      <c r="M2090" s="249"/>
      <c r="N2090" s="250"/>
      <c r="O2090" s="250"/>
      <c r="P2090" s="250"/>
      <c r="Q2090" s="250"/>
      <c r="R2090" s="250"/>
      <c r="S2090" s="250"/>
      <c r="T2090" s="251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2" t="s">
        <v>230</v>
      </c>
      <c r="AU2090" s="252" t="s">
        <v>88</v>
      </c>
      <c r="AV2090" s="13" t="s">
        <v>88</v>
      </c>
      <c r="AW2090" s="13" t="s">
        <v>34</v>
      </c>
      <c r="AX2090" s="13" t="s">
        <v>79</v>
      </c>
      <c r="AY2090" s="252" t="s">
        <v>216</v>
      </c>
    </row>
    <row r="2091" s="13" customFormat="1">
      <c r="A2091" s="13"/>
      <c r="B2091" s="241"/>
      <c r="C2091" s="242"/>
      <c r="D2091" s="243" t="s">
        <v>230</v>
      </c>
      <c r="E2091" s="244" t="s">
        <v>1</v>
      </c>
      <c r="F2091" s="245" t="s">
        <v>1219</v>
      </c>
      <c r="G2091" s="242"/>
      <c r="H2091" s="246">
        <v>7.875</v>
      </c>
      <c r="I2091" s="247"/>
      <c r="J2091" s="242"/>
      <c r="K2091" s="242"/>
      <c r="L2091" s="248"/>
      <c r="M2091" s="249"/>
      <c r="N2091" s="250"/>
      <c r="O2091" s="250"/>
      <c r="P2091" s="250"/>
      <c r="Q2091" s="250"/>
      <c r="R2091" s="250"/>
      <c r="S2091" s="250"/>
      <c r="T2091" s="251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2" t="s">
        <v>230</v>
      </c>
      <c r="AU2091" s="252" t="s">
        <v>88</v>
      </c>
      <c r="AV2091" s="13" t="s">
        <v>88</v>
      </c>
      <c r="AW2091" s="13" t="s">
        <v>34</v>
      </c>
      <c r="AX2091" s="13" t="s">
        <v>79</v>
      </c>
      <c r="AY2091" s="252" t="s">
        <v>216</v>
      </c>
    </row>
    <row r="2092" s="14" customFormat="1">
      <c r="A2092" s="14"/>
      <c r="B2092" s="253"/>
      <c r="C2092" s="254"/>
      <c r="D2092" s="243" t="s">
        <v>230</v>
      </c>
      <c r="E2092" s="255" t="s">
        <v>1</v>
      </c>
      <c r="F2092" s="256" t="s">
        <v>285</v>
      </c>
      <c r="G2092" s="254"/>
      <c r="H2092" s="257">
        <v>124.673</v>
      </c>
      <c r="I2092" s="258"/>
      <c r="J2092" s="254"/>
      <c r="K2092" s="254"/>
      <c r="L2092" s="259"/>
      <c r="M2092" s="260"/>
      <c r="N2092" s="261"/>
      <c r="O2092" s="261"/>
      <c r="P2092" s="261"/>
      <c r="Q2092" s="261"/>
      <c r="R2092" s="261"/>
      <c r="S2092" s="261"/>
      <c r="T2092" s="26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3" t="s">
        <v>230</v>
      </c>
      <c r="AU2092" s="263" t="s">
        <v>88</v>
      </c>
      <c r="AV2092" s="14" t="s">
        <v>121</v>
      </c>
      <c r="AW2092" s="14" t="s">
        <v>34</v>
      </c>
      <c r="AX2092" s="14" t="s">
        <v>86</v>
      </c>
      <c r="AY2092" s="263" t="s">
        <v>216</v>
      </c>
    </row>
    <row r="2093" s="2" customFormat="1" ht="16.5" customHeight="1">
      <c r="A2093" s="39"/>
      <c r="B2093" s="40"/>
      <c r="C2093" s="264" t="s">
        <v>3356</v>
      </c>
      <c r="D2093" s="264" t="s">
        <v>372</v>
      </c>
      <c r="E2093" s="265" t="s">
        <v>3357</v>
      </c>
      <c r="F2093" s="266" t="s">
        <v>3358</v>
      </c>
      <c r="G2093" s="267" t="s">
        <v>277</v>
      </c>
      <c r="H2093" s="268">
        <v>127.166</v>
      </c>
      <c r="I2093" s="269"/>
      <c r="J2093" s="270">
        <f>ROUND(I2093*H2093,2)</f>
        <v>0</v>
      </c>
      <c r="K2093" s="266" t="s">
        <v>222</v>
      </c>
      <c r="L2093" s="271"/>
      <c r="M2093" s="272" t="s">
        <v>1</v>
      </c>
      <c r="N2093" s="273" t="s">
        <v>44</v>
      </c>
      <c r="O2093" s="92"/>
      <c r="P2093" s="237">
        <f>O2093*H2093</f>
        <v>0</v>
      </c>
      <c r="Q2093" s="237">
        <v>0.0012999999999999999</v>
      </c>
      <c r="R2093" s="237">
        <f>Q2093*H2093</f>
        <v>0.16531579999999999</v>
      </c>
      <c r="S2093" s="237">
        <v>0</v>
      </c>
      <c r="T2093" s="238">
        <f>S2093*H2093</f>
        <v>0</v>
      </c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R2093" s="239" t="s">
        <v>371</v>
      </c>
      <c r="AT2093" s="239" t="s">
        <v>372</v>
      </c>
      <c r="AU2093" s="239" t="s">
        <v>88</v>
      </c>
      <c r="AY2093" s="18" t="s">
        <v>216</v>
      </c>
      <c r="BE2093" s="240">
        <f>IF(N2093="základní",J2093,0)</f>
        <v>0</v>
      </c>
      <c r="BF2093" s="240">
        <f>IF(N2093="snížená",J2093,0)</f>
        <v>0</v>
      </c>
      <c r="BG2093" s="240">
        <f>IF(N2093="zákl. přenesená",J2093,0)</f>
        <v>0</v>
      </c>
      <c r="BH2093" s="240">
        <f>IF(N2093="sníž. přenesená",J2093,0)</f>
        <v>0</v>
      </c>
      <c r="BI2093" s="240">
        <f>IF(N2093="nulová",J2093,0)</f>
        <v>0</v>
      </c>
      <c r="BJ2093" s="18" t="s">
        <v>86</v>
      </c>
      <c r="BK2093" s="240">
        <f>ROUND(I2093*H2093,2)</f>
        <v>0</v>
      </c>
      <c r="BL2093" s="18" t="s">
        <v>290</v>
      </c>
      <c r="BM2093" s="239" t="s">
        <v>3359</v>
      </c>
    </row>
    <row r="2094" s="13" customFormat="1">
      <c r="A2094" s="13"/>
      <c r="B2094" s="241"/>
      <c r="C2094" s="242"/>
      <c r="D2094" s="243" t="s">
        <v>230</v>
      </c>
      <c r="E2094" s="242"/>
      <c r="F2094" s="245" t="s">
        <v>3360</v>
      </c>
      <c r="G2094" s="242"/>
      <c r="H2094" s="246">
        <v>127.166</v>
      </c>
      <c r="I2094" s="247"/>
      <c r="J2094" s="242"/>
      <c r="K2094" s="242"/>
      <c r="L2094" s="248"/>
      <c r="M2094" s="249"/>
      <c r="N2094" s="250"/>
      <c r="O2094" s="250"/>
      <c r="P2094" s="250"/>
      <c r="Q2094" s="250"/>
      <c r="R2094" s="250"/>
      <c r="S2094" s="250"/>
      <c r="T2094" s="251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2" t="s">
        <v>230</v>
      </c>
      <c r="AU2094" s="252" t="s">
        <v>88</v>
      </c>
      <c r="AV2094" s="13" t="s">
        <v>88</v>
      </c>
      <c r="AW2094" s="13" t="s">
        <v>4</v>
      </c>
      <c r="AX2094" s="13" t="s">
        <v>86</v>
      </c>
      <c r="AY2094" s="252" t="s">
        <v>216</v>
      </c>
    </row>
    <row r="2095" s="2" customFormat="1" ht="16.5" customHeight="1">
      <c r="A2095" s="39"/>
      <c r="B2095" s="40"/>
      <c r="C2095" s="228" t="s">
        <v>3361</v>
      </c>
      <c r="D2095" s="228" t="s">
        <v>218</v>
      </c>
      <c r="E2095" s="229" t="s">
        <v>3362</v>
      </c>
      <c r="F2095" s="230" t="s">
        <v>3363</v>
      </c>
      <c r="G2095" s="231" t="s">
        <v>359</v>
      </c>
      <c r="H2095" s="232">
        <v>0.34799999999999998</v>
      </c>
      <c r="I2095" s="233"/>
      <c r="J2095" s="234">
        <f>ROUND(I2095*H2095,2)</f>
        <v>0</v>
      </c>
      <c r="K2095" s="230" t="s">
        <v>222</v>
      </c>
      <c r="L2095" s="45"/>
      <c r="M2095" s="235" t="s">
        <v>1</v>
      </c>
      <c r="N2095" s="236" t="s">
        <v>44</v>
      </c>
      <c r="O2095" s="92"/>
      <c r="P2095" s="237">
        <f>O2095*H2095</f>
        <v>0</v>
      </c>
      <c r="Q2095" s="237">
        <v>0</v>
      </c>
      <c r="R2095" s="237">
        <f>Q2095*H2095</f>
        <v>0</v>
      </c>
      <c r="S2095" s="237">
        <v>0</v>
      </c>
      <c r="T2095" s="238">
        <f>S2095*H2095</f>
        <v>0</v>
      </c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R2095" s="239" t="s">
        <v>290</v>
      </c>
      <c r="AT2095" s="239" t="s">
        <v>218</v>
      </c>
      <c r="AU2095" s="239" t="s">
        <v>88</v>
      </c>
      <c r="AY2095" s="18" t="s">
        <v>216</v>
      </c>
      <c r="BE2095" s="240">
        <f>IF(N2095="základní",J2095,0)</f>
        <v>0</v>
      </c>
      <c r="BF2095" s="240">
        <f>IF(N2095="snížená",J2095,0)</f>
        <v>0</v>
      </c>
      <c r="BG2095" s="240">
        <f>IF(N2095="zákl. přenesená",J2095,0)</f>
        <v>0</v>
      </c>
      <c r="BH2095" s="240">
        <f>IF(N2095="sníž. přenesená",J2095,0)</f>
        <v>0</v>
      </c>
      <c r="BI2095" s="240">
        <f>IF(N2095="nulová",J2095,0)</f>
        <v>0</v>
      </c>
      <c r="BJ2095" s="18" t="s">
        <v>86</v>
      </c>
      <c r="BK2095" s="240">
        <f>ROUND(I2095*H2095,2)</f>
        <v>0</v>
      </c>
      <c r="BL2095" s="18" t="s">
        <v>290</v>
      </c>
      <c r="BM2095" s="239" t="s">
        <v>3364</v>
      </c>
    </row>
    <row r="2096" s="2" customFormat="1" ht="16.5" customHeight="1">
      <c r="A2096" s="39"/>
      <c r="B2096" s="40"/>
      <c r="C2096" s="228" t="s">
        <v>3365</v>
      </c>
      <c r="D2096" s="228" t="s">
        <v>218</v>
      </c>
      <c r="E2096" s="229" t="s">
        <v>3366</v>
      </c>
      <c r="F2096" s="230" t="s">
        <v>3367</v>
      </c>
      <c r="G2096" s="231" t="s">
        <v>359</v>
      </c>
      <c r="H2096" s="232">
        <v>0.34799999999999998</v>
      </c>
      <c r="I2096" s="233"/>
      <c r="J2096" s="234">
        <f>ROUND(I2096*H2096,2)</f>
        <v>0</v>
      </c>
      <c r="K2096" s="230" t="s">
        <v>222</v>
      </c>
      <c r="L2096" s="45"/>
      <c r="M2096" s="235" t="s">
        <v>1</v>
      </c>
      <c r="N2096" s="236" t="s">
        <v>44</v>
      </c>
      <c r="O2096" s="92"/>
      <c r="P2096" s="237">
        <f>O2096*H2096</f>
        <v>0</v>
      </c>
      <c r="Q2096" s="237">
        <v>0</v>
      </c>
      <c r="R2096" s="237">
        <f>Q2096*H2096</f>
        <v>0</v>
      </c>
      <c r="S2096" s="237">
        <v>0</v>
      </c>
      <c r="T2096" s="238">
        <f>S2096*H2096</f>
        <v>0</v>
      </c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R2096" s="239" t="s">
        <v>290</v>
      </c>
      <c r="AT2096" s="239" t="s">
        <v>218</v>
      </c>
      <c r="AU2096" s="239" t="s">
        <v>88</v>
      </c>
      <c r="AY2096" s="18" t="s">
        <v>216</v>
      </c>
      <c r="BE2096" s="240">
        <f>IF(N2096="základní",J2096,0)</f>
        <v>0</v>
      </c>
      <c r="BF2096" s="240">
        <f>IF(N2096="snížená",J2096,0)</f>
        <v>0</v>
      </c>
      <c r="BG2096" s="240">
        <f>IF(N2096="zákl. přenesená",J2096,0)</f>
        <v>0</v>
      </c>
      <c r="BH2096" s="240">
        <f>IF(N2096="sníž. přenesená",J2096,0)</f>
        <v>0</v>
      </c>
      <c r="BI2096" s="240">
        <f>IF(N2096="nulová",J2096,0)</f>
        <v>0</v>
      </c>
      <c r="BJ2096" s="18" t="s">
        <v>86</v>
      </c>
      <c r="BK2096" s="240">
        <f>ROUND(I2096*H2096,2)</f>
        <v>0</v>
      </c>
      <c r="BL2096" s="18" t="s">
        <v>290</v>
      </c>
      <c r="BM2096" s="239" t="s">
        <v>3368</v>
      </c>
    </row>
    <row r="2097" s="12" customFormat="1" ht="25.92" customHeight="1">
      <c r="A2097" s="12"/>
      <c r="B2097" s="212"/>
      <c r="C2097" s="213"/>
      <c r="D2097" s="214" t="s">
        <v>78</v>
      </c>
      <c r="E2097" s="215" t="s">
        <v>372</v>
      </c>
      <c r="F2097" s="215" t="s">
        <v>3369</v>
      </c>
      <c r="G2097" s="213"/>
      <c r="H2097" s="213"/>
      <c r="I2097" s="216"/>
      <c r="J2097" s="217">
        <f>BK2097</f>
        <v>0</v>
      </c>
      <c r="K2097" s="213"/>
      <c r="L2097" s="218"/>
      <c r="M2097" s="219"/>
      <c r="N2097" s="220"/>
      <c r="O2097" s="220"/>
      <c r="P2097" s="221">
        <f>P2098</f>
        <v>0</v>
      </c>
      <c r="Q2097" s="220"/>
      <c r="R2097" s="221">
        <f>R2098</f>
        <v>0</v>
      </c>
      <c r="S2097" s="220"/>
      <c r="T2097" s="222">
        <f>T2098</f>
        <v>0</v>
      </c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R2097" s="223" t="s">
        <v>99</v>
      </c>
      <c r="AT2097" s="224" t="s">
        <v>78</v>
      </c>
      <c r="AU2097" s="224" t="s">
        <v>79</v>
      </c>
      <c r="AY2097" s="223" t="s">
        <v>216</v>
      </c>
      <c r="BK2097" s="225">
        <f>BK2098</f>
        <v>0</v>
      </c>
    </row>
    <row r="2098" s="12" customFormat="1" ht="22.8" customHeight="1">
      <c r="A2098" s="12"/>
      <c r="B2098" s="212"/>
      <c r="C2098" s="213"/>
      <c r="D2098" s="214" t="s">
        <v>78</v>
      </c>
      <c r="E2098" s="226" t="s">
        <v>3370</v>
      </c>
      <c r="F2098" s="226" t="s">
        <v>3371</v>
      </c>
      <c r="G2098" s="213"/>
      <c r="H2098" s="213"/>
      <c r="I2098" s="216"/>
      <c r="J2098" s="227">
        <f>BK2098</f>
        <v>0</v>
      </c>
      <c r="K2098" s="213"/>
      <c r="L2098" s="218"/>
      <c r="M2098" s="219"/>
      <c r="N2098" s="220"/>
      <c r="O2098" s="220"/>
      <c r="P2098" s="221">
        <f>P2099</f>
        <v>0</v>
      </c>
      <c r="Q2098" s="220"/>
      <c r="R2098" s="221">
        <f>R2099</f>
        <v>0</v>
      </c>
      <c r="S2098" s="220"/>
      <c r="T2098" s="222">
        <f>T2099</f>
        <v>0</v>
      </c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R2098" s="223" t="s">
        <v>99</v>
      </c>
      <c r="AT2098" s="224" t="s">
        <v>78</v>
      </c>
      <c r="AU2098" s="224" t="s">
        <v>86</v>
      </c>
      <c r="AY2098" s="223" t="s">
        <v>216</v>
      </c>
      <c r="BK2098" s="225">
        <f>BK2099</f>
        <v>0</v>
      </c>
    </row>
    <row r="2099" s="2" customFormat="1" ht="16.5" customHeight="1">
      <c r="A2099" s="39"/>
      <c r="B2099" s="40"/>
      <c r="C2099" s="228" t="s">
        <v>3372</v>
      </c>
      <c r="D2099" s="228" t="s">
        <v>218</v>
      </c>
      <c r="E2099" s="229" t="s">
        <v>3373</v>
      </c>
      <c r="F2099" s="230" t="s">
        <v>3374</v>
      </c>
      <c r="G2099" s="231" t="s">
        <v>3375</v>
      </c>
      <c r="H2099" s="232">
        <v>1</v>
      </c>
      <c r="I2099" s="233"/>
      <c r="J2099" s="234">
        <f>ROUND(I2099*H2099,2)</f>
        <v>0</v>
      </c>
      <c r="K2099" s="230" t="s">
        <v>1</v>
      </c>
      <c r="L2099" s="45"/>
      <c r="M2099" s="274" t="s">
        <v>1</v>
      </c>
      <c r="N2099" s="275" t="s">
        <v>44</v>
      </c>
      <c r="O2099" s="276"/>
      <c r="P2099" s="277">
        <f>O2099*H2099</f>
        <v>0</v>
      </c>
      <c r="Q2099" s="277">
        <v>0</v>
      </c>
      <c r="R2099" s="277">
        <f>Q2099*H2099</f>
        <v>0</v>
      </c>
      <c r="S2099" s="277">
        <v>0</v>
      </c>
      <c r="T2099" s="278">
        <f>S2099*H2099</f>
        <v>0</v>
      </c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R2099" s="239" t="s">
        <v>528</v>
      </c>
      <c r="AT2099" s="239" t="s">
        <v>218</v>
      </c>
      <c r="AU2099" s="239" t="s">
        <v>88</v>
      </c>
      <c r="AY2099" s="18" t="s">
        <v>216</v>
      </c>
      <c r="BE2099" s="240">
        <f>IF(N2099="základní",J2099,0)</f>
        <v>0</v>
      </c>
      <c r="BF2099" s="240">
        <f>IF(N2099="snížená",J2099,0)</f>
        <v>0</v>
      </c>
      <c r="BG2099" s="240">
        <f>IF(N2099="zákl. přenesená",J2099,0)</f>
        <v>0</v>
      </c>
      <c r="BH2099" s="240">
        <f>IF(N2099="sníž. přenesená",J2099,0)</f>
        <v>0</v>
      </c>
      <c r="BI2099" s="240">
        <f>IF(N2099="nulová",J2099,0)</f>
        <v>0</v>
      </c>
      <c r="BJ2099" s="18" t="s">
        <v>86</v>
      </c>
      <c r="BK2099" s="240">
        <f>ROUND(I2099*H2099,2)</f>
        <v>0</v>
      </c>
      <c r="BL2099" s="18" t="s">
        <v>528</v>
      </c>
      <c r="BM2099" s="239" t="s">
        <v>3376</v>
      </c>
    </row>
    <row r="2100" s="2" customFormat="1" ht="6.96" customHeight="1">
      <c r="A2100" s="39"/>
      <c r="B2100" s="67"/>
      <c r="C2100" s="68"/>
      <c r="D2100" s="68"/>
      <c r="E2100" s="68"/>
      <c r="F2100" s="68"/>
      <c r="G2100" s="68"/>
      <c r="H2100" s="68"/>
      <c r="I2100" s="68"/>
      <c r="J2100" s="68"/>
      <c r="K2100" s="68"/>
      <c r="L2100" s="45"/>
      <c r="M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</row>
  </sheetData>
  <sheetProtection sheet="1" autoFilter="0" formatColumns="0" formatRows="0" objects="1" scenarios="1" spinCount="100000" saltValue="qI4vAt/n8mLN1a+93MlyVl8MZooRoLj1wYSNswTjf4Z3r93MTsT+nWtT1/WuMZZE6gVlD6XlW9Ck77Txa9k7vQ==" hashValue="9uqOnTerwHvFClp3QD/kS/XFX1PDi9d983Nq+zxgvvtS3UpQ1FR6LL8IXNoy4vvNgvBY4c7PowWgKhg7btSVfA==" algorithmName="SHA-512" password="EA0A"/>
  <autoFilter ref="C154:K209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3377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ROUND((SUM(BE129:BE263)),  2)</f>
        <v>0</v>
      </c>
      <c r="G37" s="39"/>
      <c r="H37" s="39"/>
      <c r="I37" s="166">
        <v>0.20999999999999999</v>
      </c>
      <c r="J37" s="165">
        <f>ROUND(((SUM(BE129:BE263))*I37),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ROUND((SUM(BF129:BF263)),  2)</f>
        <v>0</v>
      </c>
      <c r="G38" s="39"/>
      <c r="H38" s="39"/>
      <c r="I38" s="166">
        <v>0.14999999999999999</v>
      </c>
      <c r="J38" s="165">
        <f>ROUND(((SUM(BF129:BF263))*I38),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ROUND((SUM(BG129:BG263)),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ROUND((SUM(BH129:BH263)),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ROUND((SUM(BI129:BI263)),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ELEKTRO - Elektroinstalace - SO 01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3379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3380</v>
      </c>
      <c r="E102" s="193"/>
      <c r="F102" s="193"/>
      <c r="G102" s="193"/>
      <c r="H102" s="193"/>
      <c r="I102" s="193"/>
      <c r="J102" s="194">
        <f>J138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3381</v>
      </c>
      <c r="E103" s="193"/>
      <c r="F103" s="193"/>
      <c r="G103" s="193"/>
      <c r="H103" s="193"/>
      <c r="I103" s="193"/>
      <c r="J103" s="194">
        <f>J166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3382</v>
      </c>
      <c r="E104" s="193"/>
      <c r="F104" s="193"/>
      <c r="G104" s="193"/>
      <c r="H104" s="193"/>
      <c r="I104" s="193"/>
      <c r="J104" s="194">
        <f>J210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3383</v>
      </c>
      <c r="E105" s="193"/>
      <c r="F105" s="193"/>
      <c r="G105" s="193"/>
      <c r="H105" s="193"/>
      <c r="I105" s="193"/>
      <c r="J105" s="194">
        <f>J253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532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ELEKTRO - Elektroinstalace - SO 01 Přístavba a spojovací krček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P130+P138+P166+P210+P253</f>
        <v>0</v>
      </c>
      <c r="Q129" s="105"/>
      <c r="R129" s="209">
        <f>R130+R138+R166+R210+R253</f>
        <v>0</v>
      </c>
      <c r="S129" s="105"/>
      <c r="T129" s="210">
        <f>T130+T138+T166+T210+T253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BK130+BK138+BK166+BK210+BK253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3384</v>
      </c>
      <c r="F130" s="215" t="s">
        <v>3385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SUM(P131:P137)</f>
        <v>0</v>
      </c>
      <c r="Q130" s="220"/>
      <c r="R130" s="221">
        <f>SUM(R131:R137)</f>
        <v>0</v>
      </c>
      <c r="S130" s="220"/>
      <c r="T130" s="222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SUM(BK131:BK137)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3386</v>
      </c>
      <c r="F131" s="266" t="s">
        <v>3387</v>
      </c>
      <c r="G131" s="267" t="s">
        <v>2040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3388</v>
      </c>
      <c r="F132" s="230" t="s">
        <v>3389</v>
      </c>
      <c r="G132" s="231" t="s">
        <v>2040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16.5" customHeight="1">
      <c r="A133" s="39"/>
      <c r="B133" s="40"/>
      <c r="C133" s="264" t="s">
        <v>99</v>
      </c>
      <c r="D133" s="264" t="s">
        <v>372</v>
      </c>
      <c r="E133" s="265" t="s">
        <v>3390</v>
      </c>
      <c r="F133" s="266" t="s">
        <v>3391</v>
      </c>
      <c r="G133" s="267" t="s">
        <v>2040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3392</v>
      </c>
      <c r="F134" s="230" t="s">
        <v>3393</v>
      </c>
      <c r="G134" s="231" t="s">
        <v>2040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28" t="s">
        <v>236</v>
      </c>
      <c r="D135" s="228" t="s">
        <v>218</v>
      </c>
      <c r="E135" s="229" t="s">
        <v>3394</v>
      </c>
      <c r="F135" s="230" t="s">
        <v>3395</v>
      </c>
      <c r="G135" s="231" t="s">
        <v>2040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64" t="s">
        <v>241</v>
      </c>
      <c r="D136" s="264" t="s">
        <v>372</v>
      </c>
      <c r="E136" s="265" t="s">
        <v>3396</v>
      </c>
      <c r="F136" s="266" t="s">
        <v>3397</v>
      </c>
      <c r="G136" s="267" t="s">
        <v>2040</v>
      </c>
      <c r="H136" s="268">
        <v>1</v>
      </c>
      <c r="I136" s="269"/>
      <c r="J136" s="270">
        <f>ROUND(I136*H136,2)</f>
        <v>0</v>
      </c>
      <c r="K136" s="266" t="s">
        <v>1</v>
      </c>
      <c r="L136" s="271"/>
      <c r="M136" s="272" t="s">
        <v>1</v>
      </c>
      <c r="N136" s="273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250</v>
      </c>
      <c r="AT136" s="239" t="s">
        <v>372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28" t="s">
        <v>245</v>
      </c>
      <c r="D137" s="228" t="s">
        <v>218</v>
      </c>
      <c r="E137" s="229" t="s">
        <v>3398</v>
      </c>
      <c r="F137" s="230" t="s">
        <v>3399</v>
      </c>
      <c r="G137" s="231" t="s">
        <v>2040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12" customFormat="1" ht="25.92" customHeight="1">
      <c r="A138" s="12"/>
      <c r="B138" s="212"/>
      <c r="C138" s="213"/>
      <c r="D138" s="214" t="s">
        <v>78</v>
      </c>
      <c r="E138" s="215" t="s">
        <v>3400</v>
      </c>
      <c r="F138" s="215" t="s">
        <v>3401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SUM(P139:P165)</f>
        <v>0</v>
      </c>
      <c r="Q138" s="220"/>
      <c r="R138" s="221">
        <f>SUM(R139:R165)</f>
        <v>0</v>
      </c>
      <c r="S138" s="220"/>
      <c r="T138" s="222">
        <f>SUM(T139:T165)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86</v>
      </c>
      <c r="AT138" s="224" t="s">
        <v>78</v>
      </c>
      <c r="AU138" s="224" t="s">
        <v>79</v>
      </c>
      <c r="AY138" s="223" t="s">
        <v>216</v>
      </c>
      <c r="BK138" s="225">
        <f>SUM(BK139:BK165)</f>
        <v>0</v>
      </c>
    </row>
    <row r="139" s="2" customFormat="1" ht="24.15" customHeight="1">
      <c r="A139" s="39"/>
      <c r="B139" s="40"/>
      <c r="C139" s="264" t="s">
        <v>250</v>
      </c>
      <c r="D139" s="264" t="s">
        <v>372</v>
      </c>
      <c r="E139" s="265" t="s">
        <v>3402</v>
      </c>
      <c r="F139" s="266" t="s">
        <v>3403</v>
      </c>
      <c r="G139" s="267" t="s">
        <v>2040</v>
      </c>
      <c r="H139" s="268">
        <v>86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290</v>
      </c>
    </row>
    <row r="140" s="2" customFormat="1" ht="16.5" customHeight="1">
      <c r="A140" s="39"/>
      <c r="B140" s="40"/>
      <c r="C140" s="228" t="s">
        <v>255</v>
      </c>
      <c r="D140" s="228" t="s">
        <v>218</v>
      </c>
      <c r="E140" s="229" t="s">
        <v>3404</v>
      </c>
      <c r="F140" s="230" t="s">
        <v>3405</v>
      </c>
      <c r="G140" s="231" t="s">
        <v>2040</v>
      </c>
      <c r="H140" s="232">
        <v>86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302</v>
      </c>
    </row>
    <row r="141" s="2" customFormat="1" ht="16.5" customHeight="1">
      <c r="A141" s="39"/>
      <c r="B141" s="40"/>
      <c r="C141" s="264" t="s">
        <v>260</v>
      </c>
      <c r="D141" s="264" t="s">
        <v>372</v>
      </c>
      <c r="E141" s="265" t="s">
        <v>3406</v>
      </c>
      <c r="F141" s="266" t="s">
        <v>3407</v>
      </c>
      <c r="G141" s="267" t="s">
        <v>2040</v>
      </c>
      <c r="H141" s="268">
        <v>16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313</v>
      </c>
    </row>
    <row r="142" s="2" customFormat="1" ht="16.5" customHeight="1">
      <c r="A142" s="39"/>
      <c r="B142" s="40"/>
      <c r="C142" s="228" t="s">
        <v>265</v>
      </c>
      <c r="D142" s="228" t="s">
        <v>218</v>
      </c>
      <c r="E142" s="229" t="s">
        <v>3408</v>
      </c>
      <c r="F142" s="230" t="s">
        <v>3409</v>
      </c>
      <c r="G142" s="231" t="s">
        <v>2040</v>
      </c>
      <c r="H142" s="232">
        <v>16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320</v>
      </c>
    </row>
    <row r="143" s="2" customFormat="1" ht="16.5" customHeight="1">
      <c r="A143" s="39"/>
      <c r="B143" s="40"/>
      <c r="C143" s="264" t="s">
        <v>269</v>
      </c>
      <c r="D143" s="264" t="s">
        <v>372</v>
      </c>
      <c r="E143" s="265" t="s">
        <v>3410</v>
      </c>
      <c r="F143" s="266" t="s">
        <v>3411</v>
      </c>
      <c r="G143" s="267" t="s">
        <v>2040</v>
      </c>
      <c r="H143" s="268">
        <v>6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331</v>
      </c>
    </row>
    <row r="144" s="2" customFormat="1" ht="16.5" customHeight="1">
      <c r="A144" s="39"/>
      <c r="B144" s="40"/>
      <c r="C144" s="228" t="s">
        <v>274</v>
      </c>
      <c r="D144" s="228" t="s">
        <v>218</v>
      </c>
      <c r="E144" s="229" t="s">
        <v>3412</v>
      </c>
      <c r="F144" s="230" t="s">
        <v>3413</v>
      </c>
      <c r="G144" s="231" t="s">
        <v>2040</v>
      </c>
      <c r="H144" s="232">
        <v>6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341</v>
      </c>
    </row>
    <row r="145" s="2" customFormat="1" ht="16.5" customHeight="1">
      <c r="A145" s="39"/>
      <c r="B145" s="40"/>
      <c r="C145" s="264" t="s">
        <v>280</v>
      </c>
      <c r="D145" s="264" t="s">
        <v>372</v>
      </c>
      <c r="E145" s="265" t="s">
        <v>3414</v>
      </c>
      <c r="F145" s="266" t="s">
        <v>3415</v>
      </c>
      <c r="G145" s="267" t="s">
        <v>2040</v>
      </c>
      <c r="H145" s="268">
        <v>18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351</v>
      </c>
    </row>
    <row r="146" s="2" customFormat="1" ht="16.5" customHeight="1">
      <c r="A146" s="39"/>
      <c r="B146" s="40"/>
      <c r="C146" s="228" t="s">
        <v>8</v>
      </c>
      <c r="D146" s="228" t="s">
        <v>218</v>
      </c>
      <c r="E146" s="229" t="s">
        <v>3416</v>
      </c>
      <c r="F146" s="230" t="s">
        <v>3417</v>
      </c>
      <c r="G146" s="231" t="s">
        <v>2040</v>
      </c>
      <c r="H146" s="232">
        <v>18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362</v>
      </c>
    </row>
    <row r="147" s="2" customFormat="1" ht="16.5" customHeight="1">
      <c r="A147" s="39"/>
      <c r="B147" s="40"/>
      <c r="C147" s="264" t="s">
        <v>290</v>
      </c>
      <c r="D147" s="264" t="s">
        <v>372</v>
      </c>
      <c r="E147" s="265" t="s">
        <v>3418</v>
      </c>
      <c r="F147" s="266" t="s">
        <v>3419</v>
      </c>
      <c r="G147" s="267" t="s">
        <v>2040</v>
      </c>
      <c r="H147" s="268">
        <v>10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371</v>
      </c>
    </row>
    <row r="148" s="2" customFormat="1" ht="16.5" customHeight="1">
      <c r="A148" s="39"/>
      <c r="B148" s="40"/>
      <c r="C148" s="228" t="s">
        <v>297</v>
      </c>
      <c r="D148" s="228" t="s">
        <v>218</v>
      </c>
      <c r="E148" s="229" t="s">
        <v>3420</v>
      </c>
      <c r="F148" s="230" t="s">
        <v>3421</v>
      </c>
      <c r="G148" s="231" t="s">
        <v>2040</v>
      </c>
      <c r="H148" s="232">
        <v>10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380</v>
      </c>
    </row>
    <row r="149" s="2" customFormat="1" ht="16.5" customHeight="1">
      <c r="A149" s="39"/>
      <c r="B149" s="40"/>
      <c r="C149" s="264" t="s">
        <v>302</v>
      </c>
      <c r="D149" s="264" t="s">
        <v>372</v>
      </c>
      <c r="E149" s="265" t="s">
        <v>3422</v>
      </c>
      <c r="F149" s="266" t="s">
        <v>3423</v>
      </c>
      <c r="G149" s="267" t="s">
        <v>2040</v>
      </c>
      <c r="H149" s="268">
        <v>1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389</v>
      </c>
    </row>
    <row r="150" s="2" customFormat="1" ht="16.5" customHeight="1">
      <c r="A150" s="39"/>
      <c r="B150" s="40"/>
      <c r="C150" s="228" t="s">
        <v>309</v>
      </c>
      <c r="D150" s="228" t="s">
        <v>218</v>
      </c>
      <c r="E150" s="229" t="s">
        <v>3424</v>
      </c>
      <c r="F150" s="230" t="s">
        <v>3425</v>
      </c>
      <c r="G150" s="231" t="s">
        <v>2040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398</v>
      </c>
    </row>
    <row r="151" s="2" customFormat="1" ht="16.5" customHeight="1">
      <c r="A151" s="39"/>
      <c r="B151" s="40"/>
      <c r="C151" s="264" t="s">
        <v>313</v>
      </c>
      <c r="D151" s="264" t="s">
        <v>372</v>
      </c>
      <c r="E151" s="265" t="s">
        <v>3426</v>
      </c>
      <c r="F151" s="266" t="s">
        <v>3427</v>
      </c>
      <c r="G151" s="267" t="s">
        <v>2040</v>
      </c>
      <c r="H151" s="268">
        <v>3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408</v>
      </c>
    </row>
    <row r="152" s="2" customFormat="1" ht="16.5" customHeight="1">
      <c r="A152" s="39"/>
      <c r="B152" s="40"/>
      <c r="C152" s="228" t="s">
        <v>7</v>
      </c>
      <c r="D152" s="228" t="s">
        <v>218</v>
      </c>
      <c r="E152" s="229" t="s">
        <v>3428</v>
      </c>
      <c r="F152" s="230" t="s">
        <v>3429</v>
      </c>
      <c r="G152" s="231" t="s">
        <v>2040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420</v>
      </c>
    </row>
    <row r="153" s="2" customFormat="1" ht="16.5" customHeight="1">
      <c r="A153" s="39"/>
      <c r="B153" s="40"/>
      <c r="C153" s="264" t="s">
        <v>320</v>
      </c>
      <c r="D153" s="264" t="s">
        <v>372</v>
      </c>
      <c r="E153" s="265" t="s">
        <v>3430</v>
      </c>
      <c r="F153" s="266" t="s">
        <v>3431</v>
      </c>
      <c r="G153" s="267" t="s">
        <v>2040</v>
      </c>
      <c r="H153" s="268">
        <v>2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428</v>
      </c>
    </row>
    <row r="154" s="2" customFormat="1" ht="16.5" customHeight="1">
      <c r="A154" s="39"/>
      <c r="B154" s="40"/>
      <c r="C154" s="228" t="s">
        <v>325</v>
      </c>
      <c r="D154" s="228" t="s">
        <v>218</v>
      </c>
      <c r="E154" s="229" t="s">
        <v>3432</v>
      </c>
      <c r="F154" s="230" t="s">
        <v>3433</v>
      </c>
      <c r="G154" s="231" t="s">
        <v>2040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436</v>
      </c>
    </row>
    <row r="155" s="2" customFormat="1" ht="16.5" customHeight="1">
      <c r="A155" s="39"/>
      <c r="B155" s="40"/>
      <c r="C155" s="264" t="s">
        <v>331</v>
      </c>
      <c r="D155" s="264" t="s">
        <v>372</v>
      </c>
      <c r="E155" s="265" t="s">
        <v>3434</v>
      </c>
      <c r="F155" s="266" t="s">
        <v>3435</v>
      </c>
      <c r="G155" s="267" t="s">
        <v>2040</v>
      </c>
      <c r="H155" s="268">
        <v>4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445</v>
      </c>
    </row>
    <row r="156" s="2" customFormat="1" ht="16.5" customHeight="1">
      <c r="A156" s="39"/>
      <c r="B156" s="40"/>
      <c r="C156" s="228" t="s">
        <v>336</v>
      </c>
      <c r="D156" s="228" t="s">
        <v>218</v>
      </c>
      <c r="E156" s="229" t="s">
        <v>3436</v>
      </c>
      <c r="F156" s="230" t="s">
        <v>3437</v>
      </c>
      <c r="G156" s="231" t="s">
        <v>2040</v>
      </c>
      <c r="H156" s="232">
        <v>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453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3438</v>
      </c>
      <c r="F157" s="266" t="s">
        <v>3439</v>
      </c>
      <c r="G157" s="267" t="s">
        <v>2040</v>
      </c>
      <c r="H157" s="268">
        <v>1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3440</v>
      </c>
      <c r="F158" s="230" t="s">
        <v>3441</v>
      </c>
      <c r="G158" s="231" t="s">
        <v>2040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3442</v>
      </c>
      <c r="F159" s="266" t="s">
        <v>3443</v>
      </c>
      <c r="G159" s="267" t="s">
        <v>2040</v>
      </c>
      <c r="H159" s="268">
        <v>20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3444</v>
      </c>
      <c r="F160" s="230" t="s">
        <v>3445</v>
      </c>
      <c r="G160" s="231" t="s">
        <v>2040</v>
      </c>
      <c r="H160" s="232">
        <v>20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3446</v>
      </c>
      <c r="F161" s="266" t="s">
        <v>3447</v>
      </c>
      <c r="G161" s="267" t="s">
        <v>2040</v>
      </c>
      <c r="H161" s="268">
        <v>5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3448</v>
      </c>
      <c r="F162" s="230" t="s">
        <v>3445</v>
      </c>
      <c r="G162" s="231" t="s">
        <v>2040</v>
      </c>
      <c r="H162" s="232">
        <v>5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3449</v>
      </c>
      <c r="F163" s="266" t="s">
        <v>3450</v>
      </c>
      <c r="G163" s="267" t="s">
        <v>2040</v>
      </c>
      <c r="H163" s="268">
        <v>3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3451</v>
      </c>
      <c r="F164" s="230" t="s">
        <v>3445</v>
      </c>
      <c r="G164" s="231" t="s">
        <v>2040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3452</v>
      </c>
      <c r="F165" s="266" t="s">
        <v>3453</v>
      </c>
      <c r="G165" s="267" t="s">
        <v>2040</v>
      </c>
      <c r="H165" s="268">
        <v>175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12" customFormat="1" ht="25.92" customHeight="1">
      <c r="A166" s="12"/>
      <c r="B166" s="212"/>
      <c r="C166" s="213"/>
      <c r="D166" s="214" t="s">
        <v>78</v>
      </c>
      <c r="E166" s="215" t="s">
        <v>3454</v>
      </c>
      <c r="F166" s="215" t="s">
        <v>3455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SUM(P167:P209)</f>
        <v>0</v>
      </c>
      <c r="Q166" s="220"/>
      <c r="R166" s="221">
        <f>SUM(R167:R209)</f>
        <v>0</v>
      </c>
      <c r="S166" s="220"/>
      <c r="T166" s="222">
        <f>SUM(T167:T209)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86</v>
      </c>
      <c r="AT166" s="224" t="s">
        <v>78</v>
      </c>
      <c r="AU166" s="224" t="s">
        <v>79</v>
      </c>
      <c r="AY166" s="223" t="s">
        <v>216</v>
      </c>
      <c r="BK166" s="225">
        <f>SUM(BK167:BK209)</f>
        <v>0</v>
      </c>
    </row>
    <row r="167" s="2" customFormat="1" ht="16.5" customHeight="1">
      <c r="A167" s="39"/>
      <c r="B167" s="40"/>
      <c r="C167" s="264" t="s">
        <v>384</v>
      </c>
      <c r="D167" s="264" t="s">
        <v>372</v>
      </c>
      <c r="E167" s="265" t="s">
        <v>3456</v>
      </c>
      <c r="F167" s="266" t="s">
        <v>3457</v>
      </c>
      <c r="G167" s="267" t="s">
        <v>2040</v>
      </c>
      <c r="H167" s="268">
        <v>17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250</v>
      </c>
      <c r="AT167" s="239" t="s">
        <v>372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885</v>
      </c>
    </row>
    <row r="168" s="2" customFormat="1" ht="16.5" customHeight="1">
      <c r="A168" s="39"/>
      <c r="B168" s="40"/>
      <c r="C168" s="228" t="s">
        <v>389</v>
      </c>
      <c r="D168" s="228" t="s">
        <v>218</v>
      </c>
      <c r="E168" s="229" t="s">
        <v>3458</v>
      </c>
      <c r="F168" s="230" t="s">
        <v>3459</v>
      </c>
      <c r="G168" s="231" t="s">
        <v>2040</v>
      </c>
      <c r="H168" s="232">
        <v>17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898</v>
      </c>
    </row>
    <row r="169" s="2" customFormat="1" ht="16.5" customHeight="1">
      <c r="A169" s="39"/>
      <c r="B169" s="40"/>
      <c r="C169" s="264" t="s">
        <v>394</v>
      </c>
      <c r="D169" s="264" t="s">
        <v>372</v>
      </c>
      <c r="E169" s="265" t="s">
        <v>3460</v>
      </c>
      <c r="F169" s="266" t="s">
        <v>3461</v>
      </c>
      <c r="G169" s="267" t="s">
        <v>2040</v>
      </c>
      <c r="H169" s="268">
        <v>10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909</v>
      </c>
    </row>
    <row r="170" s="2" customFormat="1" ht="16.5" customHeight="1">
      <c r="A170" s="39"/>
      <c r="B170" s="40"/>
      <c r="C170" s="228" t="s">
        <v>398</v>
      </c>
      <c r="D170" s="228" t="s">
        <v>218</v>
      </c>
      <c r="E170" s="229" t="s">
        <v>3462</v>
      </c>
      <c r="F170" s="230" t="s">
        <v>3463</v>
      </c>
      <c r="G170" s="231" t="s">
        <v>2040</v>
      </c>
      <c r="H170" s="232">
        <v>10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16.5" customHeight="1">
      <c r="A171" s="39"/>
      <c r="B171" s="40"/>
      <c r="C171" s="264" t="s">
        <v>403</v>
      </c>
      <c r="D171" s="264" t="s">
        <v>372</v>
      </c>
      <c r="E171" s="265" t="s">
        <v>3464</v>
      </c>
      <c r="F171" s="266" t="s">
        <v>3465</v>
      </c>
      <c r="G171" s="267" t="s">
        <v>2040</v>
      </c>
      <c r="H171" s="268">
        <v>14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16.5" customHeight="1">
      <c r="A172" s="39"/>
      <c r="B172" s="40"/>
      <c r="C172" s="228" t="s">
        <v>408</v>
      </c>
      <c r="D172" s="228" t="s">
        <v>218</v>
      </c>
      <c r="E172" s="229" t="s">
        <v>3466</v>
      </c>
      <c r="F172" s="230" t="s">
        <v>3467</v>
      </c>
      <c r="G172" s="231" t="s">
        <v>2040</v>
      </c>
      <c r="H172" s="232">
        <v>14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64" t="s">
        <v>415</v>
      </c>
      <c r="D173" s="264" t="s">
        <v>372</v>
      </c>
      <c r="E173" s="265" t="s">
        <v>3468</v>
      </c>
      <c r="F173" s="266" t="s">
        <v>3469</v>
      </c>
      <c r="G173" s="267" t="s">
        <v>2040</v>
      </c>
      <c r="H173" s="268">
        <v>2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3470</v>
      </c>
      <c r="F174" s="230" t="s">
        <v>3471</v>
      </c>
      <c r="G174" s="231" t="s">
        <v>2040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64" t="s">
        <v>424</v>
      </c>
      <c r="D175" s="264" t="s">
        <v>372</v>
      </c>
      <c r="E175" s="265" t="s">
        <v>3472</v>
      </c>
      <c r="F175" s="266" t="s">
        <v>3473</v>
      </c>
      <c r="G175" s="267" t="s">
        <v>2040</v>
      </c>
      <c r="H175" s="268">
        <v>9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3474</v>
      </c>
      <c r="F176" s="230" t="s">
        <v>3475</v>
      </c>
      <c r="G176" s="231" t="s">
        <v>2040</v>
      </c>
      <c r="H176" s="232">
        <v>9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64" t="s">
        <v>432</v>
      </c>
      <c r="D177" s="264" t="s">
        <v>372</v>
      </c>
      <c r="E177" s="265" t="s">
        <v>3476</v>
      </c>
      <c r="F177" s="266" t="s">
        <v>3477</v>
      </c>
      <c r="G177" s="267" t="s">
        <v>2040</v>
      </c>
      <c r="H177" s="268">
        <v>6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250</v>
      </c>
      <c r="AT177" s="239" t="s">
        <v>372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3478</v>
      </c>
      <c r="F178" s="230" t="s">
        <v>3475</v>
      </c>
      <c r="G178" s="231" t="s">
        <v>2040</v>
      </c>
      <c r="H178" s="232">
        <v>6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64" t="s">
        <v>441</v>
      </c>
      <c r="D179" s="264" t="s">
        <v>372</v>
      </c>
      <c r="E179" s="265" t="s">
        <v>3479</v>
      </c>
      <c r="F179" s="266" t="s">
        <v>3480</v>
      </c>
      <c r="G179" s="267" t="s">
        <v>2040</v>
      </c>
      <c r="H179" s="268">
        <v>1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250</v>
      </c>
      <c r="AT179" s="239" t="s">
        <v>372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3481</v>
      </c>
      <c r="F180" s="230" t="s">
        <v>3482</v>
      </c>
      <c r="G180" s="231" t="s">
        <v>2040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64" t="s">
        <v>449</v>
      </c>
      <c r="D181" s="264" t="s">
        <v>372</v>
      </c>
      <c r="E181" s="265" t="s">
        <v>3483</v>
      </c>
      <c r="F181" s="266" t="s">
        <v>3484</v>
      </c>
      <c r="G181" s="267" t="s">
        <v>2040</v>
      </c>
      <c r="H181" s="268">
        <v>2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250</v>
      </c>
      <c r="AT181" s="239" t="s">
        <v>372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3485</v>
      </c>
      <c r="F182" s="230" t="s">
        <v>3486</v>
      </c>
      <c r="G182" s="231" t="s">
        <v>2040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21.75" customHeight="1">
      <c r="A183" s="39"/>
      <c r="B183" s="40"/>
      <c r="C183" s="264" t="s">
        <v>459</v>
      </c>
      <c r="D183" s="264" t="s">
        <v>372</v>
      </c>
      <c r="E183" s="265" t="s">
        <v>3487</v>
      </c>
      <c r="F183" s="266" t="s">
        <v>3488</v>
      </c>
      <c r="G183" s="267" t="s">
        <v>2040</v>
      </c>
      <c r="H183" s="268">
        <v>8</v>
      </c>
      <c r="I183" s="269"/>
      <c r="J183" s="270">
        <f>ROUND(I183*H183,2)</f>
        <v>0</v>
      </c>
      <c r="K183" s="266" t="s">
        <v>1</v>
      </c>
      <c r="L183" s="271"/>
      <c r="M183" s="272" t="s">
        <v>1</v>
      </c>
      <c r="N183" s="273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250</v>
      </c>
      <c r="AT183" s="239" t="s">
        <v>372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28" t="s">
        <v>464</v>
      </c>
      <c r="D184" s="228" t="s">
        <v>218</v>
      </c>
      <c r="E184" s="229" t="s">
        <v>3489</v>
      </c>
      <c r="F184" s="230" t="s">
        <v>3490</v>
      </c>
      <c r="G184" s="231" t="s">
        <v>2040</v>
      </c>
      <c r="H184" s="232">
        <v>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64" t="s">
        <v>469</v>
      </c>
      <c r="D185" s="264" t="s">
        <v>372</v>
      </c>
      <c r="E185" s="265" t="s">
        <v>3491</v>
      </c>
      <c r="F185" s="266" t="s">
        <v>3492</v>
      </c>
      <c r="G185" s="267" t="s">
        <v>2040</v>
      </c>
      <c r="H185" s="268">
        <v>85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250</v>
      </c>
      <c r="AT185" s="239" t="s">
        <v>372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28" t="s">
        <v>474</v>
      </c>
      <c r="D186" s="228" t="s">
        <v>218</v>
      </c>
      <c r="E186" s="229" t="s">
        <v>3493</v>
      </c>
      <c r="F186" s="230" t="s">
        <v>3494</v>
      </c>
      <c r="G186" s="231" t="s">
        <v>2040</v>
      </c>
      <c r="H186" s="232">
        <v>85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64" t="s">
        <v>479</v>
      </c>
      <c r="D187" s="264" t="s">
        <v>372</v>
      </c>
      <c r="E187" s="265" t="s">
        <v>3495</v>
      </c>
      <c r="F187" s="266" t="s">
        <v>3496</v>
      </c>
      <c r="G187" s="267" t="s">
        <v>2040</v>
      </c>
      <c r="H187" s="268">
        <v>8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250</v>
      </c>
      <c r="AT187" s="239" t="s">
        <v>372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28" t="s">
        <v>483</v>
      </c>
      <c r="D188" s="228" t="s">
        <v>218</v>
      </c>
      <c r="E188" s="229" t="s">
        <v>3497</v>
      </c>
      <c r="F188" s="230" t="s">
        <v>3498</v>
      </c>
      <c r="G188" s="231" t="s">
        <v>2040</v>
      </c>
      <c r="H188" s="232">
        <v>8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64" t="s">
        <v>487</v>
      </c>
      <c r="D189" s="264" t="s">
        <v>372</v>
      </c>
      <c r="E189" s="265" t="s">
        <v>3499</v>
      </c>
      <c r="F189" s="266" t="s">
        <v>3500</v>
      </c>
      <c r="G189" s="267" t="s">
        <v>2040</v>
      </c>
      <c r="H189" s="268">
        <v>8</v>
      </c>
      <c r="I189" s="269"/>
      <c r="J189" s="270">
        <f>ROUND(I189*H189,2)</f>
        <v>0</v>
      </c>
      <c r="K189" s="266" t="s">
        <v>1</v>
      </c>
      <c r="L189" s="271"/>
      <c r="M189" s="272" t="s">
        <v>1</v>
      </c>
      <c r="N189" s="273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250</v>
      </c>
      <c r="AT189" s="239" t="s">
        <v>372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28" t="s">
        <v>494</v>
      </c>
      <c r="D190" s="228" t="s">
        <v>218</v>
      </c>
      <c r="E190" s="229" t="s">
        <v>3501</v>
      </c>
      <c r="F190" s="230" t="s">
        <v>3502</v>
      </c>
      <c r="G190" s="231" t="s">
        <v>2040</v>
      </c>
      <c r="H190" s="232">
        <v>8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64" t="s">
        <v>499</v>
      </c>
      <c r="D191" s="264" t="s">
        <v>372</v>
      </c>
      <c r="E191" s="265" t="s">
        <v>3503</v>
      </c>
      <c r="F191" s="266" t="s">
        <v>3504</v>
      </c>
      <c r="G191" s="267" t="s">
        <v>2040</v>
      </c>
      <c r="H191" s="268">
        <v>4</v>
      </c>
      <c r="I191" s="269"/>
      <c r="J191" s="270">
        <f>ROUND(I191*H191,2)</f>
        <v>0</v>
      </c>
      <c r="K191" s="266" t="s">
        <v>1</v>
      </c>
      <c r="L191" s="271"/>
      <c r="M191" s="272" t="s">
        <v>1</v>
      </c>
      <c r="N191" s="273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250</v>
      </c>
      <c r="AT191" s="239" t="s">
        <v>372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2" customFormat="1" ht="16.5" customHeight="1">
      <c r="A192" s="39"/>
      <c r="B192" s="40"/>
      <c r="C192" s="228" t="s">
        <v>504</v>
      </c>
      <c r="D192" s="228" t="s">
        <v>218</v>
      </c>
      <c r="E192" s="229" t="s">
        <v>3505</v>
      </c>
      <c r="F192" s="230" t="s">
        <v>3506</v>
      </c>
      <c r="G192" s="231" t="s">
        <v>2040</v>
      </c>
      <c r="H192" s="232">
        <v>4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1277</v>
      </c>
    </row>
    <row r="193" s="2" customFormat="1" ht="16.5" customHeight="1">
      <c r="A193" s="39"/>
      <c r="B193" s="40"/>
      <c r="C193" s="264" t="s">
        <v>510</v>
      </c>
      <c r="D193" s="264" t="s">
        <v>372</v>
      </c>
      <c r="E193" s="265" t="s">
        <v>3507</v>
      </c>
      <c r="F193" s="266" t="s">
        <v>3508</v>
      </c>
      <c r="G193" s="267" t="s">
        <v>2040</v>
      </c>
      <c r="H193" s="268">
        <v>41</v>
      </c>
      <c r="I193" s="269"/>
      <c r="J193" s="270">
        <f>ROUND(I193*H193,2)</f>
        <v>0</v>
      </c>
      <c r="K193" s="266" t="s">
        <v>1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250</v>
      </c>
      <c r="AT193" s="239" t="s">
        <v>372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1294</v>
      </c>
    </row>
    <row r="194" s="2" customFormat="1" ht="16.5" customHeight="1">
      <c r="A194" s="39"/>
      <c r="B194" s="40"/>
      <c r="C194" s="228" t="s">
        <v>515</v>
      </c>
      <c r="D194" s="228" t="s">
        <v>218</v>
      </c>
      <c r="E194" s="229" t="s">
        <v>3509</v>
      </c>
      <c r="F194" s="230" t="s">
        <v>3510</v>
      </c>
      <c r="G194" s="231" t="s">
        <v>2040</v>
      </c>
      <c r="H194" s="232">
        <v>41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1322</v>
      </c>
    </row>
    <row r="195" s="2" customFormat="1" ht="16.5" customHeight="1">
      <c r="A195" s="39"/>
      <c r="B195" s="40"/>
      <c r="C195" s="264" t="s">
        <v>521</v>
      </c>
      <c r="D195" s="264" t="s">
        <v>372</v>
      </c>
      <c r="E195" s="265" t="s">
        <v>3511</v>
      </c>
      <c r="F195" s="266" t="s">
        <v>3512</v>
      </c>
      <c r="G195" s="267" t="s">
        <v>2040</v>
      </c>
      <c r="H195" s="268">
        <v>41</v>
      </c>
      <c r="I195" s="269"/>
      <c r="J195" s="270">
        <f>ROUND(I195*H195,2)</f>
        <v>0</v>
      </c>
      <c r="K195" s="266" t="s">
        <v>1</v>
      </c>
      <c r="L195" s="271"/>
      <c r="M195" s="272" t="s">
        <v>1</v>
      </c>
      <c r="N195" s="273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250</v>
      </c>
      <c r="AT195" s="239" t="s">
        <v>372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1332</v>
      </c>
    </row>
    <row r="196" s="2" customFormat="1" ht="16.5" customHeight="1">
      <c r="A196" s="39"/>
      <c r="B196" s="40"/>
      <c r="C196" s="228" t="s">
        <v>528</v>
      </c>
      <c r="D196" s="228" t="s">
        <v>218</v>
      </c>
      <c r="E196" s="229" t="s">
        <v>3513</v>
      </c>
      <c r="F196" s="230" t="s">
        <v>3514</v>
      </c>
      <c r="G196" s="231" t="s">
        <v>2040</v>
      </c>
      <c r="H196" s="232">
        <v>41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1344</v>
      </c>
    </row>
    <row r="197" s="2" customFormat="1" ht="16.5" customHeight="1">
      <c r="A197" s="39"/>
      <c r="B197" s="40"/>
      <c r="C197" s="264" t="s">
        <v>856</v>
      </c>
      <c r="D197" s="264" t="s">
        <v>372</v>
      </c>
      <c r="E197" s="265" t="s">
        <v>3515</v>
      </c>
      <c r="F197" s="266" t="s">
        <v>3516</v>
      </c>
      <c r="G197" s="267" t="s">
        <v>2040</v>
      </c>
      <c r="H197" s="268">
        <v>7</v>
      </c>
      <c r="I197" s="269"/>
      <c r="J197" s="270">
        <f>ROUND(I197*H197,2)</f>
        <v>0</v>
      </c>
      <c r="K197" s="266" t="s">
        <v>1</v>
      </c>
      <c r="L197" s="271"/>
      <c r="M197" s="272" t="s">
        <v>1</v>
      </c>
      <c r="N197" s="273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250</v>
      </c>
      <c r="AT197" s="239" t="s">
        <v>372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1361</v>
      </c>
    </row>
    <row r="198" s="2" customFormat="1" ht="16.5" customHeight="1">
      <c r="A198" s="39"/>
      <c r="B198" s="40"/>
      <c r="C198" s="228" t="s">
        <v>863</v>
      </c>
      <c r="D198" s="228" t="s">
        <v>218</v>
      </c>
      <c r="E198" s="229" t="s">
        <v>3517</v>
      </c>
      <c r="F198" s="230" t="s">
        <v>3518</v>
      </c>
      <c r="G198" s="231" t="s">
        <v>2040</v>
      </c>
      <c r="H198" s="232">
        <v>7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1371</v>
      </c>
    </row>
    <row r="199" s="2" customFormat="1" ht="16.5" customHeight="1">
      <c r="A199" s="39"/>
      <c r="B199" s="40"/>
      <c r="C199" s="264" t="s">
        <v>869</v>
      </c>
      <c r="D199" s="264" t="s">
        <v>372</v>
      </c>
      <c r="E199" s="265" t="s">
        <v>3519</v>
      </c>
      <c r="F199" s="266" t="s">
        <v>3520</v>
      </c>
      <c r="G199" s="267" t="s">
        <v>2040</v>
      </c>
      <c r="H199" s="268">
        <v>1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1396</v>
      </c>
    </row>
    <row r="200" s="2" customFormat="1" ht="16.5" customHeight="1">
      <c r="A200" s="39"/>
      <c r="B200" s="40"/>
      <c r="C200" s="228" t="s">
        <v>875</v>
      </c>
      <c r="D200" s="228" t="s">
        <v>218</v>
      </c>
      <c r="E200" s="229" t="s">
        <v>3521</v>
      </c>
      <c r="F200" s="230" t="s">
        <v>3522</v>
      </c>
      <c r="G200" s="231" t="s">
        <v>2040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1406</v>
      </c>
    </row>
    <row r="201" s="2" customFormat="1" ht="16.5" customHeight="1">
      <c r="A201" s="39"/>
      <c r="B201" s="40"/>
      <c r="C201" s="264" t="s">
        <v>880</v>
      </c>
      <c r="D201" s="264" t="s">
        <v>372</v>
      </c>
      <c r="E201" s="265" t="s">
        <v>3523</v>
      </c>
      <c r="F201" s="266" t="s">
        <v>3524</v>
      </c>
      <c r="G201" s="267" t="s">
        <v>2040</v>
      </c>
      <c r="H201" s="268">
        <v>100</v>
      </c>
      <c r="I201" s="269"/>
      <c r="J201" s="270">
        <f>ROUND(I201*H201,2)</f>
        <v>0</v>
      </c>
      <c r="K201" s="266" t="s">
        <v>1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1417</v>
      </c>
    </row>
    <row r="202" s="2" customFormat="1" ht="16.5" customHeight="1">
      <c r="A202" s="39"/>
      <c r="B202" s="40"/>
      <c r="C202" s="228" t="s">
        <v>885</v>
      </c>
      <c r="D202" s="228" t="s">
        <v>218</v>
      </c>
      <c r="E202" s="229" t="s">
        <v>3525</v>
      </c>
      <c r="F202" s="230" t="s">
        <v>3526</v>
      </c>
      <c r="G202" s="231" t="s">
        <v>2040</v>
      </c>
      <c r="H202" s="232">
        <v>100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1430</v>
      </c>
    </row>
    <row r="203" s="2" customFormat="1" ht="16.5" customHeight="1">
      <c r="A203" s="39"/>
      <c r="B203" s="40"/>
      <c r="C203" s="228" t="s">
        <v>891</v>
      </c>
      <c r="D203" s="228" t="s">
        <v>218</v>
      </c>
      <c r="E203" s="229" t="s">
        <v>3527</v>
      </c>
      <c r="F203" s="230" t="s">
        <v>3528</v>
      </c>
      <c r="G203" s="231" t="s">
        <v>2040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121</v>
      </c>
      <c r="AT203" s="239" t="s">
        <v>218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1442</v>
      </c>
    </row>
    <row r="204" s="2" customFormat="1" ht="16.5" customHeight="1">
      <c r="A204" s="39"/>
      <c r="B204" s="40"/>
      <c r="C204" s="264" t="s">
        <v>898</v>
      </c>
      <c r="D204" s="264" t="s">
        <v>372</v>
      </c>
      <c r="E204" s="265" t="s">
        <v>3529</v>
      </c>
      <c r="F204" s="266" t="s">
        <v>3530</v>
      </c>
      <c r="G204" s="267" t="s">
        <v>2040</v>
      </c>
      <c r="H204" s="268">
        <v>1</v>
      </c>
      <c r="I204" s="269"/>
      <c r="J204" s="270">
        <f>ROUND(I204*H204,2)</f>
        <v>0</v>
      </c>
      <c r="K204" s="266" t="s">
        <v>1</v>
      </c>
      <c r="L204" s="271"/>
      <c r="M204" s="272" t="s">
        <v>1</v>
      </c>
      <c r="N204" s="273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250</v>
      </c>
      <c r="AT204" s="239" t="s">
        <v>372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1454</v>
      </c>
    </row>
    <row r="205" s="2" customFormat="1" ht="16.5" customHeight="1">
      <c r="A205" s="39"/>
      <c r="B205" s="40"/>
      <c r="C205" s="264" t="s">
        <v>903</v>
      </c>
      <c r="D205" s="264" t="s">
        <v>372</v>
      </c>
      <c r="E205" s="265" t="s">
        <v>3531</v>
      </c>
      <c r="F205" s="266" t="s">
        <v>3532</v>
      </c>
      <c r="G205" s="267" t="s">
        <v>2040</v>
      </c>
      <c r="H205" s="268">
        <v>265</v>
      </c>
      <c r="I205" s="269"/>
      <c r="J205" s="270">
        <f>ROUND(I205*H205,2)</f>
        <v>0</v>
      </c>
      <c r="K205" s="266" t="s">
        <v>1</v>
      </c>
      <c r="L205" s="271"/>
      <c r="M205" s="272" t="s">
        <v>1</v>
      </c>
      <c r="N205" s="273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250</v>
      </c>
      <c r="AT205" s="239" t="s">
        <v>372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1463</v>
      </c>
    </row>
    <row r="206" s="2" customFormat="1" ht="16.5" customHeight="1">
      <c r="A206" s="39"/>
      <c r="B206" s="40"/>
      <c r="C206" s="228" t="s">
        <v>909</v>
      </c>
      <c r="D206" s="228" t="s">
        <v>218</v>
      </c>
      <c r="E206" s="229" t="s">
        <v>3533</v>
      </c>
      <c r="F206" s="230" t="s">
        <v>3534</v>
      </c>
      <c r="G206" s="231" t="s">
        <v>2040</v>
      </c>
      <c r="H206" s="232">
        <v>265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1472</v>
      </c>
    </row>
    <row r="207" s="2" customFormat="1" ht="16.5" customHeight="1">
      <c r="A207" s="39"/>
      <c r="B207" s="40"/>
      <c r="C207" s="264" t="s">
        <v>914</v>
      </c>
      <c r="D207" s="264" t="s">
        <v>372</v>
      </c>
      <c r="E207" s="265" t="s">
        <v>3535</v>
      </c>
      <c r="F207" s="266" t="s">
        <v>3536</v>
      </c>
      <c r="G207" s="267" t="s">
        <v>2040</v>
      </c>
      <c r="H207" s="268">
        <v>12</v>
      </c>
      <c r="I207" s="269"/>
      <c r="J207" s="270">
        <f>ROUND(I207*H207,2)</f>
        <v>0</v>
      </c>
      <c r="K207" s="266" t="s">
        <v>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250</v>
      </c>
      <c r="AT207" s="239" t="s">
        <v>372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1486</v>
      </c>
    </row>
    <row r="208" s="2" customFormat="1" ht="16.5" customHeight="1">
      <c r="A208" s="39"/>
      <c r="B208" s="40"/>
      <c r="C208" s="264" t="s">
        <v>920</v>
      </c>
      <c r="D208" s="264" t="s">
        <v>372</v>
      </c>
      <c r="E208" s="265" t="s">
        <v>3537</v>
      </c>
      <c r="F208" s="266" t="s">
        <v>3538</v>
      </c>
      <c r="G208" s="267" t="s">
        <v>2040</v>
      </c>
      <c r="H208" s="268">
        <v>1</v>
      </c>
      <c r="I208" s="269"/>
      <c r="J208" s="270">
        <f>ROUND(I208*H208,2)</f>
        <v>0</v>
      </c>
      <c r="K208" s="266" t="s">
        <v>1</v>
      </c>
      <c r="L208" s="271"/>
      <c r="M208" s="272" t="s">
        <v>1</v>
      </c>
      <c r="N208" s="273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250</v>
      </c>
      <c r="AT208" s="239" t="s">
        <v>372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1497</v>
      </c>
    </row>
    <row r="209" s="2" customFormat="1" ht="16.5" customHeight="1">
      <c r="A209" s="39"/>
      <c r="B209" s="40"/>
      <c r="C209" s="264" t="s">
        <v>925</v>
      </c>
      <c r="D209" s="264" t="s">
        <v>372</v>
      </c>
      <c r="E209" s="265" t="s">
        <v>3539</v>
      </c>
      <c r="F209" s="266" t="s">
        <v>3540</v>
      </c>
      <c r="G209" s="267" t="s">
        <v>2040</v>
      </c>
      <c r="H209" s="268">
        <v>40</v>
      </c>
      <c r="I209" s="269"/>
      <c r="J209" s="270">
        <f>ROUND(I209*H209,2)</f>
        <v>0</v>
      </c>
      <c r="K209" s="266" t="s">
        <v>1</v>
      </c>
      <c r="L209" s="271"/>
      <c r="M209" s="272" t="s">
        <v>1</v>
      </c>
      <c r="N209" s="273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250</v>
      </c>
      <c r="AT209" s="239" t="s">
        <v>372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1508</v>
      </c>
    </row>
    <row r="210" s="12" customFormat="1" ht="25.92" customHeight="1">
      <c r="A210" s="12"/>
      <c r="B210" s="212"/>
      <c r="C210" s="213"/>
      <c r="D210" s="214" t="s">
        <v>78</v>
      </c>
      <c r="E210" s="215" t="s">
        <v>3541</v>
      </c>
      <c r="F210" s="215" t="s">
        <v>3542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SUM(P211:P252)</f>
        <v>0</v>
      </c>
      <c r="Q210" s="220"/>
      <c r="R210" s="221">
        <f>SUM(R211:R252)</f>
        <v>0</v>
      </c>
      <c r="S210" s="220"/>
      <c r="T210" s="222">
        <f>SUM(T211:T252)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86</v>
      </c>
      <c r="AT210" s="224" t="s">
        <v>78</v>
      </c>
      <c r="AU210" s="224" t="s">
        <v>79</v>
      </c>
      <c r="AY210" s="223" t="s">
        <v>216</v>
      </c>
      <c r="BK210" s="225">
        <f>SUM(BK211:BK252)</f>
        <v>0</v>
      </c>
    </row>
    <row r="211" s="2" customFormat="1" ht="16.5" customHeight="1">
      <c r="A211" s="39"/>
      <c r="B211" s="40"/>
      <c r="C211" s="264" t="s">
        <v>930</v>
      </c>
      <c r="D211" s="264" t="s">
        <v>372</v>
      </c>
      <c r="E211" s="265" t="s">
        <v>3543</v>
      </c>
      <c r="F211" s="266" t="s">
        <v>3544</v>
      </c>
      <c r="G211" s="267" t="s">
        <v>293</v>
      </c>
      <c r="H211" s="268">
        <v>90</v>
      </c>
      <c r="I211" s="269"/>
      <c r="J211" s="270">
        <f>ROUND(I211*H211,2)</f>
        <v>0</v>
      </c>
      <c r="K211" s="266" t="s">
        <v>1</v>
      </c>
      <c r="L211" s="271"/>
      <c r="M211" s="272" t="s">
        <v>1</v>
      </c>
      <c r="N211" s="273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250</v>
      </c>
      <c r="AT211" s="239" t="s">
        <v>372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1518</v>
      </c>
    </row>
    <row r="212" s="2" customFormat="1" ht="16.5" customHeight="1">
      <c r="A212" s="39"/>
      <c r="B212" s="40"/>
      <c r="C212" s="228" t="s">
        <v>941</v>
      </c>
      <c r="D212" s="228" t="s">
        <v>218</v>
      </c>
      <c r="E212" s="229" t="s">
        <v>3545</v>
      </c>
      <c r="F212" s="230" t="s">
        <v>3546</v>
      </c>
      <c r="G212" s="231" t="s">
        <v>293</v>
      </c>
      <c r="H212" s="232">
        <v>90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86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1531</v>
      </c>
    </row>
    <row r="213" s="2" customFormat="1" ht="16.5" customHeight="1">
      <c r="A213" s="39"/>
      <c r="B213" s="40"/>
      <c r="C213" s="264" t="s">
        <v>945</v>
      </c>
      <c r="D213" s="264" t="s">
        <v>372</v>
      </c>
      <c r="E213" s="265" t="s">
        <v>3547</v>
      </c>
      <c r="F213" s="266" t="s">
        <v>3548</v>
      </c>
      <c r="G213" s="267" t="s">
        <v>293</v>
      </c>
      <c r="H213" s="268">
        <v>10</v>
      </c>
      <c r="I213" s="269"/>
      <c r="J213" s="270">
        <f>ROUND(I213*H213,2)</f>
        <v>0</v>
      </c>
      <c r="K213" s="266" t="s">
        <v>1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250</v>
      </c>
      <c r="AT213" s="239" t="s">
        <v>372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1540</v>
      </c>
    </row>
    <row r="214" s="2" customFormat="1" ht="16.5" customHeight="1">
      <c r="A214" s="39"/>
      <c r="B214" s="40"/>
      <c r="C214" s="228" t="s">
        <v>949</v>
      </c>
      <c r="D214" s="228" t="s">
        <v>218</v>
      </c>
      <c r="E214" s="229" t="s">
        <v>3549</v>
      </c>
      <c r="F214" s="230" t="s">
        <v>3550</v>
      </c>
      <c r="G214" s="231" t="s">
        <v>293</v>
      </c>
      <c r="H214" s="232">
        <v>10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1552</v>
      </c>
    </row>
    <row r="215" s="2" customFormat="1" ht="16.5" customHeight="1">
      <c r="A215" s="39"/>
      <c r="B215" s="40"/>
      <c r="C215" s="264" t="s">
        <v>953</v>
      </c>
      <c r="D215" s="264" t="s">
        <v>372</v>
      </c>
      <c r="E215" s="265" t="s">
        <v>3551</v>
      </c>
      <c r="F215" s="266" t="s">
        <v>3552</v>
      </c>
      <c r="G215" s="267" t="s">
        <v>293</v>
      </c>
      <c r="H215" s="268">
        <v>15</v>
      </c>
      <c r="I215" s="269"/>
      <c r="J215" s="270">
        <f>ROUND(I215*H215,2)</f>
        <v>0</v>
      </c>
      <c r="K215" s="266" t="s">
        <v>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250</v>
      </c>
      <c r="AT215" s="239" t="s">
        <v>372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1563</v>
      </c>
    </row>
    <row r="216" s="2" customFormat="1" ht="16.5" customHeight="1">
      <c r="A216" s="39"/>
      <c r="B216" s="40"/>
      <c r="C216" s="228" t="s">
        <v>959</v>
      </c>
      <c r="D216" s="228" t="s">
        <v>218</v>
      </c>
      <c r="E216" s="229" t="s">
        <v>3553</v>
      </c>
      <c r="F216" s="230" t="s">
        <v>3554</v>
      </c>
      <c r="G216" s="231" t="s">
        <v>293</v>
      </c>
      <c r="H216" s="232">
        <v>15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86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1572</v>
      </c>
    </row>
    <row r="217" s="2" customFormat="1" ht="16.5" customHeight="1">
      <c r="A217" s="39"/>
      <c r="B217" s="40"/>
      <c r="C217" s="264" t="s">
        <v>963</v>
      </c>
      <c r="D217" s="264" t="s">
        <v>372</v>
      </c>
      <c r="E217" s="265" t="s">
        <v>3555</v>
      </c>
      <c r="F217" s="266" t="s">
        <v>3556</v>
      </c>
      <c r="G217" s="267" t="s">
        <v>293</v>
      </c>
      <c r="H217" s="268">
        <v>35</v>
      </c>
      <c r="I217" s="269"/>
      <c r="J217" s="270">
        <f>ROUND(I217*H217,2)</f>
        <v>0</v>
      </c>
      <c r="K217" s="266" t="s">
        <v>1</v>
      </c>
      <c r="L217" s="271"/>
      <c r="M217" s="272" t="s">
        <v>1</v>
      </c>
      <c r="N217" s="273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250</v>
      </c>
      <c r="AT217" s="239" t="s">
        <v>372</v>
      </c>
      <c r="AU217" s="239" t="s">
        <v>86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1594</v>
      </c>
    </row>
    <row r="218" s="2" customFormat="1" ht="16.5" customHeight="1">
      <c r="A218" s="39"/>
      <c r="B218" s="40"/>
      <c r="C218" s="228" t="s">
        <v>967</v>
      </c>
      <c r="D218" s="228" t="s">
        <v>218</v>
      </c>
      <c r="E218" s="229" t="s">
        <v>3557</v>
      </c>
      <c r="F218" s="230" t="s">
        <v>3558</v>
      </c>
      <c r="G218" s="231" t="s">
        <v>293</v>
      </c>
      <c r="H218" s="232">
        <v>35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1610</v>
      </c>
    </row>
    <row r="219" s="2" customFormat="1" ht="16.5" customHeight="1">
      <c r="A219" s="39"/>
      <c r="B219" s="40"/>
      <c r="C219" s="264" t="s">
        <v>971</v>
      </c>
      <c r="D219" s="264" t="s">
        <v>372</v>
      </c>
      <c r="E219" s="265" t="s">
        <v>3559</v>
      </c>
      <c r="F219" s="266" t="s">
        <v>3560</v>
      </c>
      <c r="G219" s="267" t="s">
        <v>293</v>
      </c>
      <c r="H219" s="268">
        <v>35</v>
      </c>
      <c r="I219" s="269"/>
      <c r="J219" s="270">
        <f>ROUND(I219*H219,2)</f>
        <v>0</v>
      </c>
      <c r="K219" s="266" t="s">
        <v>1</v>
      </c>
      <c r="L219" s="271"/>
      <c r="M219" s="272" t="s">
        <v>1</v>
      </c>
      <c r="N219" s="273" t="s">
        <v>44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250</v>
      </c>
      <c r="AT219" s="239" t="s">
        <v>372</v>
      </c>
      <c r="AU219" s="239" t="s">
        <v>86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121</v>
      </c>
      <c r="BM219" s="239" t="s">
        <v>1621</v>
      </c>
    </row>
    <row r="220" s="2" customFormat="1" ht="16.5" customHeight="1">
      <c r="A220" s="39"/>
      <c r="B220" s="40"/>
      <c r="C220" s="228" t="s">
        <v>976</v>
      </c>
      <c r="D220" s="228" t="s">
        <v>218</v>
      </c>
      <c r="E220" s="229" t="s">
        <v>3561</v>
      </c>
      <c r="F220" s="230" t="s">
        <v>3562</v>
      </c>
      <c r="G220" s="231" t="s">
        <v>293</v>
      </c>
      <c r="H220" s="232">
        <v>35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121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1631</v>
      </c>
    </row>
    <row r="221" s="2" customFormat="1" ht="16.5" customHeight="1">
      <c r="A221" s="39"/>
      <c r="B221" s="40"/>
      <c r="C221" s="264" t="s">
        <v>991</v>
      </c>
      <c r="D221" s="264" t="s">
        <v>372</v>
      </c>
      <c r="E221" s="265" t="s">
        <v>3563</v>
      </c>
      <c r="F221" s="266" t="s">
        <v>3564</v>
      </c>
      <c r="G221" s="267" t="s">
        <v>293</v>
      </c>
      <c r="H221" s="268">
        <v>950</v>
      </c>
      <c r="I221" s="269"/>
      <c r="J221" s="270">
        <f>ROUND(I221*H221,2)</f>
        <v>0</v>
      </c>
      <c r="K221" s="266" t="s">
        <v>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1639</v>
      </c>
    </row>
    <row r="222" s="2" customFormat="1" ht="16.5" customHeight="1">
      <c r="A222" s="39"/>
      <c r="B222" s="40"/>
      <c r="C222" s="228" t="s">
        <v>995</v>
      </c>
      <c r="D222" s="228" t="s">
        <v>218</v>
      </c>
      <c r="E222" s="229" t="s">
        <v>3565</v>
      </c>
      <c r="F222" s="230" t="s">
        <v>3566</v>
      </c>
      <c r="G222" s="231" t="s">
        <v>293</v>
      </c>
      <c r="H222" s="232">
        <v>950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86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1647</v>
      </c>
    </row>
    <row r="223" s="2" customFormat="1" ht="16.5" customHeight="1">
      <c r="A223" s="39"/>
      <c r="B223" s="40"/>
      <c r="C223" s="264" t="s">
        <v>1010</v>
      </c>
      <c r="D223" s="264" t="s">
        <v>372</v>
      </c>
      <c r="E223" s="265" t="s">
        <v>3567</v>
      </c>
      <c r="F223" s="266" t="s">
        <v>3568</v>
      </c>
      <c r="G223" s="267" t="s">
        <v>293</v>
      </c>
      <c r="H223" s="268">
        <v>800</v>
      </c>
      <c r="I223" s="269"/>
      <c r="J223" s="270">
        <f>ROUND(I223*H223,2)</f>
        <v>0</v>
      </c>
      <c r="K223" s="266" t="s">
        <v>1</v>
      </c>
      <c r="L223" s="271"/>
      <c r="M223" s="272" t="s">
        <v>1</v>
      </c>
      <c r="N223" s="273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250</v>
      </c>
      <c r="AT223" s="239" t="s">
        <v>372</v>
      </c>
      <c r="AU223" s="239" t="s">
        <v>86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1655</v>
      </c>
    </row>
    <row r="224" s="2" customFormat="1" ht="16.5" customHeight="1">
      <c r="A224" s="39"/>
      <c r="B224" s="40"/>
      <c r="C224" s="228" t="s">
        <v>1014</v>
      </c>
      <c r="D224" s="228" t="s">
        <v>218</v>
      </c>
      <c r="E224" s="229" t="s">
        <v>3569</v>
      </c>
      <c r="F224" s="230" t="s">
        <v>3570</v>
      </c>
      <c r="G224" s="231" t="s">
        <v>293</v>
      </c>
      <c r="H224" s="232">
        <v>800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1663</v>
      </c>
    </row>
    <row r="225" s="2" customFormat="1" ht="16.5" customHeight="1">
      <c r="A225" s="39"/>
      <c r="B225" s="40"/>
      <c r="C225" s="264" t="s">
        <v>1020</v>
      </c>
      <c r="D225" s="264" t="s">
        <v>372</v>
      </c>
      <c r="E225" s="265" t="s">
        <v>3571</v>
      </c>
      <c r="F225" s="266" t="s">
        <v>3572</v>
      </c>
      <c r="G225" s="267" t="s">
        <v>293</v>
      </c>
      <c r="H225" s="268">
        <v>1900</v>
      </c>
      <c r="I225" s="269"/>
      <c r="J225" s="270">
        <f>ROUND(I225*H225,2)</f>
        <v>0</v>
      </c>
      <c r="K225" s="266" t="s">
        <v>1</v>
      </c>
      <c r="L225" s="271"/>
      <c r="M225" s="272" t="s">
        <v>1</v>
      </c>
      <c r="N225" s="273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250</v>
      </c>
      <c r="AT225" s="239" t="s">
        <v>372</v>
      </c>
      <c r="AU225" s="239" t="s">
        <v>86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1673</v>
      </c>
    </row>
    <row r="226" s="2" customFormat="1" ht="16.5" customHeight="1">
      <c r="A226" s="39"/>
      <c r="B226" s="40"/>
      <c r="C226" s="228" t="s">
        <v>1025</v>
      </c>
      <c r="D226" s="228" t="s">
        <v>218</v>
      </c>
      <c r="E226" s="229" t="s">
        <v>3573</v>
      </c>
      <c r="F226" s="230" t="s">
        <v>3574</v>
      </c>
      <c r="G226" s="231" t="s">
        <v>293</v>
      </c>
      <c r="H226" s="232">
        <v>1900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86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1682</v>
      </c>
    </row>
    <row r="227" s="2" customFormat="1" ht="16.5" customHeight="1">
      <c r="A227" s="39"/>
      <c r="B227" s="40"/>
      <c r="C227" s="264" t="s">
        <v>1030</v>
      </c>
      <c r="D227" s="264" t="s">
        <v>372</v>
      </c>
      <c r="E227" s="265" t="s">
        <v>3575</v>
      </c>
      <c r="F227" s="266" t="s">
        <v>3576</v>
      </c>
      <c r="G227" s="267" t="s">
        <v>293</v>
      </c>
      <c r="H227" s="268">
        <v>550</v>
      </c>
      <c r="I227" s="269"/>
      <c r="J227" s="270">
        <f>ROUND(I227*H227,2)</f>
        <v>0</v>
      </c>
      <c r="K227" s="266" t="s">
        <v>1</v>
      </c>
      <c r="L227" s="271"/>
      <c r="M227" s="272" t="s">
        <v>1</v>
      </c>
      <c r="N227" s="273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250</v>
      </c>
      <c r="AT227" s="239" t="s">
        <v>372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1696</v>
      </c>
    </row>
    <row r="228" s="2" customFormat="1" ht="16.5" customHeight="1">
      <c r="A228" s="39"/>
      <c r="B228" s="40"/>
      <c r="C228" s="228" t="s">
        <v>1061</v>
      </c>
      <c r="D228" s="228" t="s">
        <v>218</v>
      </c>
      <c r="E228" s="229" t="s">
        <v>3577</v>
      </c>
      <c r="F228" s="230" t="s">
        <v>3578</v>
      </c>
      <c r="G228" s="231" t="s">
        <v>293</v>
      </c>
      <c r="H228" s="232">
        <v>550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121</v>
      </c>
      <c r="AT228" s="239" t="s">
        <v>218</v>
      </c>
      <c r="AU228" s="239" t="s">
        <v>86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121</v>
      </c>
      <c r="BM228" s="239" t="s">
        <v>1706</v>
      </c>
    </row>
    <row r="229" s="2" customFormat="1" ht="16.5" customHeight="1">
      <c r="A229" s="39"/>
      <c r="B229" s="40"/>
      <c r="C229" s="264" t="s">
        <v>1078</v>
      </c>
      <c r="D229" s="264" t="s">
        <v>372</v>
      </c>
      <c r="E229" s="265" t="s">
        <v>3579</v>
      </c>
      <c r="F229" s="266" t="s">
        <v>3580</v>
      </c>
      <c r="G229" s="267" t="s">
        <v>293</v>
      </c>
      <c r="H229" s="268">
        <v>250</v>
      </c>
      <c r="I229" s="269"/>
      <c r="J229" s="270">
        <f>ROUND(I229*H229,2)</f>
        <v>0</v>
      </c>
      <c r="K229" s="266" t="s">
        <v>1</v>
      </c>
      <c r="L229" s="271"/>
      <c r="M229" s="272" t="s">
        <v>1</v>
      </c>
      <c r="N229" s="273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250</v>
      </c>
      <c r="AT229" s="239" t="s">
        <v>372</v>
      </c>
      <c r="AU229" s="239" t="s">
        <v>86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1717</v>
      </c>
    </row>
    <row r="230" s="2" customFormat="1" ht="16.5" customHeight="1">
      <c r="A230" s="39"/>
      <c r="B230" s="40"/>
      <c r="C230" s="228" t="s">
        <v>1082</v>
      </c>
      <c r="D230" s="228" t="s">
        <v>218</v>
      </c>
      <c r="E230" s="229" t="s">
        <v>3581</v>
      </c>
      <c r="F230" s="230" t="s">
        <v>3582</v>
      </c>
      <c r="G230" s="231" t="s">
        <v>293</v>
      </c>
      <c r="H230" s="232">
        <v>250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1727</v>
      </c>
    </row>
    <row r="231" s="2" customFormat="1" ht="16.5" customHeight="1">
      <c r="A231" s="39"/>
      <c r="B231" s="40"/>
      <c r="C231" s="264" t="s">
        <v>1091</v>
      </c>
      <c r="D231" s="264" t="s">
        <v>372</v>
      </c>
      <c r="E231" s="265" t="s">
        <v>3583</v>
      </c>
      <c r="F231" s="266" t="s">
        <v>3584</v>
      </c>
      <c r="G231" s="267" t="s">
        <v>293</v>
      </c>
      <c r="H231" s="268">
        <v>20</v>
      </c>
      <c r="I231" s="269"/>
      <c r="J231" s="270">
        <f>ROUND(I231*H231,2)</f>
        <v>0</v>
      </c>
      <c r="K231" s="266" t="s">
        <v>1</v>
      </c>
      <c r="L231" s="271"/>
      <c r="M231" s="272" t="s">
        <v>1</v>
      </c>
      <c r="N231" s="273" t="s">
        <v>44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250</v>
      </c>
      <c r="AT231" s="239" t="s">
        <v>372</v>
      </c>
      <c r="AU231" s="239" t="s">
        <v>86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1738</v>
      </c>
    </row>
    <row r="232" s="2" customFormat="1" ht="16.5" customHeight="1">
      <c r="A232" s="39"/>
      <c r="B232" s="40"/>
      <c r="C232" s="228" t="s">
        <v>1097</v>
      </c>
      <c r="D232" s="228" t="s">
        <v>218</v>
      </c>
      <c r="E232" s="229" t="s">
        <v>3585</v>
      </c>
      <c r="F232" s="230" t="s">
        <v>3586</v>
      </c>
      <c r="G232" s="231" t="s">
        <v>293</v>
      </c>
      <c r="H232" s="232">
        <v>20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86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1749</v>
      </c>
    </row>
    <row r="233" s="2" customFormat="1" ht="16.5" customHeight="1">
      <c r="A233" s="39"/>
      <c r="B233" s="40"/>
      <c r="C233" s="264" t="s">
        <v>1103</v>
      </c>
      <c r="D233" s="264" t="s">
        <v>372</v>
      </c>
      <c r="E233" s="265" t="s">
        <v>3587</v>
      </c>
      <c r="F233" s="266" t="s">
        <v>3588</v>
      </c>
      <c r="G233" s="267" t="s">
        <v>293</v>
      </c>
      <c r="H233" s="268">
        <v>200</v>
      </c>
      <c r="I233" s="269"/>
      <c r="J233" s="270">
        <f>ROUND(I233*H233,2)</f>
        <v>0</v>
      </c>
      <c r="K233" s="266" t="s">
        <v>1</v>
      </c>
      <c r="L233" s="271"/>
      <c r="M233" s="272" t="s">
        <v>1</v>
      </c>
      <c r="N233" s="273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250</v>
      </c>
      <c r="AT233" s="239" t="s">
        <v>372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1757</v>
      </c>
    </row>
    <row r="234" s="2" customFormat="1" ht="16.5" customHeight="1">
      <c r="A234" s="39"/>
      <c r="B234" s="40"/>
      <c r="C234" s="228" t="s">
        <v>1109</v>
      </c>
      <c r="D234" s="228" t="s">
        <v>218</v>
      </c>
      <c r="E234" s="229" t="s">
        <v>3589</v>
      </c>
      <c r="F234" s="230" t="s">
        <v>3590</v>
      </c>
      <c r="G234" s="231" t="s">
        <v>293</v>
      </c>
      <c r="H234" s="232">
        <v>200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121</v>
      </c>
      <c r="AT234" s="239" t="s">
        <v>218</v>
      </c>
      <c r="AU234" s="239" t="s">
        <v>86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121</v>
      </c>
      <c r="BM234" s="239" t="s">
        <v>1769</v>
      </c>
    </row>
    <row r="235" s="2" customFormat="1" ht="16.5" customHeight="1">
      <c r="A235" s="39"/>
      <c r="B235" s="40"/>
      <c r="C235" s="264" t="s">
        <v>1113</v>
      </c>
      <c r="D235" s="264" t="s">
        <v>372</v>
      </c>
      <c r="E235" s="265" t="s">
        <v>3591</v>
      </c>
      <c r="F235" s="266" t="s">
        <v>3592</v>
      </c>
      <c r="G235" s="267" t="s">
        <v>293</v>
      </c>
      <c r="H235" s="268">
        <v>50</v>
      </c>
      <c r="I235" s="269"/>
      <c r="J235" s="270">
        <f>ROUND(I235*H235,2)</f>
        <v>0</v>
      </c>
      <c r="K235" s="266" t="s">
        <v>1</v>
      </c>
      <c r="L235" s="271"/>
      <c r="M235" s="272" t="s">
        <v>1</v>
      </c>
      <c r="N235" s="273" t="s">
        <v>44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250</v>
      </c>
      <c r="AT235" s="239" t="s">
        <v>372</v>
      </c>
      <c r="AU235" s="239" t="s">
        <v>86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1778</v>
      </c>
    </row>
    <row r="236" s="2" customFormat="1" ht="16.5" customHeight="1">
      <c r="A236" s="39"/>
      <c r="B236" s="40"/>
      <c r="C236" s="228" t="s">
        <v>1117</v>
      </c>
      <c r="D236" s="228" t="s">
        <v>218</v>
      </c>
      <c r="E236" s="229" t="s">
        <v>3593</v>
      </c>
      <c r="F236" s="230" t="s">
        <v>3594</v>
      </c>
      <c r="G236" s="231" t="s">
        <v>293</v>
      </c>
      <c r="H236" s="232">
        <v>50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86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1788</v>
      </c>
    </row>
    <row r="237" s="2" customFormat="1" ht="16.5" customHeight="1">
      <c r="A237" s="39"/>
      <c r="B237" s="40"/>
      <c r="C237" s="264" t="s">
        <v>1123</v>
      </c>
      <c r="D237" s="264" t="s">
        <v>372</v>
      </c>
      <c r="E237" s="265" t="s">
        <v>3595</v>
      </c>
      <c r="F237" s="266" t="s">
        <v>3596</v>
      </c>
      <c r="G237" s="267" t="s">
        <v>293</v>
      </c>
      <c r="H237" s="268">
        <v>30</v>
      </c>
      <c r="I237" s="269"/>
      <c r="J237" s="270">
        <f>ROUND(I237*H237,2)</f>
        <v>0</v>
      </c>
      <c r="K237" s="266" t="s">
        <v>1</v>
      </c>
      <c r="L237" s="271"/>
      <c r="M237" s="272" t="s">
        <v>1</v>
      </c>
      <c r="N237" s="273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250</v>
      </c>
      <c r="AT237" s="239" t="s">
        <v>372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1798</v>
      </c>
    </row>
    <row r="238" s="2" customFormat="1" ht="16.5" customHeight="1">
      <c r="A238" s="39"/>
      <c r="B238" s="40"/>
      <c r="C238" s="228" t="s">
        <v>1128</v>
      </c>
      <c r="D238" s="228" t="s">
        <v>218</v>
      </c>
      <c r="E238" s="229" t="s">
        <v>3597</v>
      </c>
      <c r="F238" s="230" t="s">
        <v>3598</v>
      </c>
      <c r="G238" s="231" t="s">
        <v>293</v>
      </c>
      <c r="H238" s="232">
        <v>30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86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1811</v>
      </c>
    </row>
    <row r="239" s="2" customFormat="1" ht="16.5" customHeight="1">
      <c r="A239" s="39"/>
      <c r="B239" s="40"/>
      <c r="C239" s="264" t="s">
        <v>1132</v>
      </c>
      <c r="D239" s="264" t="s">
        <v>372</v>
      </c>
      <c r="E239" s="265" t="s">
        <v>3599</v>
      </c>
      <c r="F239" s="266" t="s">
        <v>3600</v>
      </c>
      <c r="G239" s="267" t="s">
        <v>2040</v>
      </c>
      <c r="H239" s="268">
        <v>500</v>
      </c>
      <c r="I239" s="269"/>
      <c r="J239" s="270">
        <f>ROUND(I239*H239,2)</f>
        <v>0</v>
      </c>
      <c r="K239" s="266" t="s">
        <v>1</v>
      </c>
      <c r="L239" s="271"/>
      <c r="M239" s="272" t="s">
        <v>1</v>
      </c>
      <c r="N239" s="273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250</v>
      </c>
      <c r="AT239" s="239" t="s">
        <v>372</v>
      </c>
      <c r="AU239" s="239" t="s">
        <v>86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1817</v>
      </c>
    </row>
    <row r="240" s="2" customFormat="1" ht="16.5" customHeight="1">
      <c r="A240" s="39"/>
      <c r="B240" s="40"/>
      <c r="C240" s="228" t="s">
        <v>1136</v>
      </c>
      <c r="D240" s="228" t="s">
        <v>218</v>
      </c>
      <c r="E240" s="229" t="s">
        <v>3601</v>
      </c>
      <c r="F240" s="230" t="s">
        <v>3602</v>
      </c>
      <c r="G240" s="231" t="s">
        <v>2040</v>
      </c>
      <c r="H240" s="232">
        <v>500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1824</v>
      </c>
    </row>
    <row r="241" s="2" customFormat="1" ht="16.5" customHeight="1">
      <c r="A241" s="39"/>
      <c r="B241" s="40"/>
      <c r="C241" s="264" t="s">
        <v>1140</v>
      </c>
      <c r="D241" s="264" t="s">
        <v>372</v>
      </c>
      <c r="E241" s="265" t="s">
        <v>3603</v>
      </c>
      <c r="F241" s="266" t="s">
        <v>3604</v>
      </c>
      <c r="G241" s="267" t="s">
        <v>293</v>
      </c>
      <c r="H241" s="268">
        <v>300</v>
      </c>
      <c r="I241" s="269"/>
      <c r="J241" s="270">
        <f>ROUND(I241*H241,2)</f>
        <v>0</v>
      </c>
      <c r="K241" s="266" t="s">
        <v>1</v>
      </c>
      <c r="L241" s="271"/>
      <c r="M241" s="272" t="s">
        <v>1</v>
      </c>
      <c r="N241" s="273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250</v>
      </c>
      <c r="AT241" s="239" t="s">
        <v>372</v>
      </c>
      <c r="AU241" s="239" t="s">
        <v>86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1831</v>
      </c>
    </row>
    <row r="242" s="2" customFormat="1" ht="16.5" customHeight="1">
      <c r="A242" s="39"/>
      <c r="B242" s="40"/>
      <c r="C242" s="228" t="s">
        <v>1144</v>
      </c>
      <c r="D242" s="228" t="s">
        <v>218</v>
      </c>
      <c r="E242" s="229" t="s">
        <v>3605</v>
      </c>
      <c r="F242" s="230" t="s">
        <v>3606</v>
      </c>
      <c r="G242" s="231" t="s">
        <v>293</v>
      </c>
      <c r="H242" s="232">
        <v>300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86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1843</v>
      </c>
    </row>
    <row r="243" s="2" customFormat="1" ht="16.5" customHeight="1">
      <c r="A243" s="39"/>
      <c r="B243" s="40"/>
      <c r="C243" s="264" t="s">
        <v>1149</v>
      </c>
      <c r="D243" s="264" t="s">
        <v>372</v>
      </c>
      <c r="E243" s="265" t="s">
        <v>3607</v>
      </c>
      <c r="F243" s="266" t="s">
        <v>3608</v>
      </c>
      <c r="G243" s="267" t="s">
        <v>2040</v>
      </c>
      <c r="H243" s="268">
        <v>38</v>
      </c>
      <c r="I243" s="269"/>
      <c r="J243" s="270">
        <f>ROUND(I243*H243,2)</f>
        <v>0</v>
      </c>
      <c r="K243" s="266" t="s">
        <v>1</v>
      </c>
      <c r="L243" s="271"/>
      <c r="M243" s="272" t="s">
        <v>1</v>
      </c>
      <c r="N243" s="273" t="s">
        <v>44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250</v>
      </c>
      <c r="AT243" s="239" t="s">
        <v>372</v>
      </c>
      <c r="AU243" s="239" t="s">
        <v>86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121</v>
      </c>
      <c r="BM243" s="239" t="s">
        <v>1854</v>
      </c>
    </row>
    <row r="244" s="2" customFormat="1" ht="16.5" customHeight="1">
      <c r="A244" s="39"/>
      <c r="B244" s="40"/>
      <c r="C244" s="228" t="s">
        <v>1206</v>
      </c>
      <c r="D244" s="228" t="s">
        <v>218</v>
      </c>
      <c r="E244" s="229" t="s">
        <v>3609</v>
      </c>
      <c r="F244" s="230" t="s">
        <v>3610</v>
      </c>
      <c r="G244" s="231" t="s">
        <v>2040</v>
      </c>
      <c r="H244" s="232">
        <v>38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1864</v>
      </c>
    </row>
    <row r="245" s="2" customFormat="1" ht="21.75" customHeight="1">
      <c r="A245" s="39"/>
      <c r="B245" s="40"/>
      <c r="C245" s="264" t="s">
        <v>1210</v>
      </c>
      <c r="D245" s="264" t="s">
        <v>372</v>
      </c>
      <c r="E245" s="265" t="s">
        <v>3611</v>
      </c>
      <c r="F245" s="266" t="s">
        <v>3612</v>
      </c>
      <c r="G245" s="267" t="s">
        <v>2040</v>
      </c>
      <c r="H245" s="268">
        <v>2</v>
      </c>
      <c r="I245" s="269"/>
      <c r="J245" s="270">
        <f>ROUND(I245*H245,2)</f>
        <v>0</v>
      </c>
      <c r="K245" s="266" t="s">
        <v>1</v>
      </c>
      <c r="L245" s="271"/>
      <c r="M245" s="272" t="s">
        <v>1</v>
      </c>
      <c r="N245" s="273" t="s">
        <v>44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250</v>
      </c>
      <c r="AT245" s="239" t="s">
        <v>372</v>
      </c>
      <c r="AU245" s="239" t="s">
        <v>86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121</v>
      </c>
      <c r="BM245" s="239" t="s">
        <v>1874</v>
      </c>
    </row>
    <row r="246" s="2" customFormat="1" ht="16.5" customHeight="1">
      <c r="A246" s="39"/>
      <c r="B246" s="40"/>
      <c r="C246" s="228" t="s">
        <v>1225</v>
      </c>
      <c r="D246" s="228" t="s">
        <v>218</v>
      </c>
      <c r="E246" s="229" t="s">
        <v>3613</v>
      </c>
      <c r="F246" s="230" t="s">
        <v>3614</v>
      </c>
      <c r="G246" s="231" t="s">
        <v>2040</v>
      </c>
      <c r="H246" s="232">
        <v>2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86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1883</v>
      </c>
    </row>
    <row r="247" s="2" customFormat="1" ht="24.15" customHeight="1">
      <c r="A247" s="39"/>
      <c r="B247" s="40"/>
      <c r="C247" s="264" t="s">
        <v>1230</v>
      </c>
      <c r="D247" s="264" t="s">
        <v>372</v>
      </c>
      <c r="E247" s="265" t="s">
        <v>3615</v>
      </c>
      <c r="F247" s="266" t="s">
        <v>3616</v>
      </c>
      <c r="G247" s="267" t="s">
        <v>2040</v>
      </c>
      <c r="H247" s="268">
        <v>4</v>
      </c>
      <c r="I247" s="269"/>
      <c r="J247" s="270">
        <f>ROUND(I247*H247,2)</f>
        <v>0</v>
      </c>
      <c r="K247" s="266" t="s">
        <v>1</v>
      </c>
      <c r="L247" s="271"/>
      <c r="M247" s="272" t="s">
        <v>1</v>
      </c>
      <c r="N247" s="273" t="s">
        <v>44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250</v>
      </c>
      <c r="AT247" s="239" t="s">
        <v>372</v>
      </c>
      <c r="AU247" s="239" t="s">
        <v>86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121</v>
      </c>
      <c r="BM247" s="239" t="s">
        <v>1890</v>
      </c>
    </row>
    <row r="248" s="2" customFormat="1" ht="16.5" customHeight="1">
      <c r="A248" s="39"/>
      <c r="B248" s="40"/>
      <c r="C248" s="228" t="s">
        <v>1235</v>
      </c>
      <c r="D248" s="228" t="s">
        <v>218</v>
      </c>
      <c r="E248" s="229" t="s">
        <v>3617</v>
      </c>
      <c r="F248" s="230" t="s">
        <v>3618</v>
      </c>
      <c r="G248" s="231" t="s">
        <v>2040</v>
      </c>
      <c r="H248" s="232">
        <v>4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86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1906</v>
      </c>
    </row>
    <row r="249" s="2" customFormat="1" ht="24.15" customHeight="1">
      <c r="A249" s="39"/>
      <c r="B249" s="40"/>
      <c r="C249" s="264" t="s">
        <v>1243</v>
      </c>
      <c r="D249" s="264" t="s">
        <v>372</v>
      </c>
      <c r="E249" s="265" t="s">
        <v>3619</v>
      </c>
      <c r="F249" s="266" t="s">
        <v>3620</v>
      </c>
      <c r="G249" s="267" t="s">
        <v>2040</v>
      </c>
      <c r="H249" s="268">
        <v>1</v>
      </c>
      <c r="I249" s="269"/>
      <c r="J249" s="270">
        <f>ROUND(I249*H249,2)</f>
        <v>0</v>
      </c>
      <c r="K249" s="266" t="s">
        <v>1</v>
      </c>
      <c r="L249" s="271"/>
      <c r="M249" s="272" t="s">
        <v>1</v>
      </c>
      <c r="N249" s="273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250</v>
      </c>
      <c r="AT249" s="239" t="s">
        <v>372</v>
      </c>
      <c r="AU249" s="239" t="s">
        <v>86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121</v>
      </c>
      <c r="BM249" s="239" t="s">
        <v>1916</v>
      </c>
    </row>
    <row r="250" s="2" customFormat="1" ht="16.5" customHeight="1">
      <c r="A250" s="39"/>
      <c r="B250" s="40"/>
      <c r="C250" s="228" t="s">
        <v>1248</v>
      </c>
      <c r="D250" s="228" t="s">
        <v>218</v>
      </c>
      <c r="E250" s="229" t="s">
        <v>3621</v>
      </c>
      <c r="F250" s="230" t="s">
        <v>3622</v>
      </c>
      <c r="G250" s="231" t="s">
        <v>2040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1934</v>
      </c>
    </row>
    <row r="251" s="2" customFormat="1" ht="16.5" customHeight="1">
      <c r="A251" s="39"/>
      <c r="B251" s="40"/>
      <c r="C251" s="264" t="s">
        <v>1256</v>
      </c>
      <c r="D251" s="264" t="s">
        <v>372</v>
      </c>
      <c r="E251" s="265" t="s">
        <v>3623</v>
      </c>
      <c r="F251" s="266" t="s">
        <v>3624</v>
      </c>
      <c r="G251" s="267" t="s">
        <v>2040</v>
      </c>
      <c r="H251" s="268">
        <v>1</v>
      </c>
      <c r="I251" s="269"/>
      <c r="J251" s="270">
        <f>ROUND(I251*H251,2)</f>
        <v>0</v>
      </c>
      <c r="K251" s="266" t="s">
        <v>1</v>
      </c>
      <c r="L251" s="271"/>
      <c r="M251" s="272" t="s">
        <v>1</v>
      </c>
      <c r="N251" s="273" t="s">
        <v>44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250</v>
      </c>
      <c r="AT251" s="239" t="s">
        <v>372</v>
      </c>
      <c r="AU251" s="239" t="s">
        <v>86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1941</v>
      </c>
    </row>
    <row r="252" s="2" customFormat="1" ht="16.5" customHeight="1">
      <c r="A252" s="39"/>
      <c r="B252" s="40"/>
      <c r="C252" s="228" t="s">
        <v>1272</v>
      </c>
      <c r="D252" s="228" t="s">
        <v>218</v>
      </c>
      <c r="E252" s="229" t="s">
        <v>3625</v>
      </c>
      <c r="F252" s="230" t="s">
        <v>3626</v>
      </c>
      <c r="G252" s="231" t="s">
        <v>2040</v>
      </c>
      <c r="H252" s="232">
        <v>1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86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1954</v>
      </c>
    </row>
    <row r="253" s="12" customFormat="1" ht="25.92" customHeight="1">
      <c r="A253" s="12"/>
      <c r="B253" s="212"/>
      <c r="C253" s="213"/>
      <c r="D253" s="214" t="s">
        <v>78</v>
      </c>
      <c r="E253" s="215" t="s">
        <v>3627</v>
      </c>
      <c r="F253" s="215" t="s">
        <v>3628</v>
      </c>
      <c r="G253" s="213"/>
      <c r="H253" s="213"/>
      <c r="I253" s="216"/>
      <c r="J253" s="217">
        <f>BK253</f>
        <v>0</v>
      </c>
      <c r="K253" s="213"/>
      <c r="L253" s="218"/>
      <c r="M253" s="219"/>
      <c r="N253" s="220"/>
      <c r="O253" s="220"/>
      <c r="P253" s="221">
        <f>SUM(P254:P263)</f>
        <v>0</v>
      </c>
      <c r="Q253" s="220"/>
      <c r="R253" s="221">
        <f>SUM(R254:R263)</f>
        <v>0</v>
      </c>
      <c r="S253" s="220"/>
      <c r="T253" s="222">
        <f>SUM(T254:T263)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86</v>
      </c>
      <c r="AT253" s="224" t="s">
        <v>78</v>
      </c>
      <c r="AU253" s="224" t="s">
        <v>79</v>
      </c>
      <c r="AY253" s="223" t="s">
        <v>216</v>
      </c>
      <c r="BK253" s="225">
        <f>SUM(BK254:BK263)</f>
        <v>0</v>
      </c>
    </row>
    <row r="254" s="2" customFormat="1" ht="16.5" customHeight="1">
      <c r="A254" s="39"/>
      <c r="B254" s="40"/>
      <c r="C254" s="228" t="s">
        <v>1277</v>
      </c>
      <c r="D254" s="228" t="s">
        <v>218</v>
      </c>
      <c r="E254" s="229" t="s">
        <v>3629</v>
      </c>
      <c r="F254" s="230" t="s">
        <v>3630</v>
      </c>
      <c r="G254" s="231" t="s">
        <v>3631</v>
      </c>
      <c r="H254" s="232">
        <v>400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86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1964</v>
      </c>
    </row>
    <row r="255" s="2" customFormat="1" ht="16.5" customHeight="1">
      <c r="A255" s="39"/>
      <c r="B255" s="40"/>
      <c r="C255" s="264" t="s">
        <v>1289</v>
      </c>
      <c r="D255" s="264" t="s">
        <v>372</v>
      </c>
      <c r="E255" s="265" t="s">
        <v>3632</v>
      </c>
      <c r="F255" s="266" t="s">
        <v>3633</v>
      </c>
      <c r="G255" s="267" t="s">
        <v>2040</v>
      </c>
      <c r="H255" s="268">
        <v>1</v>
      </c>
      <c r="I255" s="269"/>
      <c r="J255" s="270">
        <f>ROUND(I255*H255,2)</f>
        <v>0</v>
      </c>
      <c r="K255" s="266" t="s">
        <v>1</v>
      </c>
      <c r="L255" s="271"/>
      <c r="M255" s="272" t="s">
        <v>1</v>
      </c>
      <c r="N255" s="273" t="s">
        <v>44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250</v>
      </c>
      <c r="AT255" s="239" t="s">
        <v>372</v>
      </c>
      <c r="AU255" s="239" t="s">
        <v>86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1975</v>
      </c>
    </row>
    <row r="256" s="2" customFormat="1" ht="16.5" customHeight="1">
      <c r="A256" s="39"/>
      <c r="B256" s="40"/>
      <c r="C256" s="228" t="s">
        <v>1294</v>
      </c>
      <c r="D256" s="228" t="s">
        <v>218</v>
      </c>
      <c r="E256" s="229" t="s">
        <v>3634</v>
      </c>
      <c r="F256" s="230" t="s">
        <v>3635</v>
      </c>
      <c r="G256" s="231" t="s">
        <v>2040</v>
      </c>
      <c r="H256" s="232">
        <v>1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1985</v>
      </c>
    </row>
    <row r="257" s="2" customFormat="1" ht="16.5" customHeight="1">
      <c r="A257" s="39"/>
      <c r="B257" s="40"/>
      <c r="C257" s="228" t="s">
        <v>1312</v>
      </c>
      <c r="D257" s="228" t="s">
        <v>218</v>
      </c>
      <c r="E257" s="229" t="s">
        <v>3636</v>
      </c>
      <c r="F257" s="230" t="s">
        <v>3637</v>
      </c>
      <c r="G257" s="231" t="s">
        <v>3638</v>
      </c>
      <c r="H257" s="232">
        <v>24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44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121</v>
      </c>
      <c r="AT257" s="239" t="s">
        <v>218</v>
      </c>
      <c r="AU257" s="239" t="s">
        <v>86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121</v>
      </c>
      <c r="BM257" s="239" t="s">
        <v>1996</v>
      </c>
    </row>
    <row r="258" s="2" customFormat="1" ht="16.5" customHeight="1">
      <c r="A258" s="39"/>
      <c r="B258" s="40"/>
      <c r="C258" s="228" t="s">
        <v>1322</v>
      </c>
      <c r="D258" s="228" t="s">
        <v>218</v>
      </c>
      <c r="E258" s="229" t="s">
        <v>3639</v>
      </c>
      <c r="F258" s="230" t="s">
        <v>3640</v>
      </c>
      <c r="G258" s="231" t="s">
        <v>277</v>
      </c>
      <c r="H258" s="232">
        <v>0.59999999999999998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86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2006</v>
      </c>
    </row>
    <row r="259" s="2" customFormat="1" ht="16.5" customHeight="1">
      <c r="A259" s="39"/>
      <c r="B259" s="40"/>
      <c r="C259" s="228" t="s">
        <v>1327</v>
      </c>
      <c r="D259" s="228" t="s">
        <v>218</v>
      </c>
      <c r="E259" s="229" t="s">
        <v>3641</v>
      </c>
      <c r="F259" s="230" t="s">
        <v>3642</v>
      </c>
      <c r="G259" s="231" t="s">
        <v>277</v>
      </c>
      <c r="H259" s="232">
        <v>0.59999999999999998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121</v>
      </c>
      <c r="AT259" s="239" t="s">
        <v>218</v>
      </c>
      <c r="AU259" s="239" t="s">
        <v>86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121</v>
      </c>
      <c r="BM259" s="239" t="s">
        <v>2018</v>
      </c>
    </row>
    <row r="260" s="2" customFormat="1" ht="16.5" customHeight="1">
      <c r="A260" s="39"/>
      <c r="B260" s="40"/>
      <c r="C260" s="228" t="s">
        <v>1332</v>
      </c>
      <c r="D260" s="228" t="s">
        <v>218</v>
      </c>
      <c r="E260" s="229" t="s">
        <v>3643</v>
      </c>
      <c r="F260" s="230" t="s">
        <v>3644</v>
      </c>
      <c r="G260" s="231" t="s">
        <v>2040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86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2030</v>
      </c>
    </row>
    <row r="261" s="2" customFormat="1" ht="16.5" customHeight="1">
      <c r="A261" s="39"/>
      <c r="B261" s="40"/>
      <c r="C261" s="228" t="s">
        <v>1338</v>
      </c>
      <c r="D261" s="228" t="s">
        <v>218</v>
      </c>
      <c r="E261" s="229" t="s">
        <v>3645</v>
      </c>
      <c r="F261" s="230" t="s">
        <v>3646</v>
      </c>
      <c r="G261" s="231" t="s">
        <v>2040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2042</v>
      </c>
    </row>
    <row r="262" s="2" customFormat="1" ht="24.15" customHeight="1">
      <c r="A262" s="39"/>
      <c r="B262" s="40"/>
      <c r="C262" s="228" t="s">
        <v>1344</v>
      </c>
      <c r="D262" s="228" t="s">
        <v>218</v>
      </c>
      <c r="E262" s="229" t="s">
        <v>3647</v>
      </c>
      <c r="F262" s="230" t="s">
        <v>3648</v>
      </c>
      <c r="G262" s="231" t="s">
        <v>2040</v>
      </c>
      <c r="H262" s="232">
        <v>1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2059</v>
      </c>
    </row>
    <row r="263" s="2" customFormat="1" ht="16.5" customHeight="1">
      <c r="A263" s="39"/>
      <c r="B263" s="40"/>
      <c r="C263" s="228" t="s">
        <v>1356</v>
      </c>
      <c r="D263" s="228" t="s">
        <v>218</v>
      </c>
      <c r="E263" s="229" t="s">
        <v>3649</v>
      </c>
      <c r="F263" s="230" t="s">
        <v>3650</v>
      </c>
      <c r="G263" s="231" t="s">
        <v>2040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74" t="s">
        <v>1</v>
      </c>
      <c r="N263" s="275" t="s">
        <v>44</v>
      </c>
      <c r="O263" s="276"/>
      <c r="P263" s="277">
        <f>O263*H263</f>
        <v>0</v>
      </c>
      <c r="Q263" s="277">
        <v>0</v>
      </c>
      <c r="R263" s="277">
        <f>Q263*H263</f>
        <v>0</v>
      </c>
      <c r="S263" s="277">
        <v>0</v>
      </c>
      <c r="T263" s="27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86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2079</v>
      </c>
    </row>
    <row r="264" s="2" customFormat="1" ht="6.96" customHeight="1">
      <c r="A264" s="39"/>
      <c r="B264" s="67"/>
      <c r="C264" s="68"/>
      <c r="D264" s="68"/>
      <c r="E264" s="68"/>
      <c r="F264" s="68"/>
      <c r="G264" s="68"/>
      <c r="H264" s="68"/>
      <c r="I264" s="68"/>
      <c r="J264" s="68"/>
      <c r="K264" s="68"/>
      <c r="L264" s="45"/>
      <c r="M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</sheetData>
  <sheetProtection sheet="1" autoFilter="0" formatColumns="0" formatRows="0" objects="1" scenarios="1" spinCount="100000" saltValue="MB1BbAx39dlMC3Pd8Dw7bseypEpYH4NtsaATR3lQZUqQXdIQp5LCk/tc4bprTxY5PyCdArZjryQbK0q2OnR6mg==" hashValue="NMb+LvB4cQKCI3YJYZc12uZcgnJnUDyCPVJuTi556tklA/0BjZyh3DRhABXdCzgvscFA4Reaa+1wKsGfhuelZg==" algorithmName="SHA-512" password="EA0A"/>
  <autoFilter ref="C128:K2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3651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ROUND((SUM(BE129:BE214)),  2)</f>
        <v>0</v>
      </c>
      <c r="G37" s="39"/>
      <c r="H37" s="39"/>
      <c r="I37" s="166">
        <v>0.20999999999999999</v>
      </c>
      <c r="J37" s="165">
        <f>ROUND(((SUM(BE129:BE214))*I37),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ROUND((SUM(BF129:BF214)),  2)</f>
        <v>0</v>
      </c>
      <c r="G38" s="39"/>
      <c r="H38" s="39"/>
      <c r="I38" s="166">
        <v>0.14999999999999999</v>
      </c>
      <c r="J38" s="165">
        <f>ROUND(((SUM(BF129:BF214))*I38),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ROUND((SUM(BG129:BG214)),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ROUND((SUM(BH129:BH214)),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ROUND((SUM(BI129:BI214)),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SLP - Slaboproud - SO 01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3652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3653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3654</v>
      </c>
      <c r="E103" s="193"/>
      <c r="F103" s="193"/>
      <c r="G103" s="193"/>
      <c r="H103" s="193"/>
      <c r="I103" s="193"/>
      <c r="J103" s="194">
        <f>J169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3655</v>
      </c>
      <c r="E104" s="193"/>
      <c r="F104" s="193"/>
      <c r="G104" s="193"/>
      <c r="H104" s="193"/>
      <c r="I104" s="193"/>
      <c r="J104" s="194">
        <f>J192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3383</v>
      </c>
      <c r="E105" s="193"/>
      <c r="F105" s="193"/>
      <c r="G105" s="193"/>
      <c r="H105" s="193"/>
      <c r="I105" s="193"/>
      <c r="J105" s="194">
        <f>J201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532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SLP - Slaboproud - SO 01 Přístavba a spojovací krček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P130+P154+P169+P192+P201</f>
        <v>0</v>
      </c>
      <c r="Q129" s="105"/>
      <c r="R129" s="209">
        <f>R130+R154+R169+R192+R201</f>
        <v>0</v>
      </c>
      <c r="S129" s="105"/>
      <c r="T129" s="210">
        <f>T130+T154+T169+T192+T201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BK130+BK154+BK169+BK192+BK201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3384</v>
      </c>
      <c r="F130" s="215" t="s">
        <v>3656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0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SUM(BK131:BK153)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3657</v>
      </c>
      <c r="F131" s="266" t="s">
        <v>3658</v>
      </c>
      <c r="G131" s="267" t="s">
        <v>2040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3659</v>
      </c>
      <c r="F132" s="230" t="s">
        <v>3660</v>
      </c>
      <c r="G132" s="231" t="s">
        <v>2040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16.5" customHeight="1">
      <c r="A133" s="39"/>
      <c r="B133" s="40"/>
      <c r="C133" s="264" t="s">
        <v>99</v>
      </c>
      <c r="D133" s="264" t="s">
        <v>372</v>
      </c>
      <c r="E133" s="265" t="s">
        <v>3661</v>
      </c>
      <c r="F133" s="266" t="s">
        <v>3662</v>
      </c>
      <c r="G133" s="267" t="s">
        <v>2040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3663</v>
      </c>
      <c r="F134" s="230" t="s">
        <v>3664</v>
      </c>
      <c r="G134" s="231" t="s">
        <v>2040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64" t="s">
        <v>236</v>
      </c>
      <c r="D135" s="264" t="s">
        <v>372</v>
      </c>
      <c r="E135" s="265" t="s">
        <v>3665</v>
      </c>
      <c r="F135" s="266" t="s">
        <v>3666</v>
      </c>
      <c r="G135" s="267" t="s">
        <v>2040</v>
      </c>
      <c r="H135" s="268">
        <v>1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3667</v>
      </c>
      <c r="F136" s="230" t="s">
        <v>3668</v>
      </c>
      <c r="G136" s="231" t="s">
        <v>2040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64" t="s">
        <v>245</v>
      </c>
      <c r="D137" s="264" t="s">
        <v>372</v>
      </c>
      <c r="E137" s="265" t="s">
        <v>3669</v>
      </c>
      <c r="F137" s="266" t="s">
        <v>3670</v>
      </c>
      <c r="G137" s="267" t="s">
        <v>2040</v>
      </c>
      <c r="H137" s="268">
        <v>6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3671</v>
      </c>
      <c r="F138" s="230" t="s">
        <v>3672</v>
      </c>
      <c r="G138" s="231" t="s">
        <v>2040</v>
      </c>
      <c r="H138" s="232">
        <v>6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290</v>
      </c>
    </row>
    <row r="139" s="2" customFormat="1" ht="16.5" customHeight="1">
      <c r="A139" s="39"/>
      <c r="B139" s="40"/>
      <c r="C139" s="264" t="s">
        <v>255</v>
      </c>
      <c r="D139" s="264" t="s">
        <v>372</v>
      </c>
      <c r="E139" s="265" t="s">
        <v>3673</v>
      </c>
      <c r="F139" s="266" t="s">
        <v>3674</v>
      </c>
      <c r="G139" s="267" t="s">
        <v>2040</v>
      </c>
      <c r="H139" s="268">
        <v>11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302</v>
      </c>
    </row>
    <row r="140" s="2" customFormat="1" ht="16.5" customHeight="1">
      <c r="A140" s="39"/>
      <c r="B140" s="40"/>
      <c r="C140" s="228" t="s">
        <v>260</v>
      </c>
      <c r="D140" s="228" t="s">
        <v>218</v>
      </c>
      <c r="E140" s="229" t="s">
        <v>3675</v>
      </c>
      <c r="F140" s="230" t="s">
        <v>3676</v>
      </c>
      <c r="G140" s="231" t="s">
        <v>2040</v>
      </c>
      <c r="H140" s="232">
        <v>11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313</v>
      </c>
    </row>
    <row r="141" s="2" customFormat="1" ht="16.5" customHeight="1">
      <c r="A141" s="39"/>
      <c r="B141" s="40"/>
      <c r="C141" s="264" t="s">
        <v>265</v>
      </c>
      <c r="D141" s="264" t="s">
        <v>372</v>
      </c>
      <c r="E141" s="265" t="s">
        <v>3677</v>
      </c>
      <c r="F141" s="266" t="s">
        <v>3678</v>
      </c>
      <c r="G141" s="267" t="s">
        <v>2040</v>
      </c>
      <c r="H141" s="268">
        <v>4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320</v>
      </c>
    </row>
    <row r="142" s="2" customFormat="1" ht="16.5" customHeight="1">
      <c r="A142" s="39"/>
      <c r="B142" s="40"/>
      <c r="C142" s="228" t="s">
        <v>269</v>
      </c>
      <c r="D142" s="228" t="s">
        <v>218</v>
      </c>
      <c r="E142" s="229" t="s">
        <v>3679</v>
      </c>
      <c r="F142" s="230" t="s">
        <v>3680</v>
      </c>
      <c r="G142" s="231" t="s">
        <v>2040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331</v>
      </c>
    </row>
    <row r="143" s="2" customFormat="1" ht="16.5" customHeight="1">
      <c r="A143" s="39"/>
      <c r="B143" s="40"/>
      <c r="C143" s="264" t="s">
        <v>274</v>
      </c>
      <c r="D143" s="264" t="s">
        <v>372</v>
      </c>
      <c r="E143" s="265" t="s">
        <v>3681</v>
      </c>
      <c r="F143" s="266" t="s">
        <v>3682</v>
      </c>
      <c r="G143" s="267" t="s">
        <v>2040</v>
      </c>
      <c r="H143" s="268">
        <v>4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341</v>
      </c>
    </row>
    <row r="144" s="2" customFormat="1" ht="16.5" customHeight="1">
      <c r="A144" s="39"/>
      <c r="B144" s="40"/>
      <c r="C144" s="228" t="s">
        <v>280</v>
      </c>
      <c r="D144" s="228" t="s">
        <v>218</v>
      </c>
      <c r="E144" s="229" t="s">
        <v>3683</v>
      </c>
      <c r="F144" s="230" t="s">
        <v>3684</v>
      </c>
      <c r="G144" s="231" t="s">
        <v>2040</v>
      </c>
      <c r="H144" s="232">
        <v>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351</v>
      </c>
    </row>
    <row r="145" s="2" customFormat="1" ht="16.5" customHeight="1">
      <c r="A145" s="39"/>
      <c r="B145" s="40"/>
      <c r="C145" s="264" t="s">
        <v>8</v>
      </c>
      <c r="D145" s="264" t="s">
        <v>372</v>
      </c>
      <c r="E145" s="265" t="s">
        <v>3685</v>
      </c>
      <c r="F145" s="266" t="s">
        <v>3686</v>
      </c>
      <c r="G145" s="267" t="s">
        <v>2040</v>
      </c>
      <c r="H145" s="268">
        <v>4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362</v>
      </c>
    </row>
    <row r="146" s="2" customFormat="1" ht="16.5" customHeight="1">
      <c r="A146" s="39"/>
      <c r="B146" s="40"/>
      <c r="C146" s="228" t="s">
        <v>290</v>
      </c>
      <c r="D146" s="228" t="s">
        <v>218</v>
      </c>
      <c r="E146" s="229" t="s">
        <v>3687</v>
      </c>
      <c r="F146" s="230" t="s">
        <v>3688</v>
      </c>
      <c r="G146" s="231" t="s">
        <v>2040</v>
      </c>
      <c r="H146" s="232">
        <v>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371</v>
      </c>
    </row>
    <row r="147" s="2" customFormat="1" ht="16.5" customHeight="1">
      <c r="A147" s="39"/>
      <c r="B147" s="40"/>
      <c r="C147" s="264" t="s">
        <v>297</v>
      </c>
      <c r="D147" s="264" t="s">
        <v>372</v>
      </c>
      <c r="E147" s="265" t="s">
        <v>3689</v>
      </c>
      <c r="F147" s="266" t="s">
        <v>3690</v>
      </c>
      <c r="G147" s="267" t="s">
        <v>2040</v>
      </c>
      <c r="H147" s="268">
        <v>2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380</v>
      </c>
    </row>
    <row r="148" s="2" customFormat="1" ht="16.5" customHeight="1">
      <c r="A148" s="39"/>
      <c r="B148" s="40"/>
      <c r="C148" s="228" t="s">
        <v>302</v>
      </c>
      <c r="D148" s="228" t="s">
        <v>218</v>
      </c>
      <c r="E148" s="229" t="s">
        <v>3691</v>
      </c>
      <c r="F148" s="230" t="s">
        <v>3692</v>
      </c>
      <c r="G148" s="231" t="s">
        <v>2040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389</v>
      </c>
    </row>
    <row r="149" s="2" customFormat="1" ht="16.5" customHeight="1">
      <c r="A149" s="39"/>
      <c r="B149" s="40"/>
      <c r="C149" s="264" t="s">
        <v>309</v>
      </c>
      <c r="D149" s="264" t="s">
        <v>372</v>
      </c>
      <c r="E149" s="265" t="s">
        <v>3693</v>
      </c>
      <c r="F149" s="266" t="s">
        <v>3694</v>
      </c>
      <c r="G149" s="267" t="s">
        <v>293</v>
      </c>
      <c r="H149" s="268">
        <v>760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398</v>
      </c>
    </row>
    <row r="150" s="2" customFormat="1" ht="16.5" customHeight="1">
      <c r="A150" s="39"/>
      <c r="B150" s="40"/>
      <c r="C150" s="228" t="s">
        <v>313</v>
      </c>
      <c r="D150" s="228" t="s">
        <v>218</v>
      </c>
      <c r="E150" s="229" t="s">
        <v>3695</v>
      </c>
      <c r="F150" s="230" t="s">
        <v>3582</v>
      </c>
      <c r="G150" s="231" t="s">
        <v>293</v>
      </c>
      <c r="H150" s="232">
        <v>760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408</v>
      </c>
    </row>
    <row r="151" s="2" customFormat="1" ht="16.5" customHeight="1">
      <c r="A151" s="39"/>
      <c r="B151" s="40"/>
      <c r="C151" s="264" t="s">
        <v>7</v>
      </c>
      <c r="D151" s="264" t="s">
        <v>372</v>
      </c>
      <c r="E151" s="265" t="s">
        <v>3696</v>
      </c>
      <c r="F151" s="266" t="s">
        <v>3697</v>
      </c>
      <c r="G151" s="267" t="s">
        <v>293</v>
      </c>
      <c r="H151" s="268">
        <v>60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420</v>
      </c>
    </row>
    <row r="152" s="2" customFormat="1" ht="16.5" customHeight="1">
      <c r="A152" s="39"/>
      <c r="B152" s="40"/>
      <c r="C152" s="228" t="s">
        <v>320</v>
      </c>
      <c r="D152" s="228" t="s">
        <v>218</v>
      </c>
      <c r="E152" s="229" t="s">
        <v>3698</v>
      </c>
      <c r="F152" s="230" t="s">
        <v>3699</v>
      </c>
      <c r="G152" s="231" t="s">
        <v>293</v>
      </c>
      <c r="H152" s="232">
        <v>60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428</v>
      </c>
    </row>
    <row r="153" s="2" customFormat="1" ht="16.5" customHeight="1">
      <c r="A153" s="39"/>
      <c r="B153" s="40"/>
      <c r="C153" s="264" t="s">
        <v>325</v>
      </c>
      <c r="D153" s="264" t="s">
        <v>372</v>
      </c>
      <c r="E153" s="265" t="s">
        <v>3700</v>
      </c>
      <c r="F153" s="266" t="s">
        <v>3701</v>
      </c>
      <c r="G153" s="267" t="s">
        <v>2040</v>
      </c>
      <c r="H153" s="268">
        <v>1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436</v>
      </c>
    </row>
    <row r="154" s="12" customFormat="1" ht="25.92" customHeight="1">
      <c r="A154" s="12"/>
      <c r="B154" s="212"/>
      <c r="C154" s="213"/>
      <c r="D154" s="214" t="s">
        <v>78</v>
      </c>
      <c r="E154" s="215" t="s">
        <v>3400</v>
      </c>
      <c r="F154" s="215" t="s">
        <v>3702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SUM(P155:P168)</f>
        <v>0</v>
      </c>
      <c r="Q154" s="220"/>
      <c r="R154" s="221">
        <f>SUM(R155:R168)</f>
        <v>0</v>
      </c>
      <c r="S154" s="220"/>
      <c r="T154" s="222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86</v>
      </c>
      <c r="AT154" s="224" t="s">
        <v>78</v>
      </c>
      <c r="AU154" s="224" t="s">
        <v>79</v>
      </c>
      <c r="AY154" s="223" t="s">
        <v>216</v>
      </c>
      <c r="BK154" s="225">
        <f>SUM(BK155:BK168)</f>
        <v>0</v>
      </c>
    </row>
    <row r="155" s="2" customFormat="1" ht="16.5" customHeight="1">
      <c r="A155" s="39"/>
      <c r="B155" s="40"/>
      <c r="C155" s="264" t="s">
        <v>331</v>
      </c>
      <c r="D155" s="264" t="s">
        <v>372</v>
      </c>
      <c r="E155" s="265" t="s">
        <v>3703</v>
      </c>
      <c r="F155" s="266" t="s">
        <v>3704</v>
      </c>
      <c r="G155" s="267" t="s">
        <v>2040</v>
      </c>
      <c r="H155" s="268">
        <v>1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445</v>
      </c>
    </row>
    <row r="156" s="2" customFormat="1" ht="16.5" customHeight="1">
      <c r="A156" s="39"/>
      <c r="B156" s="40"/>
      <c r="C156" s="264" t="s">
        <v>336</v>
      </c>
      <c r="D156" s="264" t="s">
        <v>372</v>
      </c>
      <c r="E156" s="265" t="s">
        <v>3705</v>
      </c>
      <c r="F156" s="266" t="s">
        <v>3706</v>
      </c>
      <c r="G156" s="267" t="s">
        <v>2040</v>
      </c>
      <c r="H156" s="268">
        <v>1</v>
      </c>
      <c r="I156" s="269"/>
      <c r="J156" s="270">
        <f>ROUND(I156*H156,2)</f>
        <v>0</v>
      </c>
      <c r="K156" s="266" t="s">
        <v>1</v>
      </c>
      <c r="L156" s="271"/>
      <c r="M156" s="272" t="s">
        <v>1</v>
      </c>
      <c r="N156" s="273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250</v>
      </c>
      <c r="AT156" s="239" t="s">
        <v>372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453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3707</v>
      </c>
      <c r="F157" s="266" t="s">
        <v>3708</v>
      </c>
      <c r="G157" s="267" t="s">
        <v>2040</v>
      </c>
      <c r="H157" s="268">
        <v>3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3709</v>
      </c>
      <c r="F158" s="230" t="s">
        <v>3710</v>
      </c>
      <c r="G158" s="231" t="s">
        <v>2040</v>
      </c>
      <c r="H158" s="232">
        <v>3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3711</v>
      </c>
      <c r="F159" s="266" t="s">
        <v>3712</v>
      </c>
      <c r="G159" s="267" t="s">
        <v>2040</v>
      </c>
      <c r="H159" s="268">
        <v>14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3713</v>
      </c>
      <c r="F160" s="230" t="s">
        <v>3714</v>
      </c>
      <c r="G160" s="231" t="s">
        <v>2040</v>
      </c>
      <c r="H160" s="232">
        <v>14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3715</v>
      </c>
      <c r="F161" s="266" t="s">
        <v>3716</v>
      </c>
      <c r="G161" s="267" t="s">
        <v>2040</v>
      </c>
      <c r="H161" s="268">
        <v>9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3717</v>
      </c>
      <c r="F162" s="230" t="s">
        <v>3718</v>
      </c>
      <c r="G162" s="231" t="s">
        <v>2040</v>
      </c>
      <c r="H162" s="232">
        <v>9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3719</v>
      </c>
      <c r="F163" s="266" t="s">
        <v>3697</v>
      </c>
      <c r="G163" s="267" t="s">
        <v>293</v>
      </c>
      <c r="H163" s="268">
        <v>1500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3720</v>
      </c>
      <c r="F164" s="230" t="s">
        <v>3699</v>
      </c>
      <c r="G164" s="231" t="s">
        <v>293</v>
      </c>
      <c r="H164" s="232">
        <v>1500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3721</v>
      </c>
      <c r="F165" s="266" t="s">
        <v>3722</v>
      </c>
      <c r="G165" s="267" t="s">
        <v>2040</v>
      </c>
      <c r="H165" s="268">
        <v>23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2" customFormat="1" ht="16.5" customHeight="1">
      <c r="A166" s="39"/>
      <c r="B166" s="40"/>
      <c r="C166" s="228" t="s">
        <v>384</v>
      </c>
      <c r="D166" s="228" t="s">
        <v>218</v>
      </c>
      <c r="E166" s="229" t="s">
        <v>3723</v>
      </c>
      <c r="F166" s="230" t="s">
        <v>3724</v>
      </c>
      <c r="G166" s="231" t="s">
        <v>2040</v>
      </c>
      <c r="H166" s="232">
        <v>23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885</v>
      </c>
    </row>
    <row r="167" s="2" customFormat="1" ht="16.5" customHeight="1">
      <c r="A167" s="39"/>
      <c r="B167" s="40"/>
      <c r="C167" s="264" t="s">
        <v>389</v>
      </c>
      <c r="D167" s="264" t="s">
        <v>372</v>
      </c>
      <c r="E167" s="265" t="s">
        <v>3725</v>
      </c>
      <c r="F167" s="266" t="s">
        <v>3701</v>
      </c>
      <c r="G167" s="267" t="s">
        <v>2040</v>
      </c>
      <c r="H167" s="268">
        <v>1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250</v>
      </c>
      <c r="AT167" s="239" t="s">
        <v>372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898</v>
      </c>
    </row>
    <row r="168" s="2" customFormat="1" ht="16.5" customHeight="1">
      <c r="A168" s="39"/>
      <c r="B168" s="40"/>
      <c r="C168" s="264" t="s">
        <v>394</v>
      </c>
      <c r="D168" s="264" t="s">
        <v>372</v>
      </c>
      <c r="E168" s="265" t="s">
        <v>3726</v>
      </c>
      <c r="F168" s="266" t="s">
        <v>3727</v>
      </c>
      <c r="G168" s="267" t="s">
        <v>2040</v>
      </c>
      <c r="H168" s="268">
        <v>1</v>
      </c>
      <c r="I168" s="269"/>
      <c r="J168" s="270">
        <f>ROUND(I168*H168,2)</f>
        <v>0</v>
      </c>
      <c r="K168" s="266" t="s">
        <v>1</v>
      </c>
      <c r="L168" s="271"/>
      <c r="M168" s="272" t="s">
        <v>1</v>
      </c>
      <c r="N168" s="273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250</v>
      </c>
      <c r="AT168" s="239" t="s">
        <v>372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909</v>
      </c>
    </row>
    <row r="169" s="12" customFormat="1" ht="25.92" customHeight="1">
      <c r="A169" s="12"/>
      <c r="B169" s="212"/>
      <c r="C169" s="213"/>
      <c r="D169" s="214" t="s">
        <v>78</v>
      </c>
      <c r="E169" s="215" t="s">
        <v>3454</v>
      </c>
      <c r="F169" s="215" t="s">
        <v>3728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SUM(P170:P191)</f>
        <v>0</v>
      </c>
      <c r="Q169" s="220"/>
      <c r="R169" s="221">
        <f>SUM(R170:R191)</f>
        <v>0</v>
      </c>
      <c r="S169" s="220"/>
      <c r="T169" s="222">
        <f>SUM(T170:T191)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86</v>
      </c>
      <c r="AT169" s="224" t="s">
        <v>78</v>
      </c>
      <c r="AU169" s="224" t="s">
        <v>79</v>
      </c>
      <c r="AY169" s="223" t="s">
        <v>216</v>
      </c>
      <c r="BK169" s="225">
        <f>SUM(BK170:BK191)</f>
        <v>0</v>
      </c>
    </row>
    <row r="170" s="2" customFormat="1" ht="16.5" customHeight="1">
      <c r="A170" s="39"/>
      <c r="B170" s="40"/>
      <c r="C170" s="264" t="s">
        <v>398</v>
      </c>
      <c r="D170" s="264" t="s">
        <v>372</v>
      </c>
      <c r="E170" s="265" t="s">
        <v>3729</v>
      </c>
      <c r="F170" s="266" t="s">
        <v>3730</v>
      </c>
      <c r="G170" s="267" t="s">
        <v>2040</v>
      </c>
      <c r="H170" s="268">
        <v>3</v>
      </c>
      <c r="I170" s="269"/>
      <c r="J170" s="270">
        <f>ROUND(I170*H170,2)</f>
        <v>0</v>
      </c>
      <c r="K170" s="266" t="s">
        <v>1</v>
      </c>
      <c r="L170" s="271"/>
      <c r="M170" s="272" t="s">
        <v>1</v>
      </c>
      <c r="N170" s="273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250</v>
      </c>
      <c r="AT170" s="239" t="s">
        <v>372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21.75" customHeight="1">
      <c r="A171" s="39"/>
      <c r="B171" s="40"/>
      <c r="C171" s="264" t="s">
        <v>403</v>
      </c>
      <c r="D171" s="264" t="s">
        <v>372</v>
      </c>
      <c r="E171" s="265" t="s">
        <v>3731</v>
      </c>
      <c r="F171" s="266" t="s">
        <v>3732</v>
      </c>
      <c r="G171" s="267" t="s">
        <v>2040</v>
      </c>
      <c r="H171" s="268">
        <v>4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16.5" customHeight="1">
      <c r="A172" s="39"/>
      <c r="B172" s="40"/>
      <c r="C172" s="228" t="s">
        <v>408</v>
      </c>
      <c r="D172" s="228" t="s">
        <v>218</v>
      </c>
      <c r="E172" s="229" t="s">
        <v>3733</v>
      </c>
      <c r="F172" s="230" t="s">
        <v>3734</v>
      </c>
      <c r="G172" s="231" t="s">
        <v>2040</v>
      </c>
      <c r="H172" s="232">
        <v>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64" t="s">
        <v>415</v>
      </c>
      <c r="D173" s="264" t="s">
        <v>372</v>
      </c>
      <c r="E173" s="265" t="s">
        <v>3735</v>
      </c>
      <c r="F173" s="266" t="s">
        <v>3736</v>
      </c>
      <c r="G173" s="267" t="s">
        <v>2040</v>
      </c>
      <c r="H173" s="268">
        <v>1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3737</v>
      </c>
      <c r="F174" s="230" t="s">
        <v>3738</v>
      </c>
      <c r="G174" s="231" t="s">
        <v>2040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64" t="s">
        <v>424</v>
      </c>
      <c r="D175" s="264" t="s">
        <v>372</v>
      </c>
      <c r="E175" s="265" t="s">
        <v>3739</v>
      </c>
      <c r="F175" s="266" t="s">
        <v>3740</v>
      </c>
      <c r="G175" s="267" t="s">
        <v>2040</v>
      </c>
      <c r="H175" s="268">
        <v>2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3741</v>
      </c>
      <c r="F176" s="230" t="s">
        <v>3738</v>
      </c>
      <c r="G176" s="231" t="s">
        <v>2040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64" t="s">
        <v>432</v>
      </c>
      <c r="D177" s="264" t="s">
        <v>372</v>
      </c>
      <c r="E177" s="265" t="s">
        <v>3742</v>
      </c>
      <c r="F177" s="266" t="s">
        <v>3743</v>
      </c>
      <c r="G177" s="267" t="s">
        <v>2040</v>
      </c>
      <c r="H177" s="268">
        <v>2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250</v>
      </c>
      <c r="AT177" s="239" t="s">
        <v>372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3744</v>
      </c>
      <c r="F178" s="230" t="s">
        <v>3745</v>
      </c>
      <c r="G178" s="231" t="s">
        <v>2040</v>
      </c>
      <c r="H178" s="232">
        <v>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64" t="s">
        <v>441</v>
      </c>
      <c r="D179" s="264" t="s">
        <v>372</v>
      </c>
      <c r="E179" s="265" t="s">
        <v>3746</v>
      </c>
      <c r="F179" s="266" t="s">
        <v>3747</v>
      </c>
      <c r="G179" s="267" t="s">
        <v>2040</v>
      </c>
      <c r="H179" s="268">
        <v>1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250</v>
      </c>
      <c r="AT179" s="239" t="s">
        <v>372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3748</v>
      </c>
      <c r="F180" s="230" t="s">
        <v>3749</v>
      </c>
      <c r="G180" s="231" t="s">
        <v>2040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64" t="s">
        <v>449</v>
      </c>
      <c r="D181" s="264" t="s">
        <v>372</v>
      </c>
      <c r="E181" s="265" t="s">
        <v>3750</v>
      </c>
      <c r="F181" s="266" t="s">
        <v>3751</v>
      </c>
      <c r="G181" s="267" t="s">
        <v>2040</v>
      </c>
      <c r="H181" s="268">
        <v>1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250</v>
      </c>
      <c r="AT181" s="239" t="s">
        <v>372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3752</v>
      </c>
      <c r="F182" s="230" t="s">
        <v>3753</v>
      </c>
      <c r="G182" s="231" t="s">
        <v>2040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16.5" customHeight="1">
      <c r="A183" s="39"/>
      <c r="B183" s="40"/>
      <c r="C183" s="264" t="s">
        <v>459</v>
      </c>
      <c r="D183" s="264" t="s">
        <v>372</v>
      </c>
      <c r="E183" s="265" t="s">
        <v>3754</v>
      </c>
      <c r="F183" s="266" t="s">
        <v>3755</v>
      </c>
      <c r="G183" s="267" t="s">
        <v>2040</v>
      </c>
      <c r="H183" s="268">
        <v>1</v>
      </c>
      <c r="I183" s="269"/>
      <c r="J183" s="270">
        <f>ROUND(I183*H183,2)</f>
        <v>0</v>
      </c>
      <c r="K183" s="266" t="s">
        <v>1</v>
      </c>
      <c r="L183" s="271"/>
      <c r="M183" s="272" t="s">
        <v>1</v>
      </c>
      <c r="N183" s="273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250</v>
      </c>
      <c r="AT183" s="239" t="s">
        <v>372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28" t="s">
        <v>464</v>
      </c>
      <c r="D184" s="228" t="s">
        <v>218</v>
      </c>
      <c r="E184" s="229" t="s">
        <v>3756</v>
      </c>
      <c r="F184" s="230" t="s">
        <v>3757</v>
      </c>
      <c r="G184" s="231" t="s">
        <v>2040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64" t="s">
        <v>469</v>
      </c>
      <c r="D185" s="264" t="s">
        <v>372</v>
      </c>
      <c r="E185" s="265" t="s">
        <v>3758</v>
      </c>
      <c r="F185" s="266" t="s">
        <v>3759</v>
      </c>
      <c r="G185" s="267" t="s">
        <v>2040</v>
      </c>
      <c r="H185" s="268">
        <v>1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250</v>
      </c>
      <c r="AT185" s="239" t="s">
        <v>372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28" t="s">
        <v>474</v>
      </c>
      <c r="D186" s="228" t="s">
        <v>218</v>
      </c>
      <c r="E186" s="229" t="s">
        <v>3760</v>
      </c>
      <c r="F186" s="230" t="s">
        <v>3761</v>
      </c>
      <c r="G186" s="231" t="s">
        <v>2040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64" t="s">
        <v>479</v>
      </c>
      <c r="D187" s="264" t="s">
        <v>372</v>
      </c>
      <c r="E187" s="265" t="s">
        <v>3762</v>
      </c>
      <c r="F187" s="266" t="s">
        <v>3763</v>
      </c>
      <c r="G187" s="267" t="s">
        <v>2040</v>
      </c>
      <c r="H187" s="268">
        <v>3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250</v>
      </c>
      <c r="AT187" s="239" t="s">
        <v>372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28" t="s">
        <v>483</v>
      </c>
      <c r="D188" s="228" t="s">
        <v>218</v>
      </c>
      <c r="E188" s="229" t="s">
        <v>3764</v>
      </c>
      <c r="F188" s="230" t="s">
        <v>3765</v>
      </c>
      <c r="G188" s="231" t="s">
        <v>2040</v>
      </c>
      <c r="H188" s="232">
        <v>3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64" t="s">
        <v>487</v>
      </c>
      <c r="D189" s="264" t="s">
        <v>372</v>
      </c>
      <c r="E189" s="265" t="s">
        <v>3766</v>
      </c>
      <c r="F189" s="266" t="s">
        <v>3767</v>
      </c>
      <c r="G189" s="267" t="s">
        <v>293</v>
      </c>
      <c r="H189" s="268">
        <v>200</v>
      </c>
      <c r="I189" s="269"/>
      <c r="J189" s="270">
        <f>ROUND(I189*H189,2)</f>
        <v>0</v>
      </c>
      <c r="K189" s="266" t="s">
        <v>1</v>
      </c>
      <c r="L189" s="271"/>
      <c r="M189" s="272" t="s">
        <v>1</v>
      </c>
      <c r="N189" s="273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250</v>
      </c>
      <c r="AT189" s="239" t="s">
        <v>372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28" t="s">
        <v>494</v>
      </c>
      <c r="D190" s="228" t="s">
        <v>218</v>
      </c>
      <c r="E190" s="229" t="s">
        <v>3768</v>
      </c>
      <c r="F190" s="230" t="s">
        <v>3582</v>
      </c>
      <c r="G190" s="231" t="s">
        <v>293</v>
      </c>
      <c r="H190" s="232">
        <v>200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64" t="s">
        <v>499</v>
      </c>
      <c r="D191" s="264" t="s">
        <v>372</v>
      </c>
      <c r="E191" s="265" t="s">
        <v>3769</v>
      </c>
      <c r="F191" s="266" t="s">
        <v>3701</v>
      </c>
      <c r="G191" s="267" t="s">
        <v>2040</v>
      </c>
      <c r="H191" s="268">
        <v>1</v>
      </c>
      <c r="I191" s="269"/>
      <c r="J191" s="270">
        <f>ROUND(I191*H191,2)</f>
        <v>0</v>
      </c>
      <c r="K191" s="266" t="s">
        <v>1</v>
      </c>
      <c r="L191" s="271"/>
      <c r="M191" s="272" t="s">
        <v>1</v>
      </c>
      <c r="N191" s="273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250</v>
      </c>
      <c r="AT191" s="239" t="s">
        <v>372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12" customFormat="1" ht="25.92" customHeight="1">
      <c r="A192" s="12"/>
      <c r="B192" s="212"/>
      <c r="C192" s="213"/>
      <c r="D192" s="214" t="s">
        <v>78</v>
      </c>
      <c r="E192" s="215" t="s">
        <v>3541</v>
      </c>
      <c r="F192" s="215" t="s">
        <v>3770</v>
      </c>
      <c r="G192" s="213"/>
      <c r="H192" s="213"/>
      <c r="I192" s="216"/>
      <c r="J192" s="217">
        <f>BK192</f>
        <v>0</v>
      </c>
      <c r="K192" s="213"/>
      <c r="L192" s="218"/>
      <c r="M192" s="219"/>
      <c r="N192" s="220"/>
      <c r="O192" s="220"/>
      <c r="P192" s="221">
        <f>SUM(P193:P200)</f>
        <v>0</v>
      </c>
      <c r="Q192" s="220"/>
      <c r="R192" s="221">
        <f>SUM(R193:R200)</f>
        <v>0</v>
      </c>
      <c r="S192" s="220"/>
      <c r="T192" s="222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86</v>
      </c>
      <c r="AT192" s="224" t="s">
        <v>78</v>
      </c>
      <c r="AU192" s="224" t="s">
        <v>79</v>
      </c>
      <c r="AY192" s="223" t="s">
        <v>216</v>
      </c>
      <c r="BK192" s="225">
        <f>SUM(BK193:BK200)</f>
        <v>0</v>
      </c>
    </row>
    <row r="193" s="2" customFormat="1" ht="16.5" customHeight="1">
      <c r="A193" s="39"/>
      <c r="B193" s="40"/>
      <c r="C193" s="264" t="s">
        <v>504</v>
      </c>
      <c r="D193" s="264" t="s">
        <v>372</v>
      </c>
      <c r="E193" s="265" t="s">
        <v>3771</v>
      </c>
      <c r="F193" s="266" t="s">
        <v>3772</v>
      </c>
      <c r="G193" s="267" t="s">
        <v>2040</v>
      </c>
      <c r="H193" s="268">
        <v>1</v>
      </c>
      <c r="I193" s="269"/>
      <c r="J193" s="270">
        <f>ROUND(I193*H193,2)</f>
        <v>0</v>
      </c>
      <c r="K193" s="266" t="s">
        <v>1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250</v>
      </c>
      <c r="AT193" s="239" t="s">
        <v>372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1277</v>
      </c>
    </row>
    <row r="194" s="2" customFormat="1" ht="16.5" customHeight="1">
      <c r="A194" s="39"/>
      <c r="B194" s="40"/>
      <c r="C194" s="228" t="s">
        <v>510</v>
      </c>
      <c r="D194" s="228" t="s">
        <v>218</v>
      </c>
      <c r="E194" s="229" t="s">
        <v>3773</v>
      </c>
      <c r="F194" s="230" t="s">
        <v>3774</v>
      </c>
      <c r="G194" s="231" t="s">
        <v>2040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1294</v>
      </c>
    </row>
    <row r="195" s="2" customFormat="1" ht="16.5" customHeight="1">
      <c r="A195" s="39"/>
      <c r="B195" s="40"/>
      <c r="C195" s="264" t="s">
        <v>515</v>
      </c>
      <c r="D195" s="264" t="s">
        <v>372</v>
      </c>
      <c r="E195" s="265" t="s">
        <v>3775</v>
      </c>
      <c r="F195" s="266" t="s">
        <v>3776</v>
      </c>
      <c r="G195" s="267" t="s">
        <v>2040</v>
      </c>
      <c r="H195" s="268">
        <v>1</v>
      </c>
      <c r="I195" s="269"/>
      <c r="J195" s="270">
        <f>ROUND(I195*H195,2)</f>
        <v>0</v>
      </c>
      <c r="K195" s="266" t="s">
        <v>1</v>
      </c>
      <c r="L195" s="271"/>
      <c r="M195" s="272" t="s">
        <v>1</v>
      </c>
      <c r="N195" s="273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250</v>
      </c>
      <c r="AT195" s="239" t="s">
        <v>372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1322</v>
      </c>
    </row>
    <row r="196" s="2" customFormat="1" ht="16.5" customHeight="1">
      <c r="A196" s="39"/>
      <c r="B196" s="40"/>
      <c r="C196" s="228" t="s">
        <v>521</v>
      </c>
      <c r="D196" s="228" t="s">
        <v>218</v>
      </c>
      <c r="E196" s="229" t="s">
        <v>3777</v>
      </c>
      <c r="F196" s="230" t="s">
        <v>3778</v>
      </c>
      <c r="G196" s="231" t="s">
        <v>2040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1332</v>
      </c>
    </row>
    <row r="197" s="2" customFormat="1" ht="16.5" customHeight="1">
      <c r="A197" s="39"/>
      <c r="B197" s="40"/>
      <c r="C197" s="264" t="s">
        <v>528</v>
      </c>
      <c r="D197" s="264" t="s">
        <v>372</v>
      </c>
      <c r="E197" s="265" t="s">
        <v>3779</v>
      </c>
      <c r="F197" s="266" t="s">
        <v>3780</v>
      </c>
      <c r="G197" s="267" t="s">
        <v>2040</v>
      </c>
      <c r="H197" s="268">
        <v>1</v>
      </c>
      <c r="I197" s="269"/>
      <c r="J197" s="270">
        <f>ROUND(I197*H197,2)</f>
        <v>0</v>
      </c>
      <c r="K197" s="266" t="s">
        <v>1</v>
      </c>
      <c r="L197" s="271"/>
      <c r="M197" s="272" t="s">
        <v>1</v>
      </c>
      <c r="N197" s="273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250</v>
      </c>
      <c r="AT197" s="239" t="s">
        <v>372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1344</v>
      </c>
    </row>
    <row r="198" s="2" customFormat="1" ht="16.5" customHeight="1">
      <c r="A198" s="39"/>
      <c r="B198" s="40"/>
      <c r="C198" s="228" t="s">
        <v>856</v>
      </c>
      <c r="D198" s="228" t="s">
        <v>218</v>
      </c>
      <c r="E198" s="229" t="s">
        <v>3781</v>
      </c>
      <c r="F198" s="230" t="s">
        <v>3782</v>
      </c>
      <c r="G198" s="231" t="s">
        <v>2040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1361</v>
      </c>
    </row>
    <row r="199" s="2" customFormat="1" ht="16.5" customHeight="1">
      <c r="A199" s="39"/>
      <c r="B199" s="40"/>
      <c r="C199" s="264" t="s">
        <v>863</v>
      </c>
      <c r="D199" s="264" t="s">
        <v>372</v>
      </c>
      <c r="E199" s="265" t="s">
        <v>3783</v>
      </c>
      <c r="F199" s="266" t="s">
        <v>3784</v>
      </c>
      <c r="G199" s="267" t="s">
        <v>2040</v>
      </c>
      <c r="H199" s="268">
        <v>1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1371</v>
      </c>
    </row>
    <row r="200" s="2" customFormat="1" ht="16.5" customHeight="1">
      <c r="A200" s="39"/>
      <c r="B200" s="40"/>
      <c r="C200" s="228" t="s">
        <v>869</v>
      </c>
      <c r="D200" s="228" t="s">
        <v>218</v>
      </c>
      <c r="E200" s="229" t="s">
        <v>3785</v>
      </c>
      <c r="F200" s="230" t="s">
        <v>3782</v>
      </c>
      <c r="G200" s="231" t="s">
        <v>2040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1396</v>
      </c>
    </row>
    <row r="201" s="12" customFormat="1" ht="25.92" customHeight="1">
      <c r="A201" s="12"/>
      <c r="B201" s="212"/>
      <c r="C201" s="213"/>
      <c r="D201" s="214" t="s">
        <v>78</v>
      </c>
      <c r="E201" s="215" t="s">
        <v>3627</v>
      </c>
      <c r="F201" s="215" t="s">
        <v>3628</v>
      </c>
      <c r="G201" s="213"/>
      <c r="H201" s="213"/>
      <c r="I201" s="216"/>
      <c r="J201" s="217">
        <f>BK201</f>
        <v>0</v>
      </c>
      <c r="K201" s="213"/>
      <c r="L201" s="218"/>
      <c r="M201" s="219"/>
      <c r="N201" s="220"/>
      <c r="O201" s="220"/>
      <c r="P201" s="221">
        <f>SUM(P202:P214)</f>
        <v>0</v>
      </c>
      <c r="Q201" s="220"/>
      <c r="R201" s="221">
        <f>SUM(R202:R214)</f>
        <v>0</v>
      </c>
      <c r="S201" s="220"/>
      <c r="T201" s="222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86</v>
      </c>
      <c r="AT201" s="224" t="s">
        <v>78</v>
      </c>
      <c r="AU201" s="224" t="s">
        <v>79</v>
      </c>
      <c r="AY201" s="223" t="s">
        <v>216</v>
      </c>
      <c r="BK201" s="225">
        <f>SUM(BK202:BK214)</f>
        <v>0</v>
      </c>
    </row>
    <row r="202" s="2" customFormat="1" ht="16.5" customHeight="1">
      <c r="A202" s="39"/>
      <c r="B202" s="40"/>
      <c r="C202" s="264" t="s">
        <v>875</v>
      </c>
      <c r="D202" s="264" t="s">
        <v>372</v>
      </c>
      <c r="E202" s="265" t="s">
        <v>3786</v>
      </c>
      <c r="F202" s="266" t="s">
        <v>3787</v>
      </c>
      <c r="G202" s="267" t="s">
        <v>2040</v>
      </c>
      <c r="H202" s="268">
        <v>250</v>
      </c>
      <c r="I202" s="269"/>
      <c r="J202" s="270">
        <f>ROUND(I202*H202,2)</f>
        <v>0</v>
      </c>
      <c r="K202" s="266" t="s">
        <v>1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250</v>
      </c>
      <c r="AT202" s="239" t="s">
        <v>372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1406</v>
      </c>
    </row>
    <row r="203" s="2" customFormat="1" ht="16.5" customHeight="1">
      <c r="A203" s="39"/>
      <c r="B203" s="40"/>
      <c r="C203" s="228" t="s">
        <v>880</v>
      </c>
      <c r="D203" s="228" t="s">
        <v>218</v>
      </c>
      <c r="E203" s="229" t="s">
        <v>3788</v>
      </c>
      <c r="F203" s="230" t="s">
        <v>3602</v>
      </c>
      <c r="G203" s="231" t="s">
        <v>2040</v>
      </c>
      <c r="H203" s="232">
        <v>250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121</v>
      </c>
      <c r="AT203" s="239" t="s">
        <v>218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1417</v>
      </c>
    </row>
    <row r="204" s="2" customFormat="1" ht="16.5" customHeight="1">
      <c r="A204" s="39"/>
      <c r="B204" s="40"/>
      <c r="C204" s="264" t="s">
        <v>885</v>
      </c>
      <c r="D204" s="264" t="s">
        <v>372</v>
      </c>
      <c r="E204" s="265" t="s">
        <v>3789</v>
      </c>
      <c r="F204" s="266" t="s">
        <v>3790</v>
      </c>
      <c r="G204" s="267" t="s">
        <v>293</v>
      </c>
      <c r="H204" s="268">
        <v>200</v>
      </c>
      <c r="I204" s="269"/>
      <c r="J204" s="270">
        <f>ROUND(I204*H204,2)</f>
        <v>0</v>
      </c>
      <c r="K204" s="266" t="s">
        <v>1</v>
      </c>
      <c r="L204" s="271"/>
      <c r="M204" s="272" t="s">
        <v>1</v>
      </c>
      <c r="N204" s="273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250</v>
      </c>
      <c r="AT204" s="239" t="s">
        <v>372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1430</v>
      </c>
    </row>
    <row r="205" s="2" customFormat="1" ht="16.5" customHeight="1">
      <c r="A205" s="39"/>
      <c r="B205" s="40"/>
      <c r="C205" s="228" t="s">
        <v>891</v>
      </c>
      <c r="D205" s="228" t="s">
        <v>218</v>
      </c>
      <c r="E205" s="229" t="s">
        <v>3791</v>
      </c>
      <c r="F205" s="230" t="s">
        <v>3606</v>
      </c>
      <c r="G205" s="231" t="s">
        <v>293</v>
      </c>
      <c r="H205" s="232">
        <v>200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121</v>
      </c>
      <c r="AT205" s="239" t="s">
        <v>218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1442</v>
      </c>
    </row>
    <row r="206" s="2" customFormat="1" ht="16.5" customHeight="1">
      <c r="A206" s="39"/>
      <c r="B206" s="40"/>
      <c r="C206" s="264" t="s">
        <v>898</v>
      </c>
      <c r="D206" s="264" t="s">
        <v>372</v>
      </c>
      <c r="E206" s="265" t="s">
        <v>3792</v>
      </c>
      <c r="F206" s="266" t="s">
        <v>3793</v>
      </c>
      <c r="G206" s="267" t="s">
        <v>293</v>
      </c>
      <c r="H206" s="268">
        <v>150</v>
      </c>
      <c r="I206" s="269"/>
      <c r="J206" s="270">
        <f>ROUND(I206*H206,2)</f>
        <v>0</v>
      </c>
      <c r="K206" s="266" t="s">
        <v>1</v>
      </c>
      <c r="L206" s="271"/>
      <c r="M206" s="272" t="s">
        <v>1</v>
      </c>
      <c r="N206" s="273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250</v>
      </c>
      <c r="AT206" s="239" t="s">
        <v>372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1454</v>
      </c>
    </row>
    <row r="207" s="2" customFormat="1" ht="16.5" customHeight="1">
      <c r="A207" s="39"/>
      <c r="B207" s="40"/>
      <c r="C207" s="228" t="s">
        <v>903</v>
      </c>
      <c r="D207" s="228" t="s">
        <v>218</v>
      </c>
      <c r="E207" s="229" t="s">
        <v>3794</v>
      </c>
      <c r="F207" s="230" t="s">
        <v>3795</v>
      </c>
      <c r="G207" s="231" t="s">
        <v>293</v>
      </c>
      <c r="H207" s="232">
        <v>150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1463</v>
      </c>
    </row>
    <row r="208" s="2" customFormat="1" ht="16.5" customHeight="1">
      <c r="A208" s="39"/>
      <c r="B208" s="40"/>
      <c r="C208" s="228" t="s">
        <v>909</v>
      </c>
      <c r="D208" s="228" t="s">
        <v>218</v>
      </c>
      <c r="E208" s="229" t="s">
        <v>3796</v>
      </c>
      <c r="F208" s="230" t="s">
        <v>3637</v>
      </c>
      <c r="G208" s="231" t="s">
        <v>3638</v>
      </c>
      <c r="H208" s="232">
        <v>16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1472</v>
      </c>
    </row>
    <row r="209" s="2" customFormat="1" ht="16.5" customHeight="1">
      <c r="A209" s="39"/>
      <c r="B209" s="40"/>
      <c r="C209" s="228" t="s">
        <v>914</v>
      </c>
      <c r="D209" s="228" t="s">
        <v>218</v>
      </c>
      <c r="E209" s="229" t="s">
        <v>3797</v>
      </c>
      <c r="F209" s="230" t="s">
        <v>3630</v>
      </c>
      <c r="G209" s="231" t="s">
        <v>3631</v>
      </c>
      <c r="H209" s="232">
        <v>130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1486</v>
      </c>
    </row>
    <row r="210" s="2" customFormat="1" ht="16.5" customHeight="1">
      <c r="A210" s="39"/>
      <c r="B210" s="40"/>
      <c r="C210" s="264" t="s">
        <v>920</v>
      </c>
      <c r="D210" s="264" t="s">
        <v>372</v>
      </c>
      <c r="E210" s="265" t="s">
        <v>3798</v>
      </c>
      <c r="F210" s="266" t="s">
        <v>3799</v>
      </c>
      <c r="G210" s="267" t="s">
        <v>2040</v>
      </c>
      <c r="H210" s="268">
        <v>1</v>
      </c>
      <c r="I210" s="269"/>
      <c r="J210" s="270">
        <f>ROUND(I210*H210,2)</f>
        <v>0</v>
      </c>
      <c r="K210" s="266" t="s">
        <v>1</v>
      </c>
      <c r="L210" s="271"/>
      <c r="M210" s="272" t="s">
        <v>1</v>
      </c>
      <c r="N210" s="273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250</v>
      </c>
      <c r="AT210" s="239" t="s">
        <v>372</v>
      </c>
      <c r="AU210" s="239" t="s">
        <v>86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1497</v>
      </c>
    </row>
    <row r="211" s="2" customFormat="1" ht="16.5" customHeight="1">
      <c r="A211" s="39"/>
      <c r="B211" s="40"/>
      <c r="C211" s="228" t="s">
        <v>925</v>
      </c>
      <c r="D211" s="228" t="s">
        <v>218</v>
      </c>
      <c r="E211" s="229" t="s">
        <v>3800</v>
      </c>
      <c r="F211" s="230" t="s">
        <v>3635</v>
      </c>
      <c r="G211" s="231" t="s">
        <v>2040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1508</v>
      </c>
    </row>
    <row r="212" s="2" customFormat="1" ht="16.5" customHeight="1">
      <c r="A212" s="39"/>
      <c r="B212" s="40"/>
      <c r="C212" s="228" t="s">
        <v>930</v>
      </c>
      <c r="D212" s="228" t="s">
        <v>218</v>
      </c>
      <c r="E212" s="229" t="s">
        <v>3801</v>
      </c>
      <c r="F212" s="230" t="s">
        <v>3644</v>
      </c>
      <c r="G212" s="231" t="s">
        <v>2040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86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1518</v>
      </c>
    </row>
    <row r="213" s="2" customFormat="1" ht="16.5" customHeight="1">
      <c r="A213" s="39"/>
      <c r="B213" s="40"/>
      <c r="C213" s="228" t="s">
        <v>941</v>
      </c>
      <c r="D213" s="228" t="s">
        <v>218</v>
      </c>
      <c r="E213" s="229" t="s">
        <v>3802</v>
      </c>
      <c r="F213" s="230" t="s">
        <v>3803</v>
      </c>
      <c r="G213" s="231" t="s">
        <v>2040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121</v>
      </c>
      <c r="AT213" s="239" t="s">
        <v>218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1531</v>
      </c>
    </row>
    <row r="214" s="2" customFormat="1" ht="16.5" customHeight="1">
      <c r="A214" s="39"/>
      <c r="B214" s="40"/>
      <c r="C214" s="228" t="s">
        <v>945</v>
      </c>
      <c r="D214" s="228" t="s">
        <v>218</v>
      </c>
      <c r="E214" s="229" t="s">
        <v>3804</v>
      </c>
      <c r="F214" s="230" t="s">
        <v>3650</v>
      </c>
      <c r="G214" s="231" t="s">
        <v>2040</v>
      </c>
      <c r="H214" s="232">
        <v>1</v>
      </c>
      <c r="I214" s="233"/>
      <c r="J214" s="234">
        <f>ROUND(I214*H214,2)</f>
        <v>0</v>
      </c>
      <c r="K214" s="230" t="s">
        <v>1</v>
      </c>
      <c r="L214" s="45"/>
      <c r="M214" s="274" t="s">
        <v>1</v>
      </c>
      <c r="N214" s="275" t="s">
        <v>44</v>
      </c>
      <c r="O214" s="276"/>
      <c r="P214" s="277">
        <f>O214*H214</f>
        <v>0</v>
      </c>
      <c r="Q214" s="277">
        <v>0</v>
      </c>
      <c r="R214" s="277">
        <f>Q214*H214</f>
        <v>0</v>
      </c>
      <c r="S214" s="277">
        <v>0</v>
      </c>
      <c r="T214" s="27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1552</v>
      </c>
    </row>
    <row r="215" s="2" customFormat="1" ht="6.96" customHeight="1">
      <c r="A215" s="39"/>
      <c r="B215" s="67"/>
      <c r="C215" s="68"/>
      <c r="D215" s="68"/>
      <c r="E215" s="68"/>
      <c r="F215" s="68"/>
      <c r="G215" s="68"/>
      <c r="H215" s="68"/>
      <c r="I215" s="68"/>
      <c r="J215" s="68"/>
      <c r="K215" s="68"/>
      <c r="L215" s="45"/>
      <c r="M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</sheetData>
  <sheetProtection sheet="1" autoFilter="0" formatColumns="0" formatRows="0" objects="1" scenarios="1" spinCount="100000" saltValue="cDvTsz9BPpvPS2Gpmf8wEs1b0Pk+kVb4a7IxFUbL9/1oVd7JDj8Obq+9a4D3Z0WiT35nLs8EJQ5qDqu6GX6jdQ==" hashValue="lBtg1azIGyvXK+2ck5ObG/XTaAkd3SHpi0HCIIO81HopARVuf7A4Nw9ClnRTYx7sG4Hyv2HhGq8RPj567nOkqw==" algorithmName="SHA-512" password="EA0A"/>
  <autoFilter ref="C128:K21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3805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ROUND((SUM(BE127:BE163)),  2)</f>
        <v>0</v>
      </c>
      <c r="G37" s="39"/>
      <c r="H37" s="39"/>
      <c r="I37" s="166">
        <v>0.20999999999999999</v>
      </c>
      <c r="J37" s="165">
        <f>ROUND(((SUM(BE127:BE163))*I37),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ROUND((SUM(BF127:BF163)),  2)</f>
        <v>0</v>
      </c>
      <c r="G38" s="39"/>
      <c r="H38" s="39"/>
      <c r="I38" s="166">
        <v>0.14999999999999999</v>
      </c>
      <c r="J38" s="165">
        <f>ROUND(((SUM(BF127:BF163))*I38),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ROUND((SUM(BG127:BG163)),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ROUND((SUM(BH127:BH163)),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ROUND((SUM(BI127:BI163)),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HROM - Hromosvod - SO 01 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3806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3807</v>
      </c>
      <c r="E102" s="193"/>
      <c r="F102" s="193"/>
      <c r="G102" s="193"/>
      <c r="H102" s="193"/>
      <c r="I102" s="193"/>
      <c r="J102" s="194">
        <f>J147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3808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a přístavba objektu MŠ Malínek, Kaplického 386 - NAVÝŠENÍ KAPACITY MŠ MALÍNEK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188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189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79" t="s">
        <v>532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533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HROM - Hromosvod - SO 01  Přístavba a spojovací krček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F16</f>
        <v xml:space="preserve"> </v>
      </c>
      <c r="G121" s="41"/>
      <c r="H121" s="41"/>
      <c r="I121" s="33" t="s">
        <v>24</v>
      </c>
      <c r="J121" s="80" t="str">
        <f>IF(J16="","",J16)</f>
        <v>15.9.2021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26</v>
      </c>
      <c r="D123" s="41"/>
      <c r="E123" s="41"/>
      <c r="F123" s="28" t="str">
        <f>E19</f>
        <v>SM Liberec, Nám.Dr.E.Beneše 1, Liberec, 460 59</v>
      </c>
      <c r="G123" s="41"/>
      <c r="H123" s="41"/>
      <c r="I123" s="33" t="s">
        <v>32</v>
      </c>
      <c r="J123" s="37" t="str">
        <f>E25</f>
        <v>FS Vision, s.r.o., B.Němcové 54/9, Liberec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Ing. Jaroslav Šíma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202</v>
      </c>
      <c r="D126" s="204" t="s">
        <v>64</v>
      </c>
      <c r="E126" s="204" t="s">
        <v>60</v>
      </c>
      <c r="F126" s="204" t="s">
        <v>61</v>
      </c>
      <c r="G126" s="204" t="s">
        <v>203</v>
      </c>
      <c r="H126" s="204" t="s">
        <v>204</v>
      </c>
      <c r="I126" s="204" t="s">
        <v>205</v>
      </c>
      <c r="J126" s="204" t="s">
        <v>193</v>
      </c>
      <c r="K126" s="205" t="s">
        <v>206</v>
      </c>
      <c r="L126" s="206"/>
      <c r="M126" s="101" t="s">
        <v>1</v>
      </c>
      <c r="N126" s="102" t="s">
        <v>43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P128+P147+P156</f>
        <v>0</v>
      </c>
      <c r="Q127" s="105"/>
      <c r="R127" s="209">
        <f>R128+R147+R156</f>
        <v>0</v>
      </c>
      <c r="S127" s="105"/>
      <c r="T127" s="210">
        <f>T128+T147+T156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195</v>
      </c>
      <c r="BK127" s="211">
        <f>BK128+BK147+BK156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3384</v>
      </c>
      <c r="F128" s="215" t="s">
        <v>3809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SUM(P129:P146)</f>
        <v>0</v>
      </c>
      <c r="Q128" s="220"/>
      <c r="R128" s="221">
        <f>SUM(R129:R146)</f>
        <v>0</v>
      </c>
      <c r="S128" s="220"/>
      <c r="T128" s="222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79</v>
      </c>
      <c r="AY128" s="223" t="s">
        <v>216</v>
      </c>
      <c r="BK128" s="225">
        <f>SUM(BK129:BK146)</f>
        <v>0</v>
      </c>
    </row>
    <row r="129" s="2" customFormat="1" ht="16.5" customHeight="1">
      <c r="A129" s="39"/>
      <c r="B129" s="40"/>
      <c r="C129" s="264" t="s">
        <v>86</v>
      </c>
      <c r="D129" s="264" t="s">
        <v>372</v>
      </c>
      <c r="E129" s="265" t="s">
        <v>3810</v>
      </c>
      <c r="F129" s="266" t="s">
        <v>3811</v>
      </c>
      <c r="G129" s="267" t="s">
        <v>2040</v>
      </c>
      <c r="H129" s="268">
        <v>4</v>
      </c>
      <c r="I129" s="269"/>
      <c r="J129" s="270">
        <f>ROUND(I129*H129,2)</f>
        <v>0</v>
      </c>
      <c r="K129" s="266" t="s">
        <v>1</v>
      </c>
      <c r="L129" s="271"/>
      <c r="M129" s="272" t="s">
        <v>1</v>
      </c>
      <c r="N129" s="273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250</v>
      </c>
      <c r="AT129" s="239" t="s">
        <v>372</v>
      </c>
      <c r="AU129" s="239" t="s">
        <v>86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88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3812</v>
      </c>
      <c r="F130" s="230" t="s">
        <v>3813</v>
      </c>
      <c r="G130" s="231" t="s">
        <v>2040</v>
      </c>
      <c r="H130" s="232">
        <v>4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86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121</v>
      </c>
    </row>
    <row r="131" s="2" customFormat="1" ht="16.5" customHeight="1">
      <c r="A131" s="39"/>
      <c r="B131" s="40"/>
      <c r="C131" s="264" t="s">
        <v>99</v>
      </c>
      <c r="D131" s="264" t="s">
        <v>372</v>
      </c>
      <c r="E131" s="265" t="s">
        <v>3814</v>
      </c>
      <c r="F131" s="266" t="s">
        <v>3815</v>
      </c>
      <c r="G131" s="267" t="s">
        <v>2040</v>
      </c>
      <c r="H131" s="268">
        <v>8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241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3816</v>
      </c>
      <c r="F132" s="230" t="s">
        <v>3817</v>
      </c>
      <c r="G132" s="231" t="s">
        <v>3818</v>
      </c>
      <c r="H132" s="232">
        <v>8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250</v>
      </c>
    </row>
    <row r="133" s="2" customFormat="1" ht="16.5" customHeight="1">
      <c r="A133" s="39"/>
      <c r="B133" s="40"/>
      <c r="C133" s="264" t="s">
        <v>236</v>
      </c>
      <c r="D133" s="264" t="s">
        <v>372</v>
      </c>
      <c r="E133" s="265" t="s">
        <v>3819</v>
      </c>
      <c r="F133" s="266" t="s">
        <v>3820</v>
      </c>
      <c r="G133" s="267" t="s">
        <v>293</v>
      </c>
      <c r="H133" s="268">
        <v>45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260</v>
      </c>
    </row>
    <row r="134" s="2" customFormat="1" ht="16.5" customHeight="1">
      <c r="A134" s="39"/>
      <c r="B134" s="40"/>
      <c r="C134" s="228" t="s">
        <v>241</v>
      </c>
      <c r="D134" s="228" t="s">
        <v>218</v>
      </c>
      <c r="E134" s="229" t="s">
        <v>3821</v>
      </c>
      <c r="F134" s="230" t="s">
        <v>3822</v>
      </c>
      <c r="G134" s="231" t="s">
        <v>293</v>
      </c>
      <c r="H134" s="232">
        <v>45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269</v>
      </c>
    </row>
    <row r="135" s="2" customFormat="1" ht="16.5" customHeight="1">
      <c r="A135" s="39"/>
      <c r="B135" s="40"/>
      <c r="C135" s="264" t="s">
        <v>245</v>
      </c>
      <c r="D135" s="264" t="s">
        <v>372</v>
      </c>
      <c r="E135" s="265" t="s">
        <v>3823</v>
      </c>
      <c r="F135" s="266" t="s">
        <v>3824</v>
      </c>
      <c r="G135" s="267" t="s">
        <v>2780</v>
      </c>
      <c r="H135" s="268">
        <v>4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280</v>
      </c>
    </row>
    <row r="136" s="2" customFormat="1" ht="16.5" customHeight="1">
      <c r="A136" s="39"/>
      <c r="B136" s="40"/>
      <c r="C136" s="228" t="s">
        <v>250</v>
      </c>
      <c r="D136" s="228" t="s">
        <v>218</v>
      </c>
      <c r="E136" s="229" t="s">
        <v>3825</v>
      </c>
      <c r="F136" s="230" t="s">
        <v>3826</v>
      </c>
      <c r="G136" s="231" t="s">
        <v>2780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290</v>
      </c>
    </row>
    <row r="137" s="2" customFormat="1" ht="16.5" customHeight="1">
      <c r="A137" s="39"/>
      <c r="B137" s="40"/>
      <c r="C137" s="264" t="s">
        <v>255</v>
      </c>
      <c r="D137" s="264" t="s">
        <v>372</v>
      </c>
      <c r="E137" s="265" t="s">
        <v>3827</v>
      </c>
      <c r="F137" s="266" t="s">
        <v>3828</v>
      </c>
      <c r="G137" s="267" t="s">
        <v>293</v>
      </c>
      <c r="H137" s="268">
        <v>50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302</v>
      </c>
    </row>
    <row r="138" s="2" customFormat="1" ht="16.5" customHeight="1">
      <c r="A138" s="39"/>
      <c r="B138" s="40"/>
      <c r="C138" s="228" t="s">
        <v>260</v>
      </c>
      <c r="D138" s="228" t="s">
        <v>218</v>
      </c>
      <c r="E138" s="229" t="s">
        <v>3829</v>
      </c>
      <c r="F138" s="230" t="s">
        <v>3830</v>
      </c>
      <c r="G138" s="231" t="s">
        <v>293</v>
      </c>
      <c r="H138" s="232">
        <v>50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313</v>
      </c>
    </row>
    <row r="139" s="2" customFormat="1" ht="16.5" customHeight="1">
      <c r="A139" s="39"/>
      <c r="B139" s="40"/>
      <c r="C139" s="264" t="s">
        <v>265</v>
      </c>
      <c r="D139" s="264" t="s">
        <v>372</v>
      </c>
      <c r="E139" s="265" t="s">
        <v>3831</v>
      </c>
      <c r="F139" s="266" t="s">
        <v>3832</v>
      </c>
      <c r="G139" s="267" t="s">
        <v>2040</v>
      </c>
      <c r="H139" s="268">
        <v>40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320</v>
      </c>
    </row>
    <row r="140" s="2" customFormat="1" ht="16.5" customHeight="1">
      <c r="A140" s="39"/>
      <c r="B140" s="40"/>
      <c r="C140" s="228" t="s">
        <v>269</v>
      </c>
      <c r="D140" s="228" t="s">
        <v>218</v>
      </c>
      <c r="E140" s="229" t="s">
        <v>3833</v>
      </c>
      <c r="F140" s="230" t="s">
        <v>3834</v>
      </c>
      <c r="G140" s="231" t="s">
        <v>2040</v>
      </c>
      <c r="H140" s="232">
        <v>40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331</v>
      </c>
    </row>
    <row r="141" s="2" customFormat="1" ht="16.5" customHeight="1">
      <c r="A141" s="39"/>
      <c r="B141" s="40"/>
      <c r="C141" s="264" t="s">
        <v>274</v>
      </c>
      <c r="D141" s="264" t="s">
        <v>372</v>
      </c>
      <c r="E141" s="265" t="s">
        <v>3835</v>
      </c>
      <c r="F141" s="266" t="s">
        <v>3836</v>
      </c>
      <c r="G141" s="267" t="s">
        <v>2040</v>
      </c>
      <c r="H141" s="268">
        <v>40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341</v>
      </c>
    </row>
    <row r="142" s="2" customFormat="1" ht="16.5" customHeight="1">
      <c r="A142" s="39"/>
      <c r="B142" s="40"/>
      <c r="C142" s="228" t="s">
        <v>280</v>
      </c>
      <c r="D142" s="228" t="s">
        <v>218</v>
      </c>
      <c r="E142" s="229" t="s">
        <v>3837</v>
      </c>
      <c r="F142" s="230" t="s">
        <v>3838</v>
      </c>
      <c r="G142" s="231" t="s">
        <v>2040</v>
      </c>
      <c r="H142" s="232">
        <v>40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351</v>
      </c>
    </row>
    <row r="143" s="2" customFormat="1" ht="16.5" customHeight="1">
      <c r="A143" s="39"/>
      <c r="B143" s="40"/>
      <c r="C143" s="264" t="s">
        <v>8</v>
      </c>
      <c r="D143" s="264" t="s">
        <v>372</v>
      </c>
      <c r="E143" s="265" t="s">
        <v>3839</v>
      </c>
      <c r="F143" s="266" t="s">
        <v>3840</v>
      </c>
      <c r="G143" s="267" t="s">
        <v>2040</v>
      </c>
      <c r="H143" s="268">
        <v>4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362</v>
      </c>
    </row>
    <row r="144" s="2" customFormat="1" ht="16.5" customHeight="1">
      <c r="A144" s="39"/>
      <c r="B144" s="40"/>
      <c r="C144" s="228" t="s">
        <v>290</v>
      </c>
      <c r="D144" s="228" t="s">
        <v>218</v>
      </c>
      <c r="E144" s="229" t="s">
        <v>3841</v>
      </c>
      <c r="F144" s="230" t="s">
        <v>3842</v>
      </c>
      <c r="G144" s="231" t="s">
        <v>2040</v>
      </c>
      <c r="H144" s="232">
        <v>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371</v>
      </c>
    </row>
    <row r="145" s="2" customFormat="1" ht="16.5" customHeight="1">
      <c r="A145" s="39"/>
      <c r="B145" s="40"/>
      <c r="C145" s="264" t="s">
        <v>297</v>
      </c>
      <c r="D145" s="264" t="s">
        <v>372</v>
      </c>
      <c r="E145" s="265" t="s">
        <v>3843</v>
      </c>
      <c r="F145" s="266" t="s">
        <v>3844</v>
      </c>
      <c r="G145" s="267" t="s">
        <v>2040</v>
      </c>
      <c r="H145" s="268">
        <v>4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380</v>
      </c>
    </row>
    <row r="146" s="2" customFormat="1" ht="16.5" customHeight="1">
      <c r="A146" s="39"/>
      <c r="B146" s="40"/>
      <c r="C146" s="228" t="s">
        <v>302</v>
      </c>
      <c r="D146" s="228" t="s">
        <v>218</v>
      </c>
      <c r="E146" s="229" t="s">
        <v>3845</v>
      </c>
      <c r="F146" s="230" t="s">
        <v>3846</v>
      </c>
      <c r="G146" s="231" t="s">
        <v>2040</v>
      </c>
      <c r="H146" s="232">
        <v>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389</v>
      </c>
    </row>
    <row r="147" s="12" customFormat="1" ht="25.92" customHeight="1">
      <c r="A147" s="12"/>
      <c r="B147" s="212"/>
      <c r="C147" s="213"/>
      <c r="D147" s="214" t="s">
        <v>78</v>
      </c>
      <c r="E147" s="215" t="s">
        <v>3400</v>
      </c>
      <c r="F147" s="215" t="s">
        <v>3847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SUM(P148:P155)</f>
        <v>0</v>
      </c>
      <c r="Q147" s="220"/>
      <c r="R147" s="221">
        <f>SUM(R148:R155)</f>
        <v>0</v>
      </c>
      <c r="S147" s="220"/>
      <c r="T147" s="222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86</v>
      </c>
      <c r="AT147" s="224" t="s">
        <v>78</v>
      </c>
      <c r="AU147" s="224" t="s">
        <v>79</v>
      </c>
      <c r="AY147" s="223" t="s">
        <v>216</v>
      </c>
      <c r="BK147" s="225">
        <f>SUM(BK148:BK155)</f>
        <v>0</v>
      </c>
    </row>
    <row r="148" s="2" customFormat="1" ht="16.5" customHeight="1">
      <c r="A148" s="39"/>
      <c r="B148" s="40"/>
      <c r="C148" s="264" t="s">
        <v>309</v>
      </c>
      <c r="D148" s="264" t="s">
        <v>372</v>
      </c>
      <c r="E148" s="265" t="s">
        <v>3848</v>
      </c>
      <c r="F148" s="266" t="s">
        <v>3849</v>
      </c>
      <c r="G148" s="267" t="s">
        <v>293</v>
      </c>
      <c r="H148" s="268">
        <v>100</v>
      </c>
      <c r="I148" s="269"/>
      <c r="J148" s="270">
        <f>ROUND(I148*H148,2)</f>
        <v>0</v>
      </c>
      <c r="K148" s="266" t="s">
        <v>1</v>
      </c>
      <c r="L148" s="271"/>
      <c r="M148" s="272" t="s">
        <v>1</v>
      </c>
      <c r="N148" s="273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250</v>
      </c>
      <c r="AT148" s="239" t="s">
        <v>372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398</v>
      </c>
    </row>
    <row r="149" s="2" customFormat="1" ht="16.5" customHeight="1">
      <c r="A149" s="39"/>
      <c r="B149" s="40"/>
      <c r="C149" s="228" t="s">
        <v>313</v>
      </c>
      <c r="D149" s="228" t="s">
        <v>218</v>
      </c>
      <c r="E149" s="229" t="s">
        <v>3850</v>
      </c>
      <c r="F149" s="230" t="s">
        <v>3851</v>
      </c>
      <c r="G149" s="231" t="s">
        <v>293</v>
      </c>
      <c r="H149" s="232">
        <v>100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408</v>
      </c>
    </row>
    <row r="150" s="2" customFormat="1" ht="16.5" customHeight="1">
      <c r="A150" s="39"/>
      <c r="B150" s="40"/>
      <c r="C150" s="264" t="s">
        <v>7</v>
      </c>
      <c r="D150" s="264" t="s">
        <v>372</v>
      </c>
      <c r="E150" s="265" t="s">
        <v>3852</v>
      </c>
      <c r="F150" s="266" t="s">
        <v>3853</v>
      </c>
      <c r="G150" s="267" t="s">
        <v>293</v>
      </c>
      <c r="H150" s="268">
        <v>40</v>
      </c>
      <c r="I150" s="269"/>
      <c r="J150" s="270">
        <f>ROUND(I150*H150,2)</f>
        <v>0</v>
      </c>
      <c r="K150" s="266" t="s">
        <v>1</v>
      </c>
      <c r="L150" s="271"/>
      <c r="M150" s="272" t="s">
        <v>1</v>
      </c>
      <c r="N150" s="273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250</v>
      </c>
      <c r="AT150" s="239" t="s">
        <v>372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420</v>
      </c>
    </row>
    <row r="151" s="2" customFormat="1" ht="16.5" customHeight="1">
      <c r="A151" s="39"/>
      <c r="B151" s="40"/>
      <c r="C151" s="228" t="s">
        <v>320</v>
      </c>
      <c r="D151" s="228" t="s">
        <v>218</v>
      </c>
      <c r="E151" s="229" t="s">
        <v>3854</v>
      </c>
      <c r="F151" s="230" t="s">
        <v>3855</v>
      </c>
      <c r="G151" s="231" t="s">
        <v>293</v>
      </c>
      <c r="H151" s="232">
        <v>40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428</v>
      </c>
    </row>
    <row r="152" s="2" customFormat="1" ht="16.5" customHeight="1">
      <c r="A152" s="39"/>
      <c r="B152" s="40"/>
      <c r="C152" s="264" t="s">
        <v>325</v>
      </c>
      <c r="D152" s="264" t="s">
        <v>372</v>
      </c>
      <c r="E152" s="265" t="s">
        <v>3856</v>
      </c>
      <c r="F152" s="266" t="s">
        <v>3857</v>
      </c>
      <c r="G152" s="267" t="s">
        <v>2040</v>
      </c>
      <c r="H152" s="268">
        <v>30</v>
      </c>
      <c r="I152" s="269"/>
      <c r="J152" s="270">
        <f>ROUND(I152*H152,2)</f>
        <v>0</v>
      </c>
      <c r="K152" s="266" t="s">
        <v>1</v>
      </c>
      <c r="L152" s="271"/>
      <c r="M152" s="272" t="s">
        <v>1</v>
      </c>
      <c r="N152" s="273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250</v>
      </c>
      <c r="AT152" s="239" t="s">
        <v>372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436</v>
      </c>
    </row>
    <row r="153" s="2" customFormat="1" ht="16.5" customHeight="1">
      <c r="A153" s="39"/>
      <c r="B153" s="40"/>
      <c r="C153" s="228" t="s">
        <v>331</v>
      </c>
      <c r="D153" s="228" t="s">
        <v>218</v>
      </c>
      <c r="E153" s="229" t="s">
        <v>3858</v>
      </c>
      <c r="F153" s="230" t="s">
        <v>3859</v>
      </c>
      <c r="G153" s="231" t="s">
        <v>2040</v>
      </c>
      <c r="H153" s="232">
        <v>30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445</v>
      </c>
    </row>
    <row r="154" s="2" customFormat="1" ht="16.5" customHeight="1">
      <c r="A154" s="39"/>
      <c r="B154" s="40"/>
      <c r="C154" s="228" t="s">
        <v>336</v>
      </c>
      <c r="D154" s="228" t="s">
        <v>218</v>
      </c>
      <c r="E154" s="229" t="s">
        <v>3860</v>
      </c>
      <c r="F154" s="230" t="s">
        <v>3861</v>
      </c>
      <c r="G154" s="231" t="s">
        <v>650</v>
      </c>
      <c r="H154" s="232">
        <v>0.5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453</v>
      </c>
    </row>
    <row r="155" s="2" customFormat="1" ht="16.5" customHeight="1">
      <c r="A155" s="39"/>
      <c r="B155" s="40"/>
      <c r="C155" s="228" t="s">
        <v>341</v>
      </c>
      <c r="D155" s="228" t="s">
        <v>218</v>
      </c>
      <c r="E155" s="229" t="s">
        <v>3862</v>
      </c>
      <c r="F155" s="230" t="s">
        <v>3863</v>
      </c>
      <c r="G155" s="231" t="s">
        <v>650</v>
      </c>
      <c r="H155" s="232">
        <v>0.5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464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3454</v>
      </c>
      <c r="F156" s="215" t="s">
        <v>3628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SUM(P157:P163)</f>
        <v>0</v>
      </c>
      <c r="Q156" s="220"/>
      <c r="R156" s="221">
        <f>SUM(R157:R163)</f>
        <v>0</v>
      </c>
      <c r="S156" s="220"/>
      <c r="T156" s="222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SUM(BK157:BK163)</f>
        <v>0</v>
      </c>
    </row>
    <row r="157" s="2" customFormat="1" ht="16.5" customHeight="1">
      <c r="A157" s="39"/>
      <c r="B157" s="40"/>
      <c r="C157" s="264" t="s">
        <v>346</v>
      </c>
      <c r="D157" s="264" t="s">
        <v>372</v>
      </c>
      <c r="E157" s="265" t="s">
        <v>3864</v>
      </c>
      <c r="F157" s="266" t="s">
        <v>3637</v>
      </c>
      <c r="G157" s="267" t="s">
        <v>3638</v>
      </c>
      <c r="H157" s="268">
        <v>8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474</v>
      </c>
    </row>
    <row r="158" s="2" customFormat="1" ht="16.5" customHeight="1">
      <c r="A158" s="39"/>
      <c r="B158" s="40"/>
      <c r="C158" s="264" t="s">
        <v>351</v>
      </c>
      <c r="D158" s="264" t="s">
        <v>372</v>
      </c>
      <c r="E158" s="265" t="s">
        <v>3865</v>
      </c>
      <c r="F158" s="266" t="s">
        <v>3866</v>
      </c>
      <c r="G158" s="267" t="s">
        <v>3638</v>
      </c>
      <c r="H158" s="268">
        <v>8</v>
      </c>
      <c r="I158" s="269"/>
      <c r="J158" s="270">
        <f>ROUND(I158*H158,2)</f>
        <v>0</v>
      </c>
      <c r="K158" s="266" t="s">
        <v>1</v>
      </c>
      <c r="L158" s="271"/>
      <c r="M158" s="272" t="s">
        <v>1</v>
      </c>
      <c r="N158" s="273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250</v>
      </c>
      <c r="AT158" s="239" t="s">
        <v>372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483</v>
      </c>
    </row>
    <row r="159" s="2" customFormat="1" ht="16.5" customHeight="1">
      <c r="A159" s="39"/>
      <c r="B159" s="40"/>
      <c r="C159" s="264" t="s">
        <v>356</v>
      </c>
      <c r="D159" s="264" t="s">
        <v>372</v>
      </c>
      <c r="E159" s="265" t="s">
        <v>3867</v>
      </c>
      <c r="F159" s="266" t="s">
        <v>3633</v>
      </c>
      <c r="G159" s="267" t="s">
        <v>2040</v>
      </c>
      <c r="H159" s="268">
        <v>1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494</v>
      </c>
    </row>
    <row r="160" s="2" customFormat="1" ht="16.5" customHeight="1">
      <c r="A160" s="39"/>
      <c r="B160" s="40"/>
      <c r="C160" s="228" t="s">
        <v>362</v>
      </c>
      <c r="D160" s="228" t="s">
        <v>218</v>
      </c>
      <c r="E160" s="229" t="s">
        <v>3868</v>
      </c>
      <c r="F160" s="230" t="s">
        <v>3635</v>
      </c>
      <c r="G160" s="231" t="s">
        <v>2040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504</v>
      </c>
    </row>
    <row r="161" s="2" customFormat="1" ht="16.5" customHeight="1">
      <c r="A161" s="39"/>
      <c r="B161" s="40"/>
      <c r="C161" s="228" t="s">
        <v>367</v>
      </c>
      <c r="D161" s="228" t="s">
        <v>218</v>
      </c>
      <c r="E161" s="229" t="s">
        <v>3869</v>
      </c>
      <c r="F161" s="230" t="s">
        <v>3644</v>
      </c>
      <c r="G161" s="231" t="s">
        <v>2040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515</v>
      </c>
    </row>
    <row r="162" s="2" customFormat="1" ht="16.5" customHeight="1">
      <c r="A162" s="39"/>
      <c r="B162" s="40"/>
      <c r="C162" s="228" t="s">
        <v>371</v>
      </c>
      <c r="D162" s="228" t="s">
        <v>218</v>
      </c>
      <c r="E162" s="229" t="s">
        <v>3870</v>
      </c>
      <c r="F162" s="230" t="s">
        <v>3646</v>
      </c>
      <c r="G162" s="231" t="s">
        <v>2040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528</v>
      </c>
    </row>
    <row r="163" s="2" customFormat="1" ht="16.5" customHeight="1">
      <c r="A163" s="39"/>
      <c r="B163" s="40"/>
      <c r="C163" s="228" t="s">
        <v>376</v>
      </c>
      <c r="D163" s="228" t="s">
        <v>218</v>
      </c>
      <c r="E163" s="229" t="s">
        <v>3871</v>
      </c>
      <c r="F163" s="230" t="s">
        <v>3650</v>
      </c>
      <c r="G163" s="231" t="s">
        <v>2040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74" t="s">
        <v>1</v>
      </c>
      <c r="N163" s="275" t="s">
        <v>44</v>
      </c>
      <c r="O163" s="276"/>
      <c r="P163" s="277">
        <f>O163*H163</f>
        <v>0</v>
      </c>
      <c r="Q163" s="277">
        <v>0</v>
      </c>
      <c r="R163" s="277">
        <f>Q163*H163</f>
        <v>0</v>
      </c>
      <c r="S163" s="277">
        <v>0</v>
      </c>
      <c r="T163" s="27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875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UPIk55VlphkvNlTnuGU+2WKYWztOMkbnVcNgXP5n6LRl6bAsLt5xvC8UJ1nESi/O0orf7SjDBB6IU+i382YOiA==" hashValue="OoqJ5pYj/8CNwrY88eNwZn0ueqtFsiOp5dm5FJj58oMZbi4Yr/EJbQcvkGvyLeuOqPWriF05HU7cXa8d/aX5VQ==" algorithmName="SHA-512" password="EA0A"/>
  <autoFilter ref="C126:K1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3872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ROUND((SUM(BE129:BE196)),  2)</f>
        <v>0</v>
      </c>
      <c r="G37" s="39"/>
      <c r="H37" s="39"/>
      <c r="I37" s="166">
        <v>0.20999999999999999</v>
      </c>
      <c r="J37" s="165">
        <f>ROUND(((SUM(BE129:BE196))*I37),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ROUND((SUM(BF129:BF196)),  2)</f>
        <v>0</v>
      </c>
      <c r="G38" s="39"/>
      <c r="H38" s="39"/>
      <c r="I38" s="166">
        <v>0.14999999999999999</v>
      </c>
      <c r="J38" s="165">
        <f>ROUND(((SUM(BF129:BF196))*I38),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ROUND((SUM(BG129:BG196)),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ROUND((SUM(BH129:BH196)),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ROUND((SUM(BI129:BI196)),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VZT - Vzduchotechnika - SO 01 -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3874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3875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3876</v>
      </c>
      <c r="E103" s="198"/>
      <c r="F103" s="198"/>
      <c r="G103" s="198"/>
      <c r="H103" s="198"/>
      <c r="I103" s="198"/>
      <c r="J103" s="199">
        <f>J135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3877</v>
      </c>
      <c r="E104" s="198"/>
      <c r="F104" s="198"/>
      <c r="G104" s="198"/>
      <c r="H104" s="198"/>
      <c r="I104" s="198"/>
      <c r="J104" s="199">
        <f>J185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3878</v>
      </c>
      <c r="E105" s="198"/>
      <c r="F105" s="198"/>
      <c r="G105" s="198"/>
      <c r="H105" s="198"/>
      <c r="I105" s="198"/>
      <c r="J105" s="199">
        <f>J188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532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VZT - Vzduchotechnika - SO 01 - Přístavba a spojovací krček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>MŠ Malínek, Kaplického 386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5.6183290000000001</v>
      </c>
      <c r="S129" s="105"/>
      <c r="T129" s="210">
        <f>T130</f>
        <v>0.096000000000000002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3384</v>
      </c>
      <c r="F130" s="215" t="s">
        <v>3879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P131+P135+P185+P188</f>
        <v>0</v>
      </c>
      <c r="Q130" s="220"/>
      <c r="R130" s="221">
        <f>R131+R135+R185+R188</f>
        <v>5.6183290000000001</v>
      </c>
      <c r="S130" s="220"/>
      <c r="T130" s="222">
        <f>T131+T135+T185+T188</f>
        <v>0.096000000000000002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BK131+BK135+BK185+BK188</f>
        <v>0</v>
      </c>
    </row>
    <row r="131" s="12" customFormat="1" ht="22.8" customHeight="1">
      <c r="A131" s="12"/>
      <c r="B131" s="212"/>
      <c r="C131" s="213"/>
      <c r="D131" s="214" t="s">
        <v>78</v>
      </c>
      <c r="E131" s="226" t="s">
        <v>86</v>
      </c>
      <c r="F131" s="226" t="s">
        <v>3880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SUM(P132:P134)</f>
        <v>0</v>
      </c>
      <c r="Q131" s="220"/>
      <c r="R131" s="221">
        <f>SUM(R132:R134)</f>
        <v>0</v>
      </c>
      <c r="S131" s="220"/>
      <c r="T131" s="222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86</v>
      </c>
      <c r="AT131" s="224" t="s">
        <v>78</v>
      </c>
      <c r="AU131" s="224" t="s">
        <v>86</v>
      </c>
      <c r="AY131" s="223" t="s">
        <v>216</v>
      </c>
      <c r="BK131" s="225">
        <f>SUM(BK132:BK134)</f>
        <v>0</v>
      </c>
    </row>
    <row r="132" s="2" customFormat="1" ht="16.5" customHeight="1">
      <c r="A132" s="39"/>
      <c r="B132" s="40"/>
      <c r="C132" s="228" t="s">
        <v>86</v>
      </c>
      <c r="D132" s="228" t="s">
        <v>218</v>
      </c>
      <c r="E132" s="229" t="s">
        <v>3881</v>
      </c>
      <c r="F132" s="230" t="s">
        <v>3882</v>
      </c>
      <c r="G132" s="231" t="s">
        <v>2040</v>
      </c>
      <c r="H132" s="232">
        <v>1</v>
      </c>
      <c r="I132" s="233"/>
      <c r="J132" s="234">
        <f>ROUND(I132*H132,2)</f>
        <v>0</v>
      </c>
      <c r="K132" s="230" t="s">
        <v>3883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88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88</v>
      </c>
    </row>
    <row r="133" s="2" customFormat="1" ht="37.8" customHeight="1">
      <c r="A133" s="39"/>
      <c r="B133" s="40"/>
      <c r="C133" s="228" t="s">
        <v>88</v>
      </c>
      <c r="D133" s="228" t="s">
        <v>218</v>
      </c>
      <c r="E133" s="229" t="s">
        <v>3884</v>
      </c>
      <c r="F133" s="230" t="s">
        <v>3885</v>
      </c>
      <c r="G133" s="231" t="s">
        <v>2040</v>
      </c>
      <c r="H133" s="232">
        <v>4</v>
      </c>
      <c r="I133" s="233"/>
      <c r="J133" s="234">
        <f>ROUND(I133*H133,2)</f>
        <v>0</v>
      </c>
      <c r="K133" s="230" t="s">
        <v>3883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121</v>
      </c>
    </row>
    <row r="134" s="2" customFormat="1" ht="24.15" customHeight="1">
      <c r="A134" s="39"/>
      <c r="B134" s="40"/>
      <c r="C134" s="228" t="s">
        <v>99</v>
      </c>
      <c r="D134" s="228" t="s">
        <v>218</v>
      </c>
      <c r="E134" s="229" t="s">
        <v>3886</v>
      </c>
      <c r="F134" s="230" t="s">
        <v>3887</v>
      </c>
      <c r="G134" s="231" t="s">
        <v>2040</v>
      </c>
      <c r="H134" s="232">
        <v>1</v>
      </c>
      <c r="I134" s="233"/>
      <c r="J134" s="234">
        <f>ROUND(I134*H134,2)</f>
        <v>0</v>
      </c>
      <c r="K134" s="230" t="s">
        <v>3883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241</v>
      </c>
    </row>
    <row r="135" s="12" customFormat="1" ht="22.8" customHeight="1">
      <c r="A135" s="12"/>
      <c r="B135" s="212"/>
      <c r="C135" s="213"/>
      <c r="D135" s="214" t="s">
        <v>78</v>
      </c>
      <c r="E135" s="226" t="s">
        <v>88</v>
      </c>
      <c r="F135" s="226" t="s">
        <v>3888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SUM(P136:P184)</f>
        <v>0</v>
      </c>
      <c r="Q135" s="220"/>
      <c r="R135" s="221">
        <f>SUM(R136:R184)</f>
        <v>3.2153290000000001</v>
      </c>
      <c r="S135" s="220"/>
      <c r="T135" s="222">
        <f>SUM(T136:T184)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78</v>
      </c>
      <c r="AU135" s="224" t="s">
        <v>86</v>
      </c>
      <c r="AY135" s="223" t="s">
        <v>216</v>
      </c>
      <c r="BK135" s="225">
        <f>SUM(BK136:BK184)</f>
        <v>0</v>
      </c>
    </row>
    <row r="136" s="2" customFormat="1" ht="16.5" customHeight="1">
      <c r="A136" s="39"/>
      <c r="B136" s="40"/>
      <c r="C136" s="228" t="s">
        <v>121</v>
      </c>
      <c r="D136" s="228" t="s">
        <v>218</v>
      </c>
      <c r="E136" s="229" t="s">
        <v>3889</v>
      </c>
      <c r="F136" s="230" t="s">
        <v>3890</v>
      </c>
      <c r="G136" s="231" t="s">
        <v>293</v>
      </c>
      <c r="H136" s="232">
        <v>35</v>
      </c>
      <c r="I136" s="233"/>
      <c r="J136" s="234">
        <f>ROUND(I136*H136,2)</f>
        <v>0</v>
      </c>
      <c r="K136" s="230" t="s">
        <v>3891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0.00175</v>
      </c>
      <c r="R136" s="237">
        <f>Q136*H136</f>
        <v>0.061249999999999999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250</v>
      </c>
    </row>
    <row r="137" s="2" customFormat="1" ht="16.5" customHeight="1">
      <c r="A137" s="39"/>
      <c r="B137" s="40"/>
      <c r="C137" s="228" t="s">
        <v>236</v>
      </c>
      <c r="D137" s="228" t="s">
        <v>218</v>
      </c>
      <c r="E137" s="229" t="s">
        <v>3892</v>
      </c>
      <c r="F137" s="230" t="s">
        <v>3893</v>
      </c>
      <c r="G137" s="231" t="s">
        <v>293</v>
      </c>
      <c r="H137" s="232">
        <v>25</v>
      </c>
      <c r="I137" s="233"/>
      <c r="J137" s="234">
        <f>ROUND(I137*H137,2)</f>
        <v>0</v>
      </c>
      <c r="K137" s="230" t="s">
        <v>3891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0.0031199999999999999</v>
      </c>
      <c r="R137" s="237">
        <f>Q137*H137</f>
        <v>0.078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260</v>
      </c>
    </row>
    <row r="138" s="2" customFormat="1" ht="16.5" customHeight="1">
      <c r="A138" s="39"/>
      <c r="B138" s="40"/>
      <c r="C138" s="228" t="s">
        <v>241</v>
      </c>
      <c r="D138" s="228" t="s">
        <v>218</v>
      </c>
      <c r="E138" s="229" t="s">
        <v>3894</v>
      </c>
      <c r="F138" s="230" t="s">
        <v>3895</v>
      </c>
      <c r="G138" s="231" t="s">
        <v>293</v>
      </c>
      <c r="H138" s="232">
        <v>7</v>
      </c>
      <c r="I138" s="233"/>
      <c r="J138" s="234">
        <f>ROUND(I138*H138,2)</f>
        <v>0</v>
      </c>
      <c r="K138" s="230" t="s">
        <v>3883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0.0031199999999999999</v>
      </c>
      <c r="R138" s="237">
        <f>Q138*H138</f>
        <v>0.021839999999999998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269</v>
      </c>
    </row>
    <row r="139" s="2" customFormat="1" ht="16.5" customHeight="1">
      <c r="A139" s="39"/>
      <c r="B139" s="40"/>
      <c r="C139" s="228" t="s">
        <v>245</v>
      </c>
      <c r="D139" s="228" t="s">
        <v>218</v>
      </c>
      <c r="E139" s="229" t="s">
        <v>3896</v>
      </c>
      <c r="F139" s="230" t="s">
        <v>3897</v>
      </c>
      <c r="G139" s="231" t="s">
        <v>293</v>
      </c>
      <c r="H139" s="232">
        <v>4</v>
      </c>
      <c r="I139" s="233"/>
      <c r="J139" s="234">
        <f>ROUND(I139*H139,2)</f>
        <v>0</v>
      </c>
      <c r="K139" s="230" t="s">
        <v>3883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0.0031199999999999999</v>
      </c>
      <c r="R139" s="237">
        <f>Q139*H139</f>
        <v>0.01248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280</v>
      </c>
    </row>
    <row r="140" s="2" customFormat="1" ht="16.5" customHeight="1">
      <c r="A140" s="39"/>
      <c r="B140" s="40"/>
      <c r="C140" s="228" t="s">
        <v>250</v>
      </c>
      <c r="D140" s="228" t="s">
        <v>218</v>
      </c>
      <c r="E140" s="229" t="s">
        <v>3898</v>
      </c>
      <c r="F140" s="230" t="s">
        <v>3899</v>
      </c>
      <c r="G140" s="231" t="s">
        <v>293</v>
      </c>
      <c r="H140" s="232">
        <v>7</v>
      </c>
      <c r="I140" s="233"/>
      <c r="J140" s="234">
        <f>ROUND(I140*H140,2)</f>
        <v>0</v>
      </c>
      <c r="K140" s="230" t="s">
        <v>3883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0.0031199999999999999</v>
      </c>
      <c r="R140" s="237">
        <f>Q140*H140</f>
        <v>0.021839999999999998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290</v>
      </c>
    </row>
    <row r="141" s="2" customFormat="1" ht="16.5" customHeight="1">
      <c r="A141" s="39"/>
      <c r="B141" s="40"/>
      <c r="C141" s="228" t="s">
        <v>255</v>
      </c>
      <c r="D141" s="228" t="s">
        <v>218</v>
      </c>
      <c r="E141" s="229" t="s">
        <v>3900</v>
      </c>
      <c r="F141" s="230" t="s">
        <v>3901</v>
      </c>
      <c r="G141" s="231" t="s">
        <v>293</v>
      </c>
      <c r="H141" s="232">
        <v>7</v>
      </c>
      <c r="I141" s="233"/>
      <c r="J141" s="234">
        <f>ROUND(I141*H141,2)</f>
        <v>0</v>
      </c>
      <c r="K141" s="230" t="s">
        <v>3883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0.0031199999999999999</v>
      </c>
      <c r="R141" s="237">
        <f>Q141*H141</f>
        <v>0.021839999999999998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302</v>
      </c>
    </row>
    <row r="142" s="2" customFormat="1" ht="16.5" customHeight="1">
      <c r="A142" s="39"/>
      <c r="B142" s="40"/>
      <c r="C142" s="228" t="s">
        <v>260</v>
      </c>
      <c r="D142" s="228" t="s">
        <v>218</v>
      </c>
      <c r="E142" s="229" t="s">
        <v>3902</v>
      </c>
      <c r="F142" s="230" t="s">
        <v>3903</v>
      </c>
      <c r="G142" s="231" t="s">
        <v>293</v>
      </c>
      <c r="H142" s="232">
        <v>1</v>
      </c>
      <c r="I142" s="233"/>
      <c r="J142" s="234">
        <f>ROUND(I142*H142,2)</f>
        <v>0</v>
      </c>
      <c r="K142" s="230" t="s">
        <v>3883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0.0031199999999999999</v>
      </c>
      <c r="R142" s="237">
        <f>Q142*H142</f>
        <v>0.0031199999999999999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313</v>
      </c>
    </row>
    <row r="143" s="2" customFormat="1" ht="16.5" customHeight="1">
      <c r="A143" s="39"/>
      <c r="B143" s="40"/>
      <c r="C143" s="228" t="s">
        <v>265</v>
      </c>
      <c r="D143" s="228" t="s">
        <v>218</v>
      </c>
      <c r="E143" s="229" t="s">
        <v>3904</v>
      </c>
      <c r="F143" s="230" t="s">
        <v>3905</v>
      </c>
      <c r="G143" s="231" t="s">
        <v>293</v>
      </c>
      <c r="H143" s="232">
        <v>1</v>
      </c>
      <c r="I143" s="233"/>
      <c r="J143" s="234">
        <f>ROUND(I143*H143,2)</f>
        <v>0</v>
      </c>
      <c r="K143" s="230" t="s">
        <v>3883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0.0065300000000000002</v>
      </c>
      <c r="R143" s="237">
        <f>Q143*H143</f>
        <v>0.0065300000000000002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320</v>
      </c>
    </row>
    <row r="144" s="2" customFormat="1" ht="16.5" customHeight="1">
      <c r="A144" s="39"/>
      <c r="B144" s="40"/>
      <c r="C144" s="228" t="s">
        <v>269</v>
      </c>
      <c r="D144" s="228" t="s">
        <v>218</v>
      </c>
      <c r="E144" s="229" t="s">
        <v>3906</v>
      </c>
      <c r="F144" s="230" t="s">
        <v>3907</v>
      </c>
      <c r="G144" s="231" t="s">
        <v>293</v>
      </c>
      <c r="H144" s="232">
        <v>57</v>
      </c>
      <c r="I144" s="233"/>
      <c r="J144" s="234">
        <f>ROUND(I144*H144,2)</f>
        <v>0</v>
      </c>
      <c r="K144" s="230" t="s">
        <v>3883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0.0065300000000000002</v>
      </c>
      <c r="R144" s="237">
        <f>Q144*H144</f>
        <v>0.37220999999999999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331</v>
      </c>
    </row>
    <row r="145" s="2" customFormat="1" ht="16.5" customHeight="1">
      <c r="A145" s="39"/>
      <c r="B145" s="40"/>
      <c r="C145" s="228" t="s">
        <v>274</v>
      </c>
      <c r="D145" s="228" t="s">
        <v>218</v>
      </c>
      <c r="E145" s="229" t="s">
        <v>3908</v>
      </c>
      <c r="F145" s="230" t="s">
        <v>3909</v>
      </c>
      <c r="G145" s="231" t="s">
        <v>293</v>
      </c>
      <c r="H145" s="232">
        <v>17</v>
      </c>
      <c r="I145" s="233"/>
      <c r="J145" s="234">
        <f>ROUND(I145*H145,2)</f>
        <v>0</v>
      </c>
      <c r="K145" s="230" t="s">
        <v>3883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0.0065300000000000002</v>
      </c>
      <c r="R145" s="237">
        <f>Q145*H145</f>
        <v>0.11101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341</v>
      </c>
    </row>
    <row r="146" s="2" customFormat="1" ht="21.75" customHeight="1">
      <c r="A146" s="39"/>
      <c r="B146" s="40"/>
      <c r="C146" s="228" t="s">
        <v>280</v>
      </c>
      <c r="D146" s="228" t="s">
        <v>218</v>
      </c>
      <c r="E146" s="229" t="s">
        <v>3910</v>
      </c>
      <c r="F146" s="230" t="s">
        <v>3911</v>
      </c>
      <c r="G146" s="231" t="s">
        <v>277</v>
      </c>
      <c r="H146" s="232">
        <v>4</v>
      </c>
      <c r="I146" s="233"/>
      <c r="J146" s="234">
        <f>ROUND(I146*H146,2)</f>
        <v>0</v>
      </c>
      <c r="K146" s="230" t="s">
        <v>3883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0.0091350000000000008</v>
      </c>
      <c r="R146" s="237">
        <f>Q146*H146</f>
        <v>0.036540000000000003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351</v>
      </c>
    </row>
    <row r="147" s="2" customFormat="1" ht="21.75" customHeight="1">
      <c r="A147" s="39"/>
      <c r="B147" s="40"/>
      <c r="C147" s="228" t="s">
        <v>8</v>
      </c>
      <c r="D147" s="228" t="s">
        <v>218</v>
      </c>
      <c r="E147" s="229" t="s">
        <v>3912</v>
      </c>
      <c r="F147" s="230" t="s">
        <v>3913</v>
      </c>
      <c r="G147" s="231" t="s">
        <v>277</v>
      </c>
      <c r="H147" s="232">
        <v>71</v>
      </c>
      <c r="I147" s="233"/>
      <c r="J147" s="234">
        <f>ROUND(I147*H147,2)</f>
        <v>0</v>
      </c>
      <c r="K147" s="230" t="s">
        <v>3883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0.0094990000000000005</v>
      </c>
      <c r="R147" s="237">
        <f>Q147*H147</f>
        <v>0.67442900000000006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362</v>
      </c>
    </row>
    <row r="148" s="2" customFormat="1" ht="21.75" customHeight="1">
      <c r="A148" s="39"/>
      <c r="B148" s="40"/>
      <c r="C148" s="228" t="s">
        <v>290</v>
      </c>
      <c r="D148" s="228" t="s">
        <v>218</v>
      </c>
      <c r="E148" s="229" t="s">
        <v>3914</v>
      </c>
      <c r="F148" s="230" t="s">
        <v>3915</v>
      </c>
      <c r="G148" s="231" t="s">
        <v>277</v>
      </c>
      <c r="H148" s="232">
        <v>15</v>
      </c>
      <c r="I148" s="233"/>
      <c r="J148" s="234">
        <f>ROUND(I148*H148,2)</f>
        <v>0</v>
      </c>
      <c r="K148" s="230" t="s">
        <v>3883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0.0099093333333333308</v>
      </c>
      <c r="R148" s="237">
        <f>Q148*H148</f>
        <v>0.14863999999999997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371</v>
      </c>
    </row>
    <row r="149" s="2" customFormat="1" ht="21.75" customHeight="1">
      <c r="A149" s="39"/>
      <c r="B149" s="40"/>
      <c r="C149" s="228" t="s">
        <v>297</v>
      </c>
      <c r="D149" s="228" t="s">
        <v>218</v>
      </c>
      <c r="E149" s="229" t="s">
        <v>3916</v>
      </c>
      <c r="F149" s="230" t="s">
        <v>3917</v>
      </c>
      <c r="G149" s="231" t="s">
        <v>277</v>
      </c>
      <c r="H149" s="232">
        <v>60</v>
      </c>
      <c r="I149" s="233"/>
      <c r="J149" s="234">
        <f>ROUND(I149*H149,2)</f>
        <v>0</v>
      </c>
      <c r="K149" s="230" t="s">
        <v>3883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0.010373</v>
      </c>
      <c r="R149" s="237">
        <f>Q149*H149</f>
        <v>0.62238000000000004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380</v>
      </c>
    </row>
    <row r="150" s="2" customFormat="1" ht="16.5" customHeight="1">
      <c r="A150" s="39"/>
      <c r="B150" s="40"/>
      <c r="C150" s="228" t="s">
        <v>302</v>
      </c>
      <c r="D150" s="228" t="s">
        <v>218</v>
      </c>
      <c r="E150" s="229" t="s">
        <v>3918</v>
      </c>
      <c r="F150" s="230" t="s">
        <v>3919</v>
      </c>
      <c r="G150" s="231" t="s">
        <v>293</v>
      </c>
      <c r="H150" s="232">
        <v>110</v>
      </c>
      <c r="I150" s="233"/>
      <c r="J150" s="234">
        <f>ROUND(I150*H150,2)</f>
        <v>0</v>
      </c>
      <c r="K150" s="230" t="s">
        <v>3883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0.00089999999999999998</v>
      </c>
      <c r="R150" s="237">
        <f>Q150*H150</f>
        <v>0.098999999999999991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389</v>
      </c>
    </row>
    <row r="151" s="2" customFormat="1" ht="16.5" customHeight="1">
      <c r="A151" s="39"/>
      <c r="B151" s="40"/>
      <c r="C151" s="228" t="s">
        <v>309</v>
      </c>
      <c r="D151" s="228" t="s">
        <v>218</v>
      </c>
      <c r="E151" s="229" t="s">
        <v>3920</v>
      </c>
      <c r="F151" s="230" t="s">
        <v>3921</v>
      </c>
      <c r="G151" s="231" t="s">
        <v>293</v>
      </c>
      <c r="H151" s="232">
        <v>13</v>
      </c>
      <c r="I151" s="233"/>
      <c r="J151" s="234">
        <f>ROUND(I151*H151,2)</f>
        <v>0</v>
      </c>
      <c r="K151" s="230" t="s">
        <v>3883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0.00089999999999999998</v>
      </c>
      <c r="R151" s="237">
        <f>Q151*H151</f>
        <v>0.0117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398</v>
      </c>
    </row>
    <row r="152" s="2" customFormat="1" ht="16.5" customHeight="1">
      <c r="A152" s="39"/>
      <c r="B152" s="40"/>
      <c r="C152" s="228" t="s">
        <v>313</v>
      </c>
      <c r="D152" s="228" t="s">
        <v>218</v>
      </c>
      <c r="E152" s="229" t="s">
        <v>3922</v>
      </c>
      <c r="F152" s="230" t="s">
        <v>3923</v>
      </c>
      <c r="G152" s="231" t="s">
        <v>293</v>
      </c>
      <c r="H152" s="232">
        <v>4</v>
      </c>
      <c r="I152" s="233"/>
      <c r="J152" s="234">
        <f>ROUND(I152*H152,2)</f>
        <v>0</v>
      </c>
      <c r="K152" s="230" t="s">
        <v>3883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0.00089999999999999998</v>
      </c>
      <c r="R152" s="237">
        <f>Q152*H152</f>
        <v>0.0035999999999999999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408</v>
      </c>
    </row>
    <row r="153" s="2" customFormat="1" ht="16.5" customHeight="1">
      <c r="A153" s="39"/>
      <c r="B153" s="40"/>
      <c r="C153" s="228" t="s">
        <v>7</v>
      </c>
      <c r="D153" s="228" t="s">
        <v>218</v>
      </c>
      <c r="E153" s="229" t="s">
        <v>3924</v>
      </c>
      <c r="F153" s="230" t="s">
        <v>3925</v>
      </c>
      <c r="G153" s="231" t="s">
        <v>293</v>
      </c>
      <c r="H153" s="232">
        <v>1</v>
      </c>
      <c r="I153" s="233"/>
      <c r="J153" s="234">
        <f>ROUND(I153*H153,2)</f>
        <v>0</v>
      </c>
      <c r="K153" s="230" t="s">
        <v>3883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0.00089999999999999998</v>
      </c>
      <c r="R153" s="237">
        <f>Q153*H153</f>
        <v>0.00089999999999999998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420</v>
      </c>
    </row>
    <row r="154" s="2" customFormat="1" ht="16.5" customHeight="1">
      <c r="A154" s="39"/>
      <c r="B154" s="40"/>
      <c r="C154" s="228" t="s">
        <v>320</v>
      </c>
      <c r="D154" s="228" t="s">
        <v>218</v>
      </c>
      <c r="E154" s="229" t="s">
        <v>3926</v>
      </c>
      <c r="F154" s="230" t="s">
        <v>3927</v>
      </c>
      <c r="G154" s="231" t="s">
        <v>293</v>
      </c>
      <c r="H154" s="232">
        <v>5</v>
      </c>
      <c r="I154" s="233"/>
      <c r="J154" s="234">
        <f>ROUND(I154*H154,2)</f>
        <v>0</v>
      </c>
      <c r="K154" s="230" t="s">
        <v>3883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0.00089999999999999998</v>
      </c>
      <c r="R154" s="237">
        <f>Q154*H154</f>
        <v>0.0044999999999999997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428</v>
      </c>
    </row>
    <row r="155" s="2" customFormat="1" ht="16.5" customHeight="1">
      <c r="A155" s="39"/>
      <c r="B155" s="40"/>
      <c r="C155" s="228" t="s">
        <v>325</v>
      </c>
      <c r="D155" s="228" t="s">
        <v>218</v>
      </c>
      <c r="E155" s="229" t="s">
        <v>3928</v>
      </c>
      <c r="F155" s="230" t="s">
        <v>3929</v>
      </c>
      <c r="G155" s="231" t="s">
        <v>293</v>
      </c>
      <c r="H155" s="232">
        <v>4</v>
      </c>
      <c r="I155" s="233"/>
      <c r="J155" s="234">
        <f>ROUND(I155*H155,2)</f>
        <v>0</v>
      </c>
      <c r="K155" s="230" t="s">
        <v>3883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0.00089999999999999998</v>
      </c>
      <c r="R155" s="237">
        <f>Q155*H155</f>
        <v>0.0035999999999999999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436</v>
      </c>
    </row>
    <row r="156" s="2" customFormat="1" ht="16.5" customHeight="1">
      <c r="A156" s="39"/>
      <c r="B156" s="40"/>
      <c r="C156" s="228" t="s">
        <v>331</v>
      </c>
      <c r="D156" s="228" t="s">
        <v>218</v>
      </c>
      <c r="E156" s="229" t="s">
        <v>3930</v>
      </c>
      <c r="F156" s="230" t="s">
        <v>3931</v>
      </c>
      <c r="G156" s="231" t="s">
        <v>2040</v>
      </c>
      <c r="H156" s="232">
        <v>1</v>
      </c>
      <c r="I156" s="233"/>
      <c r="J156" s="234">
        <f>ROUND(I156*H156,2)</f>
        <v>0</v>
      </c>
      <c r="K156" s="230" t="s">
        <v>3883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0.00089999999999999998</v>
      </c>
      <c r="R156" s="237">
        <f>Q156*H156</f>
        <v>0.00089999999999999998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445</v>
      </c>
    </row>
    <row r="157" s="2" customFormat="1" ht="16.5" customHeight="1">
      <c r="A157" s="39"/>
      <c r="B157" s="40"/>
      <c r="C157" s="228" t="s">
        <v>336</v>
      </c>
      <c r="D157" s="228" t="s">
        <v>218</v>
      </c>
      <c r="E157" s="229" t="s">
        <v>3932</v>
      </c>
      <c r="F157" s="230" t="s">
        <v>3933</v>
      </c>
      <c r="G157" s="231" t="s">
        <v>2040</v>
      </c>
      <c r="H157" s="232">
        <v>2</v>
      </c>
      <c r="I157" s="233"/>
      <c r="J157" s="234">
        <f>ROUND(I157*H157,2)</f>
        <v>0</v>
      </c>
      <c r="K157" s="230" t="s">
        <v>3883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0.00089999999999999998</v>
      </c>
      <c r="R157" s="237">
        <f>Q157*H157</f>
        <v>0.0018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453</v>
      </c>
    </row>
    <row r="158" s="2" customFormat="1" ht="16.5" customHeight="1">
      <c r="A158" s="39"/>
      <c r="B158" s="40"/>
      <c r="C158" s="228" t="s">
        <v>341</v>
      </c>
      <c r="D158" s="228" t="s">
        <v>218</v>
      </c>
      <c r="E158" s="229" t="s">
        <v>3934</v>
      </c>
      <c r="F158" s="230" t="s">
        <v>3935</v>
      </c>
      <c r="G158" s="231" t="s">
        <v>2040</v>
      </c>
      <c r="H158" s="232">
        <v>1</v>
      </c>
      <c r="I158" s="233"/>
      <c r="J158" s="234">
        <f>ROUND(I158*H158,2)</f>
        <v>0</v>
      </c>
      <c r="K158" s="230" t="s">
        <v>3883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0.00089999999999999998</v>
      </c>
      <c r="R158" s="237">
        <f>Q158*H158</f>
        <v>0.00089999999999999998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464</v>
      </c>
    </row>
    <row r="159" s="2" customFormat="1" ht="16.5" customHeight="1">
      <c r="A159" s="39"/>
      <c r="B159" s="40"/>
      <c r="C159" s="228" t="s">
        <v>346</v>
      </c>
      <c r="D159" s="228" t="s">
        <v>218</v>
      </c>
      <c r="E159" s="229" t="s">
        <v>3936</v>
      </c>
      <c r="F159" s="230" t="s">
        <v>3937</v>
      </c>
      <c r="G159" s="231" t="s">
        <v>2040</v>
      </c>
      <c r="H159" s="232">
        <v>1</v>
      </c>
      <c r="I159" s="233"/>
      <c r="J159" s="234">
        <f>ROUND(I159*H159,2)</f>
        <v>0</v>
      </c>
      <c r="K159" s="230" t="s">
        <v>3883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0.00089999999999999998</v>
      </c>
      <c r="R159" s="237">
        <f>Q159*H159</f>
        <v>0.00089999999999999998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474</v>
      </c>
    </row>
    <row r="160" s="2" customFormat="1" ht="16.5" customHeight="1">
      <c r="A160" s="39"/>
      <c r="B160" s="40"/>
      <c r="C160" s="228" t="s">
        <v>351</v>
      </c>
      <c r="D160" s="228" t="s">
        <v>218</v>
      </c>
      <c r="E160" s="229" t="s">
        <v>3938</v>
      </c>
      <c r="F160" s="230" t="s">
        <v>3939</v>
      </c>
      <c r="G160" s="231" t="s">
        <v>2040</v>
      </c>
      <c r="H160" s="232">
        <v>1</v>
      </c>
      <c r="I160" s="233"/>
      <c r="J160" s="234">
        <f>ROUND(I160*H160,2)</f>
        <v>0</v>
      </c>
      <c r="K160" s="230" t="s">
        <v>3883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0.00089999999999999998</v>
      </c>
      <c r="R160" s="237">
        <f>Q160*H160</f>
        <v>0.00089999999999999998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483</v>
      </c>
    </row>
    <row r="161" s="2" customFormat="1" ht="21.75" customHeight="1">
      <c r="A161" s="39"/>
      <c r="B161" s="40"/>
      <c r="C161" s="228" t="s">
        <v>356</v>
      </c>
      <c r="D161" s="228" t="s">
        <v>218</v>
      </c>
      <c r="E161" s="229" t="s">
        <v>3940</v>
      </c>
      <c r="F161" s="230" t="s">
        <v>3941</v>
      </c>
      <c r="G161" s="231" t="s">
        <v>2040</v>
      </c>
      <c r="H161" s="232">
        <v>8</v>
      </c>
      <c r="I161" s="233"/>
      <c r="J161" s="234">
        <f>ROUND(I161*H161,2)</f>
        <v>0</v>
      </c>
      <c r="K161" s="230" t="s">
        <v>3883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0.00089999999999999998</v>
      </c>
      <c r="R161" s="237">
        <f>Q161*H161</f>
        <v>0.0071999999999999998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494</v>
      </c>
    </row>
    <row r="162" s="2" customFormat="1" ht="24.15" customHeight="1">
      <c r="A162" s="39"/>
      <c r="B162" s="40"/>
      <c r="C162" s="228" t="s">
        <v>362</v>
      </c>
      <c r="D162" s="228" t="s">
        <v>218</v>
      </c>
      <c r="E162" s="229" t="s">
        <v>3942</v>
      </c>
      <c r="F162" s="230" t="s">
        <v>3943</v>
      </c>
      <c r="G162" s="231" t="s">
        <v>2040</v>
      </c>
      <c r="H162" s="232">
        <v>6</v>
      </c>
      <c r="I162" s="233"/>
      <c r="J162" s="234">
        <f>ROUND(I162*H162,2)</f>
        <v>0</v>
      </c>
      <c r="K162" s="230" t="s">
        <v>3883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0.0050000000000000001</v>
      </c>
      <c r="R162" s="237">
        <f>Q162*H162</f>
        <v>0.029999999999999999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504</v>
      </c>
    </row>
    <row r="163" s="2" customFormat="1" ht="24.15" customHeight="1">
      <c r="A163" s="39"/>
      <c r="B163" s="40"/>
      <c r="C163" s="228" t="s">
        <v>367</v>
      </c>
      <c r="D163" s="228" t="s">
        <v>218</v>
      </c>
      <c r="E163" s="229" t="s">
        <v>3944</v>
      </c>
      <c r="F163" s="230" t="s">
        <v>3945</v>
      </c>
      <c r="G163" s="231" t="s">
        <v>2040</v>
      </c>
      <c r="H163" s="232">
        <v>6</v>
      </c>
      <c r="I163" s="233"/>
      <c r="J163" s="234">
        <f>ROUND(I163*H163,2)</f>
        <v>0</v>
      </c>
      <c r="K163" s="230" t="s">
        <v>3883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0.0050000000000000001</v>
      </c>
      <c r="R163" s="237">
        <f>Q163*H163</f>
        <v>0.029999999999999999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515</v>
      </c>
    </row>
    <row r="164" s="2" customFormat="1" ht="24.15" customHeight="1">
      <c r="A164" s="39"/>
      <c r="B164" s="40"/>
      <c r="C164" s="228" t="s">
        <v>371</v>
      </c>
      <c r="D164" s="228" t="s">
        <v>218</v>
      </c>
      <c r="E164" s="229" t="s">
        <v>3946</v>
      </c>
      <c r="F164" s="230" t="s">
        <v>3947</v>
      </c>
      <c r="G164" s="231" t="s">
        <v>2040</v>
      </c>
      <c r="H164" s="232">
        <v>6</v>
      </c>
      <c r="I164" s="233"/>
      <c r="J164" s="234">
        <f>ROUND(I164*H164,2)</f>
        <v>0</v>
      </c>
      <c r="K164" s="230" t="s">
        <v>3883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0.0050000000000000001</v>
      </c>
      <c r="R164" s="237">
        <f>Q164*H164</f>
        <v>0.029999999999999999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528</v>
      </c>
    </row>
    <row r="165" s="2" customFormat="1" ht="24.15" customHeight="1">
      <c r="A165" s="39"/>
      <c r="B165" s="40"/>
      <c r="C165" s="228" t="s">
        <v>376</v>
      </c>
      <c r="D165" s="228" t="s">
        <v>218</v>
      </c>
      <c r="E165" s="229" t="s">
        <v>3948</v>
      </c>
      <c r="F165" s="230" t="s">
        <v>3949</v>
      </c>
      <c r="G165" s="231" t="s">
        <v>2040</v>
      </c>
      <c r="H165" s="232">
        <v>6</v>
      </c>
      <c r="I165" s="233"/>
      <c r="J165" s="234">
        <f>ROUND(I165*H165,2)</f>
        <v>0</v>
      </c>
      <c r="K165" s="230" t="s">
        <v>3883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0.0050000000000000001</v>
      </c>
      <c r="R165" s="237">
        <f>Q165*H165</f>
        <v>0.029999999999999999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863</v>
      </c>
    </row>
    <row r="166" s="2" customFormat="1" ht="16.5" customHeight="1">
      <c r="A166" s="39"/>
      <c r="B166" s="40"/>
      <c r="C166" s="228" t="s">
        <v>380</v>
      </c>
      <c r="D166" s="228" t="s">
        <v>218</v>
      </c>
      <c r="E166" s="229" t="s">
        <v>3950</v>
      </c>
      <c r="F166" s="230" t="s">
        <v>3951</v>
      </c>
      <c r="G166" s="231" t="s">
        <v>2040</v>
      </c>
      <c r="H166" s="232">
        <v>29</v>
      </c>
      <c r="I166" s="233"/>
      <c r="J166" s="234">
        <f>ROUND(I166*H166,2)</f>
        <v>0</v>
      </c>
      <c r="K166" s="230" t="s">
        <v>3883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0.00089999999999999998</v>
      </c>
      <c r="R166" s="237">
        <f>Q166*H166</f>
        <v>0.026099999999999998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875</v>
      </c>
    </row>
    <row r="167" s="2" customFormat="1" ht="16.5" customHeight="1">
      <c r="A167" s="39"/>
      <c r="B167" s="40"/>
      <c r="C167" s="228" t="s">
        <v>384</v>
      </c>
      <c r="D167" s="228" t="s">
        <v>218</v>
      </c>
      <c r="E167" s="229" t="s">
        <v>3952</v>
      </c>
      <c r="F167" s="230" t="s">
        <v>3953</v>
      </c>
      <c r="G167" s="231" t="s">
        <v>2040</v>
      </c>
      <c r="H167" s="232">
        <v>7</v>
      </c>
      <c r="I167" s="233"/>
      <c r="J167" s="234">
        <f>ROUND(I167*H167,2)</f>
        <v>0</v>
      </c>
      <c r="K167" s="230" t="s">
        <v>3883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0.00089999999999999998</v>
      </c>
      <c r="R167" s="237">
        <f>Q167*H167</f>
        <v>0.0063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885</v>
      </c>
    </row>
    <row r="168" s="2" customFormat="1" ht="16.5" customHeight="1">
      <c r="A168" s="39"/>
      <c r="B168" s="40"/>
      <c r="C168" s="228" t="s">
        <v>389</v>
      </c>
      <c r="D168" s="228" t="s">
        <v>218</v>
      </c>
      <c r="E168" s="229" t="s">
        <v>3954</v>
      </c>
      <c r="F168" s="230" t="s">
        <v>3955</v>
      </c>
      <c r="G168" s="231" t="s">
        <v>2040</v>
      </c>
      <c r="H168" s="232">
        <v>12</v>
      </c>
      <c r="I168" s="233"/>
      <c r="J168" s="234">
        <f>ROUND(I168*H168,2)</f>
        <v>0</v>
      </c>
      <c r="K168" s="230" t="s">
        <v>3883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0.00089999999999999998</v>
      </c>
      <c r="R168" s="237">
        <f>Q168*H168</f>
        <v>0.010800000000000001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898</v>
      </c>
    </row>
    <row r="169" s="2" customFormat="1" ht="16.5" customHeight="1">
      <c r="A169" s="39"/>
      <c r="B169" s="40"/>
      <c r="C169" s="228" t="s">
        <v>394</v>
      </c>
      <c r="D169" s="228" t="s">
        <v>218</v>
      </c>
      <c r="E169" s="229" t="s">
        <v>3956</v>
      </c>
      <c r="F169" s="230" t="s">
        <v>3957</v>
      </c>
      <c r="G169" s="231" t="s">
        <v>2040</v>
      </c>
      <c r="H169" s="232">
        <v>4</v>
      </c>
      <c r="I169" s="233"/>
      <c r="J169" s="234">
        <f>ROUND(I169*H169,2)</f>
        <v>0</v>
      </c>
      <c r="K169" s="230" t="s">
        <v>3883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0.00089999999999999998</v>
      </c>
      <c r="R169" s="237">
        <f>Q169*H169</f>
        <v>0.0035999999999999999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909</v>
      </c>
    </row>
    <row r="170" s="2" customFormat="1" ht="24.15" customHeight="1">
      <c r="A170" s="39"/>
      <c r="B170" s="40"/>
      <c r="C170" s="228" t="s">
        <v>398</v>
      </c>
      <c r="D170" s="228" t="s">
        <v>218</v>
      </c>
      <c r="E170" s="229" t="s">
        <v>3958</v>
      </c>
      <c r="F170" s="230" t="s">
        <v>3959</v>
      </c>
      <c r="G170" s="231" t="s">
        <v>2040</v>
      </c>
      <c r="H170" s="232">
        <v>11</v>
      </c>
      <c r="I170" s="233"/>
      <c r="J170" s="234">
        <f>ROUND(I170*H170,2)</f>
        <v>0</v>
      </c>
      <c r="K170" s="230" t="s">
        <v>3883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0.00089999999999999998</v>
      </c>
      <c r="R170" s="237">
        <f>Q170*H170</f>
        <v>0.0098999999999999991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24.15" customHeight="1">
      <c r="A171" s="39"/>
      <c r="B171" s="40"/>
      <c r="C171" s="228" t="s">
        <v>403</v>
      </c>
      <c r="D171" s="228" t="s">
        <v>218</v>
      </c>
      <c r="E171" s="229" t="s">
        <v>3960</v>
      </c>
      <c r="F171" s="230" t="s">
        <v>3961</v>
      </c>
      <c r="G171" s="231" t="s">
        <v>2040</v>
      </c>
      <c r="H171" s="232">
        <v>41</v>
      </c>
      <c r="I171" s="233"/>
      <c r="J171" s="234">
        <f>ROUND(I171*H171,2)</f>
        <v>0</v>
      </c>
      <c r="K171" s="230" t="s">
        <v>3883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0.00089999999999999998</v>
      </c>
      <c r="R171" s="237">
        <f>Q171*H171</f>
        <v>0.036900000000000002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21.75" customHeight="1">
      <c r="A172" s="39"/>
      <c r="B172" s="40"/>
      <c r="C172" s="228" t="s">
        <v>408</v>
      </c>
      <c r="D172" s="228" t="s">
        <v>218</v>
      </c>
      <c r="E172" s="229" t="s">
        <v>3962</v>
      </c>
      <c r="F172" s="230" t="s">
        <v>3963</v>
      </c>
      <c r="G172" s="231" t="s">
        <v>2040</v>
      </c>
      <c r="H172" s="232">
        <v>2</v>
      </c>
      <c r="I172" s="233"/>
      <c r="J172" s="234">
        <f>ROUND(I172*H172,2)</f>
        <v>0</v>
      </c>
      <c r="K172" s="230" t="s">
        <v>3883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0.00089999999999999998</v>
      </c>
      <c r="R172" s="237">
        <f>Q172*H172</f>
        <v>0.0018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28" t="s">
        <v>415</v>
      </c>
      <c r="D173" s="228" t="s">
        <v>218</v>
      </c>
      <c r="E173" s="229" t="s">
        <v>3964</v>
      </c>
      <c r="F173" s="230" t="s">
        <v>3965</v>
      </c>
      <c r="G173" s="231" t="s">
        <v>2040</v>
      </c>
      <c r="H173" s="232">
        <v>3</v>
      </c>
      <c r="I173" s="233"/>
      <c r="J173" s="234">
        <f>ROUND(I173*H173,2)</f>
        <v>0</v>
      </c>
      <c r="K173" s="230" t="s">
        <v>3883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0.0050000000000000001</v>
      </c>
      <c r="R173" s="237">
        <f>Q173*H173</f>
        <v>0.014999999999999999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3966</v>
      </c>
      <c r="F174" s="230" t="s">
        <v>3967</v>
      </c>
      <c r="G174" s="231" t="s">
        <v>2040</v>
      </c>
      <c r="H174" s="232">
        <v>5</v>
      </c>
      <c r="I174" s="233"/>
      <c r="J174" s="234">
        <f>ROUND(I174*H174,2)</f>
        <v>0</v>
      </c>
      <c r="K174" s="230" t="s">
        <v>3883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0.0050000000000000001</v>
      </c>
      <c r="R174" s="237">
        <f>Q174*H174</f>
        <v>0.025000000000000001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28" t="s">
        <v>424</v>
      </c>
      <c r="D175" s="228" t="s">
        <v>218</v>
      </c>
      <c r="E175" s="229" t="s">
        <v>3968</v>
      </c>
      <c r="F175" s="230" t="s">
        <v>3969</v>
      </c>
      <c r="G175" s="231" t="s">
        <v>2040</v>
      </c>
      <c r="H175" s="232">
        <v>2</v>
      </c>
      <c r="I175" s="233"/>
      <c r="J175" s="234">
        <f>ROUND(I175*H175,2)</f>
        <v>0</v>
      </c>
      <c r="K175" s="230" t="s">
        <v>3883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0.0050000000000000001</v>
      </c>
      <c r="R175" s="237">
        <f>Q175*H175</f>
        <v>0.01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3970</v>
      </c>
      <c r="F176" s="230" t="s">
        <v>3971</v>
      </c>
      <c r="G176" s="231" t="s">
        <v>2040</v>
      </c>
      <c r="H176" s="232">
        <v>3</v>
      </c>
      <c r="I176" s="233"/>
      <c r="J176" s="234">
        <f>ROUND(I176*H176,2)</f>
        <v>0</v>
      </c>
      <c r="K176" s="230" t="s">
        <v>3883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0.0050000000000000001</v>
      </c>
      <c r="R176" s="237">
        <f>Q176*H176</f>
        <v>0.014999999999999999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28" t="s">
        <v>432</v>
      </c>
      <c r="D177" s="228" t="s">
        <v>218</v>
      </c>
      <c r="E177" s="229" t="s">
        <v>3972</v>
      </c>
      <c r="F177" s="230" t="s">
        <v>3973</v>
      </c>
      <c r="G177" s="231" t="s">
        <v>2040</v>
      </c>
      <c r="H177" s="232">
        <v>4</v>
      </c>
      <c r="I177" s="233"/>
      <c r="J177" s="234">
        <f>ROUND(I177*H177,2)</f>
        <v>0</v>
      </c>
      <c r="K177" s="230" t="s">
        <v>3883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0.00089999999999999998</v>
      </c>
      <c r="R177" s="237">
        <f>Q177*H177</f>
        <v>0.0035999999999999999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3974</v>
      </c>
      <c r="F178" s="230" t="s">
        <v>3975</v>
      </c>
      <c r="G178" s="231" t="s">
        <v>277</v>
      </c>
      <c r="H178" s="232">
        <v>1</v>
      </c>
      <c r="I178" s="233"/>
      <c r="J178" s="234">
        <f>ROUND(I178*H178,2)</f>
        <v>0</v>
      </c>
      <c r="K178" s="230" t="s">
        <v>3883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0.0023600000000000001</v>
      </c>
      <c r="R178" s="237">
        <f>Q178*H178</f>
        <v>0.0023600000000000001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28" t="s">
        <v>441</v>
      </c>
      <c r="D179" s="228" t="s">
        <v>218</v>
      </c>
      <c r="E179" s="229" t="s">
        <v>3976</v>
      </c>
      <c r="F179" s="230" t="s">
        <v>3977</v>
      </c>
      <c r="G179" s="231" t="s">
        <v>277</v>
      </c>
      <c r="H179" s="232">
        <v>13</v>
      </c>
      <c r="I179" s="233"/>
      <c r="J179" s="234">
        <f>ROUND(I179*H179,2)</f>
        <v>0</v>
      </c>
      <c r="K179" s="230" t="s">
        <v>3883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0.0028600000000000001</v>
      </c>
      <c r="R179" s="237">
        <f>Q179*H179</f>
        <v>0.037180000000000005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3978</v>
      </c>
      <c r="F180" s="230" t="s">
        <v>3979</v>
      </c>
      <c r="G180" s="231" t="s">
        <v>277</v>
      </c>
      <c r="H180" s="232">
        <v>25</v>
      </c>
      <c r="I180" s="233"/>
      <c r="J180" s="234">
        <f>ROUND(I180*H180,2)</f>
        <v>0</v>
      </c>
      <c r="K180" s="230" t="s">
        <v>3883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0.0055599999999999998</v>
      </c>
      <c r="R180" s="237">
        <f>Q180*H180</f>
        <v>0.13899999999999999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28" t="s">
        <v>449</v>
      </c>
      <c r="D181" s="228" t="s">
        <v>218</v>
      </c>
      <c r="E181" s="229" t="s">
        <v>3980</v>
      </c>
      <c r="F181" s="230" t="s">
        <v>3981</v>
      </c>
      <c r="G181" s="231" t="s">
        <v>277</v>
      </c>
      <c r="H181" s="232">
        <v>52</v>
      </c>
      <c r="I181" s="233"/>
      <c r="J181" s="234">
        <f>ROUND(I181*H181,2)</f>
        <v>0</v>
      </c>
      <c r="K181" s="230" t="s">
        <v>3883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0.0068599999999999998</v>
      </c>
      <c r="R181" s="237">
        <f>Q181*H181</f>
        <v>0.35671999999999998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3982</v>
      </c>
      <c r="F182" s="230" t="s">
        <v>3983</v>
      </c>
      <c r="G182" s="231" t="s">
        <v>277</v>
      </c>
      <c r="H182" s="232">
        <v>4</v>
      </c>
      <c r="I182" s="233"/>
      <c r="J182" s="234">
        <f>ROUND(I182*H182,2)</f>
        <v>0</v>
      </c>
      <c r="K182" s="230" t="s">
        <v>3883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0.0080099999999999998</v>
      </c>
      <c r="R182" s="237">
        <f>Q182*H182</f>
        <v>0.032039999999999999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16.5" customHeight="1">
      <c r="A183" s="39"/>
      <c r="B183" s="40"/>
      <c r="C183" s="228" t="s">
        <v>459</v>
      </c>
      <c r="D183" s="228" t="s">
        <v>218</v>
      </c>
      <c r="E183" s="229" t="s">
        <v>3984</v>
      </c>
      <c r="F183" s="230" t="s">
        <v>3985</v>
      </c>
      <c r="G183" s="231" t="s">
        <v>277</v>
      </c>
      <c r="H183" s="232">
        <v>2</v>
      </c>
      <c r="I183" s="233"/>
      <c r="J183" s="234">
        <f>ROUND(I183*H183,2)</f>
        <v>0</v>
      </c>
      <c r="K183" s="230" t="s">
        <v>3883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0.0080099999999999998</v>
      </c>
      <c r="R183" s="237">
        <f>Q183*H183</f>
        <v>0.01602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24.15" customHeight="1">
      <c r="A184" s="39"/>
      <c r="B184" s="40"/>
      <c r="C184" s="228" t="s">
        <v>464</v>
      </c>
      <c r="D184" s="228" t="s">
        <v>218</v>
      </c>
      <c r="E184" s="229" t="s">
        <v>3986</v>
      </c>
      <c r="F184" s="230" t="s">
        <v>3987</v>
      </c>
      <c r="G184" s="231" t="s">
        <v>2040</v>
      </c>
      <c r="H184" s="232">
        <v>4</v>
      </c>
      <c r="I184" s="233"/>
      <c r="J184" s="234">
        <f>ROUND(I184*H184,2)</f>
        <v>0</v>
      </c>
      <c r="K184" s="230" t="s">
        <v>3883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0.0050000000000000001</v>
      </c>
      <c r="R184" s="237">
        <f>Q184*H184</f>
        <v>0.02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12" customFormat="1" ht="22.8" customHeight="1">
      <c r="A185" s="12"/>
      <c r="B185" s="212"/>
      <c r="C185" s="213"/>
      <c r="D185" s="214" t="s">
        <v>78</v>
      </c>
      <c r="E185" s="226" t="s">
        <v>99</v>
      </c>
      <c r="F185" s="226" t="s">
        <v>3988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SUM(P186:P187)</f>
        <v>0</v>
      </c>
      <c r="Q185" s="220"/>
      <c r="R185" s="221">
        <f>SUM(R186:R187)</f>
        <v>0</v>
      </c>
      <c r="S185" s="220"/>
      <c r="T185" s="22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86</v>
      </c>
      <c r="AT185" s="224" t="s">
        <v>78</v>
      </c>
      <c r="AU185" s="224" t="s">
        <v>86</v>
      </c>
      <c r="AY185" s="223" t="s">
        <v>216</v>
      </c>
      <c r="BK185" s="225">
        <f>SUM(BK186:BK187)</f>
        <v>0</v>
      </c>
    </row>
    <row r="186" s="2" customFormat="1" ht="16.5" customHeight="1">
      <c r="A186" s="39"/>
      <c r="B186" s="40"/>
      <c r="C186" s="228" t="s">
        <v>469</v>
      </c>
      <c r="D186" s="228" t="s">
        <v>218</v>
      </c>
      <c r="E186" s="229" t="s">
        <v>3989</v>
      </c>
      <c r="F186" s="230" t="s">
        <v>3990</v>
      </c>
      <c r="G186" s="231" t="s">
        <v>2040</v>
      </c>
      <c r="H186" s="232">
        <v>4</v>
      </c>
      <c r="I186" s="233"/>
      <c r="J186" s="234">
        <f>ROUND(I186*H186,2)</f>
        <v>0</v>
      </c>
      <c r="K186" s="230" t="s">
        <v>3883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1132</v>
      </c>
    </row>
    <row r="187" s="2" customFormat="1" ht="24.15" customHeight="1">
      <c r="A187" s="39"/>
      <c r="B187" s="40"/>
      <c r="C187" s="228" t="s">
        <v>474</v>
      </c>
      <c r="D187" s="228" t="s">
        <v>218</v>
      </c>
      <c r="E187" s="229" t="s">
        <v>3991</v>
      </c>
      <c r="F187" s="230" t="s">
        <v>3992</v>
      </c>
      <c r="G187" s="231" t="s">
        <v>2040</v>
      </c>
      <c r="H187" s="232">
        <v>4</v>
      </c>
      <c r="I187" s="233"/>
      <c r="J187" s="234">
        <f>ROUND(I187*H187,2)</f>
        <v>0</v>
      </c>
      <c r="K187" s="230" t="s">
        <v>3883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1140</v>
      </c>
    </row>
    <row r="188" s="12" customFormat="1" ht="22.8" customHeight="1">
      <c r="A188" s="12"/>
      <c r="B188" s="212"/>
      <c r="C188" s="213"/>
      <c r="D188" s="214" t="s">
        <v>78</v>
      </c>
      <c r="E188" s="226" t="s">
        <v>121</v>
      </c>
      <c r="F188" s="226" t="s">
        <v>3628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SUM(P189:P196)</f>
        <v>0</v>
      </c>
      <c r="Q188" s="220"/>
      <c r="R188" s="221">
        <f>SUM(R189:R196)</f>
        <v>2.403</v>
      </c>
      <c r="S188" s="220"/>
      <c r="T188" s="222">
        <f>SUM(T189:T196)</f>
        <v>0.096000000000000002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86</v>
      </c>
      <c r="AT188" s="224" t="s">
        <v>78</v>
      </c>
      <c r="AU188" s="224" t="s">
        <v>86</v>
      </c>
      <c r="AY188" s="223" t="s">
        <v>216</v>
      </c>
      <c r="BK188" s="225">
        <f>SUM(BK189:BK196)</f>
        <v>0</v>
      </c>
    </row>
    <row r="189" s="2" customFormat="1" ht="16.5" customHeight="1">
      <c r="A189" s="39"/>
      <c r="B189" s="40"/>
      <c r="C189" s="228" t="s">
        <v>479</v>
      </c>
      <c r="D189" s="228" t="s">
        <v>218</v>
      </c>
      <c r="E189" s="229" t="s">
        <v>3993</v>
      </c>
      <c r="F189" s="230" t="s">
        <v>3994</v>
      </c>
      <c r="G189" s="231" t="s">
        <v>3375</v>
      </c>
      <c r="H189" s="232">
        <v>1</v>
      </c>
      <c r="I189" s="233"/>
      <c r="J189" s="234">
        <f>ROUND(I189*H189,2)</f>
        <v>0</v>
      </c>
      <c r="K189" s="230" t="s">
        <v>3883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1149</v>
      </c>
    </row>
    <row r="190" s="2" customFormat="1" ht="24.15" customHeight="1">
      <c r="A190" s="39"/>
      <c r="B190" s="40"/>
      <c r="C190" s="228" t="s">
        <v>483</v>
      </c>
      <c r="D190" s="228" t="s">
        <v>218</v>
      </c>
      <c r="E190" s="229" t="s">
        <v>3995</v>
      </c>
      <c r="F190" s="230" t="s">
        <v>3996</v>
      </c>
      <c r="G190" s="231" t="s">
        <v>3375</v>
      </c>
      <c r="H190" s="232">
        <v>1</v>
      </c>
      <c r="I190" s="233"/>
      <c r="J190" s="234">
        <f>ROUND(I190*H190,2)</f>
        <v>0</v>
      </c>
      <c r="K190" s="230" t="s">
        <v>3883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2.355</v>
      </c>
      <c r="R190" s="237">
        <f>Q190*H190</f>
        <v>2.355</v>
      </c>
      <c r="S190" s="237">
        <v>0.096000000000000002</v>
      </c>
      <c r="T190" s="238">
        <f>S190*H190</f>
        <v>0.096000000000000002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1210</v>
      </c>
    </row>
    <row r="191" s="2" customFormat="1" ht="16.5" customHeight="1">
      <c r="A191" s="39"/>
      <c r="B191" s="40"/>
      <c r="C191" s="228" t="s">
        <v>487</v>
      </c>
      <c r="D191" s="228" t="s">
        <v>218</v>
      </c>
      <c r="E191" s="229" t="s">
        <v>3997</v>
      </c>
      <c r="F191" s="230" t="s">
        <v>3998</v>
      </c>
      <c r="G191" s="231" t="s">
        <v>3375</v>
      </c>
      <c r="H191" s="232">
        <v>1</v>
      </c>
      <c r="I191" s="233"/>
      <c r="J191" s="234">
        <f>ROUND(I191*H191,2)</f>
        <v>0</v>
      </c>
      <c r="K191" s="230" t="s">
        <v>3883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1230</v>
      </c>
    </row>
    <row r="192" s="2" customFormat="1" ht="16.5" customHeight="1">
      <c r="A192" s="39"/>
      <c r="B192" s="40"/>
      <c r="C192" s="228" t="s">
        <v>494</v>
      </c>
      <c r="D192" s="228" t="s">
        <v>218</v>
      </c>
      <c r="E192" s="229" t="s">
        <v>3999</v>
      </c>
      <c r="F192" s="230" t="s">
        <v>4000</v>
      </c>
      <c r="G192" s="231" t="s">
        <v>3375</v>
      </c>
      <c r="H192" s="232">
        <v>1</v>
      </c>
      <c r="I192" s="233"/>
      <c r="J192" s="234">
        <f>ROUND(I192*H192,2)</f>
        <v>0</v>
      </c>
      <c r="K192" s="230" t="s">
        <v>3883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1243</v>
      </c>
    </row>
    <row r="193" s="2" customFormat="1" ht="16.5" customHeight="1">
      <c r="A193" s="39"/>
      <c r="B193" s="40"/>
      <c r="C193" s="228" t="s">
        <v>499</v>
      </c>
      <c r="D193" s="228" t="s">
        <v>218</v>
      </c>
      <c r="E193" s="229" t="s">
        <v>4001</v>
      </c>
      <c r="F193" s="230" t="s">
        <v>4002</v>
      </c>
      <c r="G193" s="231" t="s">
        <v>3375</v>
      </c>
      <c r="H193" s="232">
        <v>1</v>
      </c>
      <c r="I193" s="233"/>
      <c r="J193" s="234">
        <f>ROUND(I193*H193,2)</f>
        <v>0</v>
      </c>
      <c r="K193" s="230" t="s">
        <v>3883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1256</v>
      </c>
    </row>
    <row r="194" s="2" customFormat="1" ht="16.5" customHeight="1">
      <c r="A194" s="39"/>
      <c r="B194" s="40"/>
      <c r="C194" s="228" t="s">
        <v>504</v>
      </c>
      <c r="D194" s="228" t="s">
        <v>218</v>
      </c>
      <c r="E194" s="229" t="s">
        <v>4003</v>
      </c>
      <c r="F194" s="230" t="s">
        <v>4004</v>
      </c>
      <c r="G194" s="231" t="s">
        <v>3375</v>
      </c>
      <c r="H194" s="232">
        <v>1</v>
      </c>
      <c r="I194" s="233"/>
      <c r="J194" s="234">
        <f>ROUND(I194*H194,2)</f>
        <v>0</v>
      </c>
      <c r="K194" s="230" t="s">
        <v>3883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0.048000000000000001</v>
      </c>
      <c r="R194" s="237">
        <f>Q194*H194</f>
        <v>0.048000000000000001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1277</v>
      </c>
    </row>
    <row r="195" s="2" customFormat="1" ht="16.5" customHeight="1">
      <c r="A195" s="39"/>
      <c r="B195" s="40"/>
      <c r="C195" s="228" t="s">
        <v>510</v>
      </c>
      <c r="D195" s="228" t="s">
        <v>218</v>
      </c>
      <c r="E195" s="229" t="s">
        <v>4005</v>
      </c>
      <c r="F195" s="230" t="s">
        <v>4006</v>
      </c>
      <c r="G195" s="231" t="s">
        <v>3375</v>
      </c>
      <c r="H195" s="232">
        <v>1</v>
      </c>
      <c r="I195" s="233"/>
      <c r="J195" s="234">
        <f>ROUND(I195*H195,2)</f>
        <v>0</v>
      </c>
      <c r="K195" s="230" t="s">
        <v>3883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1322</v>
      </c>
    </row>
    <row r="196" s="2" customFormat="1" ht="16.5" customHeight="1">
      <c r="A196" s="39"/>
      <c r="B196" s="40"/>
      <c r="C196" s="228" t="s">
        <v>515</v>
      </c>
      <c r="D196" s="228" t="s">
        <v>218</v>
      </c>
      <c r="E196" s="229" t="s">
        <v>4007</v>
      </c>
      <c r="F196" s="230" t="s">
        <v>4008</v>
      </c>
      <c r="G196" s="231" t="s">
        <v>3375</v>
      </c>
      <c r="H196" s="232">
        <v>1</v>
      </c>
      <c r="I196" s="233"/>
      <c r="J196" s="234">
        <f>ROUND(I196*H196,2)</f>
        <v>0</v>
      </c>
      <c r="K196" s="230" t="s">
        <v>3883</v>
      </c>
      <c r="L196" s="45"/>
      <c r="M196" s="274" t="s">
        <v>1</v>
      </c>
      <c r="N196" s="275" t="s">
        <v>44</v>
      </c>
      <c r="O196" s="276"/>
      <c r="P196" s="277">
        <f>O196*H196</f>
        <v>0</v>
      </c>
      <c r="Q196" s="277">
        <v>0</v>
      </c>
      <c r="R196" s="277">
        <f>Q196*H196</f>
        <v>0</v>
      </c>
      <c r="S196" s="277">
        <v>0</v>
      </c>
      <c r="T196" s="27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1344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4ziJfINXaahpd/NDGBrt4BNhCSffL9C5/taAdsNXeQp33FRbVYUXLJ2yUeC3lEE+SOm3/kygMWCh8N5zkLTpjA==" hashValue="jlEo6zAP4chl6aC577AGWayjaZ3A5p+ThjLEahtC8iZUiSg7VAMQ4a6XMimh+XYxRmajtMeL7nyBENQLWr/BDg==" algorithmName="SHA-512" password="EA0A"/>
  <autoFilter ref="C128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4009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ROUND((SUM(BE134:BE227)),  2)</f>
        <v>0</v>
      </c>
      <c r="G37" s="39"/>
      <c r="H37" s="39"/>
      <c r="I37" s="166">
        <v>0.20999999999999999</v>
      </c>
      <c r="J37" s="165">
        <f>ROUND(((SUM(BE134:BE227))*I37),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ROUND((SUM(BF134:BF227)),  2)</f>
        <v>0</v>
      </c>
      <c r="G38" s="39"/>
      <c r="H38" s="39"/>
      <c r="I38" s="166">
        <v>0.14999999999999999</v>
      </c>
      <c r="J38" s="165">
        <f>ROUND(((SUM(BF134:BF227))*I38),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ROUND((SUM(BG134:BG227)),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ROUND((SUM(BH134:BH227)),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ROUND((SUM(BI134:BI227)),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ÚT - Ústřední vytápění - SO 01 -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4011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540</v>
      </c>
      <c r="E104" s="193"/>
      <c r="F104" s="193"/>
      <c r="G104" s="193"/>
      <c r="H104" s="193"/>
      <c r="I104" s="193"/>
      <c r="J104" s="194">
        <f>J162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4012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4013</v>
      </c>
      <c r="E106" s="198"/>
      <c r="F106" s="198"/>
      <c r="G106" s="198"/>
      <c r="H106" s="198"/>
      <c r="I106" s="198"/>
      <c r="J106" s="199">
        <f>J174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543</v>
      </c>
      <c r="E107" s="198"/>
      <c r="F107" s="198"/>
      <c r="G107" s="198"/>
      <c r="H107" s="198"/>
      <c r="I107" s="198"/>
      <c r="J107" s="199">
        <f>J183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4014</v>
      </c>
      <c r="E108" s="198"/>
      <c r="F108" s="198"/>
      <c r="G108" s="198"/>
      <c r="H108" s="198"/>
      <c r="I108" s="198"/>
      <c r="J108" s="199">
        <f>J189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4015</v>
      </c>
      <c r="E109" s="198"/>
      <c r="F109" s="198"/>
      <c r="G109" s="198"/>
      <c r="H109" s="198"/>
      <c r="I109" s="198"/>
      <c r="J109" s="199">
        <f>J204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4016</v>
      </c>
      <c r="E110" s="198"/>
      <c r="F110" s="198"/>
      <c r="G110" s="198"/>
      <c r="H110" s="198"/>
      <c r="I110" s="198"/>
      <c r="J110" s="199">
        <f>J218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201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a přístavba objektu MŠ Malínek, Kaplického 386 - NAVÝŠENÍ KAPACITY MŠ MALÍNEK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188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189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79" t="s">
        <v>532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533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ÚT - Ústřední vytápění - SO 01 - Přístavba a spojovací krček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22</v>
      </c>
      <c r="D128" s="41"/>
      <c r="E128" s="41"/>
      <c r="F128" s="28" t="str">
        <f>F16</f>
        <v>MŠ Malínek, Kaplického 386</v>
      </c>
      <c r="G128" s="41"/>
      <c r="H128" s="41"/>
      <c r="I128" s="33" t="s">
        <v>24</v>
      </c>
      <c r="J128" s="80" t="str">
        <f>IF(J16="","",J16)</f>
        <v>15.9.2021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40.05" customHeight="1">
      <c r="A130" s="39"/>
      <c r="B130" s="40"/>
      <c r="C130" s="33" t="s">
        <v>26</v>
      </c>
      <c r="D130" s="41"/>
      <c r="E130" s="41"/>
      <c r="F130" s="28" t="str">
        <f>E19</f>
        <v>SM Liberec, Nám.Dr.E.Beneše 1, Liberec, 460 59</v>
      </c>
      <c r="G130" s="41"/>
      <c r="H130" s="41"/>
      <c r="I130" s="33" t="s">
        <v>32</v>
      </c>
      <c r="J130" s="37" t="str">
        <f>E25</f>
        <v>FS Vision, s.r.o., B.Němcové 54/9, Liberec 5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30</v>
      </c>
      <c r="D131" s="41"/>
      <c r="E131" s="41"/>
      <c r="F131" s="28" t="str">
        <f>IF(E22="","",E22)</f>
        <v>Vyplň údaj</v>
      </c>
      <c r="G131" s="41"/>
      <c r="H131" s="41"/>
      <c r="I131" s="33" t="s">
        <v>35</v>
      </c>
      <c r="J131" s="37" t="str">
        <f>E28</f>
        <v>EnergySim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202</v>
      </c>
      <c r="D133" s="204" t="s">
        <v>64</v>
      </c>
      <c r="E133" s="204" t="s">
        <v>60</v>
      </c>
      <c r="F133" s="204" t="s">
        <v>61</v>
      </c>
      <c r="G133" s="204" t="s">
        <v>203</v>
      </c>
      <c r="H133" s="204" t="s">
        <v>204</v>
      </c>
      <c r="I133" s="204" t="s">
        <v>205</v>
      </c>
      <c r="J133" s="204" t="s">
        <v>193</v>
      </c>
      <c r="K133" s="205" t="s">
        <v>206</v>
      </c>
      <c r="L133" s="206"/>
      <c r="M133" s="101" t="s">
        <v>1</v>
      </c>
      <c r="N133" s="102" t="s">
        <v>43</v>
      </c>
      <c r="O133" s="102" t="s">
        <v>207</v>
      </c>
      <c r="P133" s="102" t="s">
        <v>208</v>
      </c>
      <c r="Q133" s="102" t="s">
        <v>209</v>
      </c>
      <c r="R133" s="102" t="s">
        <v>210</v>
      </c>
      <c r="S133" s="102" t="s">
        <v>211</v>
      </c>
      <c r="T133" s="103" t="s">
        <v>212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213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P135+P162</f>
        <v>0</v>
      </c>
      <c r="Q134" s="105"/>
      <c r="R134" s="209">
        <f>R135+R162</f>
        <v>48.0477062</v>
      </c>
      <c r="S134" s="105"/>
      <c r="T134" s="210">
        <f>T135+T162</f>
        <v>0.42075000000000001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78</v>
      </c>
      <c r="AU134" s="18" t="s">
        <v>195</v>
      </c>
      <c r="BK134" s="211">
        <f>BK135+BK162</f>
        <v>0</v>
      </c>
    </row>
    <row r="135" s="12" customFormat="1" ht="25.92" customHeight="1">
      <c r="A135" s="12"/>
      <c r="B135" s="212"/>
      <c r="C135" s="213"/>
      <c r="D135" s="214" t="s">
        <v>78</v>
      </c>
      <c r="E135" s="215" t="s">
        <v>214</v>
      </c>
      <c r="F135" s="215" t="s">
        <v>215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P136+P159</f>
        <v>0</v>
      </c>
      <c r="Q135" s="220"/>
      <c r="R135" s="221">
        <f>R136+R159</f>
        <v>45.769592000000003</v>
      </c>
      <c r="S135" s="220"/>
      <c r="T135" s="222">
        <f>T136+T159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78</v>
      </c>
      <c r="AU135" s="224" t="s">
        <v>79</v>
      </c>
      <c r="AY135" s="223" t="s">
        <v>216</v>
      </c>
      <c r="BK135" s="225">
        <f>BK136+BK159</f>
        <v>0</v>
      </c>
    </row>
    <row r="136" s="12" customFormat="1" ht="22.8" customHeight="1">
      <c r="A136" s="12"/>
      <c r="B136" s="212"/>
      <c r="C136" s="213"/>
      <c r="D136" s="214" t="s">
        <v>78</v>
      </c>
      <c r="E136" s="226" t="s">
        <v>86</v>
      </c>
      <c r="F136" s="226" t="s">
        <v>217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SUM(P137:P158)</f>
        <v>0</v>
      </c>
      <c r="Q136" s="220"/>
      <c r="R136" s="221">
        <f>SUM(R137:R158)</f>
        <v>45.752952000000001</v>
      </c>
      <c r="S136" s="220"/>
      <c r="T136" s="222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78</v>
      </c>
      <c r="AU136" s="224" t="s">
        <v>86</v>
      </c>
      <c r="AY136" s="223" t="s">
        <v>216</v>
      </c>
      <c r="BK136" s="225">
        <f>SUM(BK137:BK158)</f>
        <v>0</v>
      </c>
    </row>
    <row r="137" s="2" customFormat="1" ht="21.75" customHeight="1">
      <c r="A137" s="39"/>
      <c r="B137" s="40"/>
      <c r="C137" s="228" t="s">
        <v>86</v>
      </c>
      <c r="D137" s="228" t="s">
        <v>218</v>
      </c>
      <c r="E137" s="229" t="s">
        <v>4017</v>
      </c>
      <c r="F137" s="230" t="s">
        <v>4018</v>
      </c>
      <c r="G137" s="231" t="s">
        <v>328</v>
      </c>
      <c r="H137" s="232">
        <v>69.599999999999994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4019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4020</v>
      </c>
      <c r="G138" s="242"/>
      <c r="H138" s="246">
        <v>69.599999999999994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86</v>
      </c>
      <c r="AY138" s="252" t="s">
        <v>216</v>
      </c>
    </row>
    <row r="139" s="2" customFormat="1" ht="16.5" customHeight="1">
      <c r="A139" s="39"/>
      <c r="B139" s="40"/>
      <c r="C139" s="228" t="s">
        <v>88</v>
      </c>
      <c r="D139" s="228" t="s">
        <v>218</v>
      </c>
      <c r="E139" s="229" t="s">
        <v>4021</v>
      </c>
      <c r="F139" s="230" t="s">
        <v>4022</v>
      </c>
      <c r="G139" s="231" t="s">
        <v>277</v>
      </c>
      <c r="H139" s="232">
        <v>92.799999999999997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0.00084000000000000003</v>
      </c>
      <c r="R139" s="237">
        <f>Q139*H139</f>
        <v>0.077952000000000007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4023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4024</v>
      </c>
      <c r="G140" s="242"/>
      <c r="H140" s="246">
        <v>92.799999999999997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86</v>
      </c>
      <c r="AY140" s="252" t="s">
        <v>216</v>
      </c>
    </row>
    <row r="141" s="2" customFormat="1" ht="16.5" customHeight="1">
      <c r="A141" s="39"/>
      <c r="B141" s="40"/>
      <c r="C141" s="228" t="s">
        <v>99</v>
      </c>
      <c r="D141" s="228" t="s">
        <v>218</v>
      </c>
      <c r="E141" s="229" t="s">
        <v>4025</v>
      </c>
      <c r="F141" s="230" t="s">
        <v>4026</v>
      </c>
      <c r="G141" s="231" t="s">
        <v>277</v>
      </c>
      <c r="H141" s="232">
        <v>92.799999999999997</v>
      </c>
      <c r="I141" s="233"/>
      <c r="J141" s="234">
        <f>ROUND(I141*H141,2)</f>
        <v>0</v>
      </c>
      <c r="K141" s="230" t="s">
        <v>222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4027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4024</v>
      </c>
      <c r="G142" s="242"/>
      <c r="H142" s="246">
        <v>92.799999999999997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86</v>
      </c>
      <c r="AY142" s="252" t="s">
        <v>216</v>
      </c>
    </row>
    <row r="143" s="2" customFormat="1" ht="16.5" customHeight="1">
      <c r="A143" s="39"/>
      <c r="B143" s="40"/>
      <c r="C143" s="228" t="s">
        <v>121</v>
      </c>
      <c r="D143" s="228" t="s">
        <v>218</v>
      </c>
      <c r="E143" s="229" t="s">
        <v>4028</v>
      </c>
      <c r="F143" s="230" t="s">
        <v>4029</v>
      </c>
      <c r="G143" s="231" t="s">
        <v>328</v>
      </c>
      <c r="H143" s="232">
        <v>4.3499999999999996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4030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4031</v>
      </c>
      <c r="G144" s="242"/>
      <c r="H144" s="246">
        <v>4.3499999999999996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236</v>
      </c>
      <c r="D145" s="228" t="s">
        <v>218</v>
      </c>
      <c r="E145" s="229" t="s">
        <v>4032</v>
      </c>
      <c r="F145" s="230" t="s">
        <v>4033</v>
      </c>
      <c r="G145" s="231" t="s">
        <v>328</v>
      </c>
      <c r="H145" s="232">
        <v>21.75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4034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4035</v>
      </c>
      <c r="G146" s="242"/>
      <c r="H146" s="246">
        <v>21.75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64" t="s">
        <v>241</v>
      </c>
      <c r="D147" s="264" t="s">
        <v>372</v>
      </c>
      <c r="E147" s="265" t="s">
        <v>4036</v>
      </c>
      <c r="F147" s="266" t="s">
        <v>4037</v>
      </c>
      <c r="G147" s="267" t="s">
        <v>359</v>
      </c>
      <c r="H147" s="268">
        <v>45.674999999999997</v>
      </c>
      <c r="I147" s="269"/>
      <c r="J147" s="270">
        <f>ROUND(I147*H147,2)</f>
        <v>0</v>
      </c>
      <c r="K147" s="266" t="s">
        <v>222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1</v>
      </c>
      <c r="R147" s="237">
        <f>Q147*H147</f>
        <v>45.674999999999997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4038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4039</v>
      </c>
      <c r="G148" s="242"/>
      <c r="H148" s="246">
        <v>45.674999999999997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2" customFormat="1" ht="16.5" customHeight="1">
      <c r="A149" s="39"/>
      <c r="B149" s="40"/>
      <c r="C149" s="228" t="s">
        <v>245</v>
      </c>
      <c r="D149" s="228" t="s">
        <v>218</v>
      </c>
      <c r="E149" s="229" t="s">
        <v>4040</v>
      </c>
      <c r="F149" s="230" t="s">
        <v>4041</v>
      </c>
      <c r="G149" s="231" t="s">
        <v>328</v>
      </c>
      <c r="H149" s="232">
        <v>43.5</v>
      </c>
      <c r="I149" s="233"/>
      <c r="J149" s="234">
        <f>ROUND(I149*H149,2)</f>
        <v>0</v>
      </c>
      <c r="K149" s="230" t="s">
        <v>222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4042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4043</v>
      </c>
      <c r="G150" s="242"/>
      <c r="H150" s="246">
        <v>43.5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88</v>
      </c>
      <c r="AV150" s="13" t="s">
        <v>88</v>
      </c>
      <c r="AW150" s="13" t="s">
        <v>34</v>
      </c>
      <c r="AX150" s="13" t="s">
        <v>86</v>
      </c>
      <c r="AY150" s="252" t="s">
        <v>216</v>
      </c>
    </row>
    <row r="151" s="2" customFormat="1" ht="16.5" customHeight="1">
      <c r="A151" s="39"/>
      <c r="B151" s="40"/>
      <c r="C151" s="228" t="s">
        <v>250</v>
      </c>
      <c r="D151" s="228" t="s">
        <v>218</v>
      </c>
      <c r="E151" s="229" t="s">
        <v>607</v>
      </c>
      <c r="F151" s="230" t="s">
        <v>608</v>
      </c>
      <c r="G151" s="231" t="s">
        <v>328</v>
      </c>
      <c r="H151" s="232">
        <v>26.100000000000001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4044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4045</v>
      </c>
      <c r="G152" s="242"/>
      <c r="H152" s="246">
        <v>26.100000000000001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86</v>
      </c>
      <c r="AY152" s="252" t="s">
        <v>216</v>
      </c>
    </row>
    <row r="153" s="2" customFormat="1" ht="16.5" customHeight="1">
      <c r="A153" s="39"/>
      <c r="B153" s="40"/>
      <c r="C153" s="228" t="s">
        <v>255</v>
      </c>
      <c r="D153" s="228" t="s">
        <v>218</v>
      </c>
      <c r="E153" s="229" t="s">
        <v>602</v>
      </c>
      <c r="F153" s="230" t="s">
        <v>4046</v>
      </c>
      <c r="G153" s="231" t="s">
        <v>328</v>
      </c>
      <c r="H153" s="232">
        <v>26.100000000000001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4047</v>
      </c>
    </row>
    <row r="154" s="13" customFormat="1">
      <c r="A154" s="13"/>
      <c r="B154" s="241"/>
      <c r="C154" s="242"/>
      <c r="D154" s="243" t="s">
        <v>230</v>
      </c>
      <c r="E154" s="244" t="s">
        <v>1</v>
      </c>
      <c r="F154" s="245" t="s">
        <v>4045</v>
      </c>
      <c r="G154" s="242"/>
      <c r="H154" s="246">
        <v>26.100000000000001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230</v>
      </c>
      <c r="AU154" s="252" t="s">
        <v>88</v>
      </c>
      <c r="AV154" s="13" t="s">
        <v>88</v>
      </c>
      <c r="AW154" s="13" t="s">
        <v>34</v>
      </c>
      <c r="AX154" s="13" t="s">
        <v>86</v>
      </c>
      <c r="AY154" s="252" t="s">
        <v>216</v>
      </c>
    </row>
    <row r="155" s="2" customFormat="1" ht="16.5" customHeight="1">
      <c r="A155" s="39"/>
      <c r="B155" s="40"/>
      <c r="C155" s="228" t="s">
        <v>260</v>
      </c>
      <c r="D155" s="228" t="s">
        <v>218</v>
      </c>
      <c r="E155" s="229" t="s">
        <v>4048</v>
      </c>
      <c r="F155" s="230" t="s">
        <v>4049</v>
      </c>
      <c r="G155" s="231" t="s">
        <v>328</v>
      </c>
      <c r="H155" s="232">
        <v>26.100000000000001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4050</v>
      </c>
    </row>
    <row r="156" s="13" customFormat="1">
      <c r="A156" s="13"/>
      <c r="B156" s="241"/>
      <c r="C156" s="242"/>
      <c r="D156" s="243" t="s">
        <v>230</v>
      </c>
      <c r="E156" s="244" t="s">
        <v>1</v>
      </c>
      <c r="F156" s="245" t="s">
        <v>4045</v>
      </c>
      <c r="G156" s="242"/>
      <c r="H156" s="246">
        <v>26.100000000000001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230</v>
      </c>
      <c r="AU156" s="252" t="s">
        <v>88</v>
      </c>
      <c r="AV156" s="13" t="s">
        <v>88</v>
      </c>
      <c r="AW156" s="13" t="s">
        <v>34</v>
      </c>
      <c r="AX156" s="13" t="s">
        <v>86</v>
      </c>
      <c r="AY156" s="252" t="s">
        <v>216</v>
      </c>
    </row>
    <row r="157" s="2" customFormat="1" ht="16.5" customHeight="1">
      <c r="A157" s="39"/>
      <c r="B157" s="40"/>
      <c r="C157" s="228" t="s">
        <v>265</v>
      </c>
      <c r="D157" s="228" t="s">
        <v>218</v>
      </c>
      <c r="E157" s="229" t="s">
        <v>621</v>
      </c>
      <c r="F157" s="230" t="s">
        <v>622</v>
      </c>
      <c r="G157" s="231" t="s">
        <v>359</v>
      </c>
      <c r="H157" s="232">
        <v>41.759999999999998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4051</v>
      </c>
    </row>
    <row r="158" s="13" customFormat="1">
      <c r="A158" s="13"/>
      <c r="B158" s="241"/>
      <c r="C158" s="242"/>
      <c r="D158" s="243" t="s">
        <v>230</v>
      </c>
      <c r="E158" s="244" t="s">
        <v>1</v>
      </c>
      <c r="F158" s="245" t="s">
        <v>4052</v>
      </c>
      <c r="G158" s="242"/>
      <c r="H158" s="246">
        <v>41.759999999999998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34</v>
      </c>
      <c r="AX158" s="13" t="s">
        <v>86</v>
      </c>
      <c r="AY158" s="252" t="s">
        <v>216</v>
      </c>
    </row>
    <row r="159" s="12" customFormat="1" ht="22.8" customHeight="1">
      <c r="A159" s="12"/>
      <c r="B159" s="212"/>
      <c r="C159" s="213"/>
      <c r="D159" s="214" t="s">
        <v>78</v>
      </c>
      <c r="E159" s="226" t="s">
        <v>250</v>
      </c>
      <c r="F159" s="226" t="s">
        <v>4053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SUM(P160:P161)</f>
        <v>0</v>
      </c>
      <c r="Q159" s="220"/>
      <c r="R159" s="221">
        <f>SUM(R160:R161)</f>
        <v>0.016639999999999999</v>
      </c>
      <c r="S159" s="220"/>
      <c r="T159" s="222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86</v>
      </c>
      <c r="AT159" s="224" t="s">
        <v>78</v>
      </c>
      <c r="AU159" s="224" t="s">
        <v>86</v>
      </c>
      <c r="AY159" s="223" t="s">
        <v>216</v>
      </c>
      <c r="BK159" s="225">
        <f>SUM(BK160:BK161)</f>
        <v>0</v>
      </c>
    </row>
    <row r="160" s="2" customFormat="1" ht="16.5" customHeight="1">
      <c r="A160" s="39"/>
      <c r="B160" s="40"/>
      <c r="C160" s="228" t="s">
        <v>269</v>
      </c>
      <c r="D160" s="228" t="s">
        <v>218</v>
      </c>
      <c r="E160" s="229" t="s">
        <v>4054</v>
      </c>
      <c r="F160" s="230" t="s">
        <v>4055</v>
      </c>
      <c r="G160" s="231" t="s">
        <v>293</v>
      </c>
      <c r="H160" s="232">
        <v>31</v>
      </c>
      <c r="I160" s="233"/>
      <c r="J160" s="234">
        <f>ROUND(I160*H160,2)</f>
        <v>0</v>
      </c>
      <c r="K160" s="230" t="s">
        <v>3891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0.00051999999999999995</v>
      </c>
      <c r="R160" s="237">
        <f>Q160*H160</f>
        <v>0.016119999999999999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4056</v>
      </c>
    </row>
    <row r="161" s="2" customFormat="1" ht="16.5" customHeight="1">
      <c r="A161" s="39"/>
      <c r="B161" s="40"/>
      <c r="C161" s="228" t="s">
        <v>274</v>
      </c>
      <c r="D161" s="228" t="s">
        <v>218</v>
      </c>
      <c r="E161" s="229" t="s">
        <v>4057</v>
      </c>
      <c r="F161" s="230" t="s">
        <v>4058</v>
      </c>
      <c r="G161" s="231" t="s">
        <v>3375</v>
      </c>
      <c r="H161" s="232">
        <v>1</v>
      </c>
      <c r="I161" s="233"/>
      <c r="J161" s="234">
        <f>ROUND(I161*H161,2)</f>
        <v>0</v>
      </c>
      <c r="K161" s="230" t="s">
        <v>3891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0.00051999999999999995</v>
      </c>
      <c r="R161" s="237">
        <f>Q161*H161</f>
        <v>0.00051999999999999995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4059</v>
      </c>
    </row>
    <row r="162" s="12" customFormat="1" ht="25.92" customHeight="1">
      <c r="A162" s="12"/>
      <c r="B162" s="212"/>
      <c r="C162" s="213"/>
      <c r="D162" s="214" t="s">
        <v>78</v>
      </c>
      <c r="E162" s="215" t="s">
        <v>1839</v>
      </c>
      <c r="F162" s="215" t="s">
        <v>1840</v>
      </c>
      <c r="G162" s="213"/>
      <c r="H162" s="213"/>
      <c r="I162" s="216"/>
      <c r="J162" s="217">
        <f>BK162</f>
        <v>0</v>
      </c>
      <c r="K162" s="213"/>
      <c r="L162" s="218"/>
      <c r="M162" s="219"/>
      <c r="N162" s="220"/>
      <c r="O162" s="220"/>
      <c r="P162" s="221">
        <f>P163+P174+P183+P189+P204+P218</f>
        <v>0</v>
      </c>
      <c r="Q162" s="220"/>
      <c r="R162" s="221">
        <f>R163+R174+R183+R189+R204+R218</f>
        <v>2.2781142000000001</v>
      </c>
      <c r="S162" s="220"/>
      <c r="T162" s="222">
        <f>T163+T174+T183+T189+T204+T218</f>
        <v>0.42075000000000001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88</v>
      </c>
      <c r="AT162" s="224" t="s">
        <v>78</v>
      </c>
      <c r="AU162" s="224" t="s">
        <v>79</v>
      </c>
      <c r="AY162" s="223" t="s">
        <v>216</v>
      </c>
      <c r="BK162" s="225">
        <f>BK163+BK174+BK183+BK189+BK204+BK218</f>
        <v>0</v>
      </c>
    </row>
    <row r="163" s="12" customFormat="1" ht="22.8" customHeight="1">
      <c r="A163" s="12"/>
      <c r="B163" s="212"/>
      <c r="C163" s="213"/>
      <c r="D163" s="214" t="s">
        <v>78</v>
      </c>
      <c r="E163" s="226" t="s">
        <v>4060</v>
      </c>
      <c r="F163" s="226" t="s">
        <v>4061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SUM(P164:P173)</f>
        <v>0</v>
      </c>
      <c r="Q163" s="220"/>
      <c r="R163" s="221">
        <f>SUM(R164:R173)</f>
        <v>0.68280000000000018</v>
      </c>
      <c r="S163" s="220"/>
      <c r="T163" s="222">
        <f>SUM(T164:T173)</f>
        <v>0.42075000000000001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78</v>
      </c>
      <c r="AU163" s="224" t="s">
        <v>86</v>
      </c>
      <c r="AY163" s="223" t="s">
        <v>216</v>
      </c>
      <c r="BK163" s="225">
        <f>SUM(BK164:BK173)</f>
        <v>0</v>
      </c>
    </row>
    <row r="164" s="2" customFormat="1" ht="16.5" customHeight="1">
      <c r="A164" s="39"/>
      <c r="B164" s="40"/>
      <c r="C164" s="228" t="s">
        <v>280</v>
      </c>
      <c r="D164" s="228" t="s">
        <v>218</v>
      </c>
      <c r="E164" s="229" t="s">
        <v>4062</v>
      </c>
      <c r="F164" s="230" t="s">
        <v>4063</v>
      </c>
      <c r="G164" s="231" t="s">
        <v>221</v>
      </c>
      <c r="H164" s="232">
        <v>8</v>
      </c>
      <c r="I164" s="233"/>
      <c r="J164" s="234">
        <f>ROUND(I164*H164,2)</f>
        <v>0</v>
      </c>
      <c r="K164" s="230" t="s">
        <v>222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0.039100000000000003</v>
      </c>
      <c r="R164" s="237">
        <f>Q164*H164</f>
        <v>0.31280000000000002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290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290</v>
      </c>
      <c r="BM164" s="239" t="s">
        <v>4064</v>
      </c>
    </row>
    <row r="165" s="2" customFormat="1" ht="21.75" customHeight="1">
      <c r="A165" s="39"/>
      <c r="B165" s="40"/>
      <c r="C165" s="228" t="s">
        <v>8</v>
      </c>
      <c r="D165" s="228" t="s">
        <v>218</v>
      </c>
      <c r="E165" s="229" t="s">
        <v>4065</v>
      </c>
      <c r="F165" s="230" t="s">
        <v>4066</v>
      </c>
      <c r="G165" s="231" t="s">
        <v>221</v>
      </c>
      <c r="H165" s="232">
        <v>2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0.02828</v>
      </c>
      <c r="R165" s="237">
        <f>Q165*H165</f>
        <v>0.056559999999999999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290</v>
      </c>
      <c r="BM165" s="239" t="s">
        <v>4067</v>
      </c>
    </row>
    <row r="166" s="2" customFormat="1" ht="21.75" customHeight="1">
      <c r="A166" s="39"/>
      <c r="B166" s="40"/>
      <c r="C166" s="228" t="s">
        <v>290</v>
      </c>
      <c r="D166" s="228" t="s">
        <v>218</v>
      </c>
      <c r="E166" s="229" t="s">
        <v>4068</v>
      </c>
      <c r="F166" s="230" t="s">
        <v>4069</v>
      </c>
      <c r="G166" s="231" t="s">
        <v>221</v>
      </c>
      <c r="H166" s="232">
        <v>2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0.031539999999999999</v>
      </c>
      <c r="R166" s="237">
        <f>Q166*H166</f>
        <v>0.063079999999999997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4070</v>
      </c>
    </row>
    <row r="167" s="2" customFormat="1" ht="21.75" customHeight="1">
      <c r="A167" s="39"/>
      <c r="B167" s="40"/>
      <c r="C167" s="228" t="s">
        <v>297</v>
      </c>
      <c r="D167" s="228" t="s">
        <v>218</v>
      </c>
      <c r="E167" s="229" t="s">
        <v>4071</v>
      </c>
      <c r="F167" s="230" t="s">
        <v>4072</v>
      </c>
      <c r="G167" s="231" t="s">
        <v>221</v>
      </c>
      <c r="H167" s="232">
        <v>3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0.037199999999999997</v>
      </c>
      <c r="R167" s="237">
        <f>Q167*H167</f>
        <v>0.11159999999999999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4073</v>
      </c>
    </row>
    <row r="168" s="2" customFormat="1" ht="21.75" customHeight="1">
      <c r="A168" s="39"/>
      <c r="B168" s="40"/>
      <c r="C168" s="228" t="s">
        <v>302</v>
      </c>
      <c r="D168" s="228" t="s">
        <v>218</v>
      </c>
      <c r="E168" s="229" t="s">
        <v>4074</v>
      </c>
      <c r="F168" s="230" t="s">
        <v>4075</v>
      </c>
      <c r="G168" s="231" t="s">
        <v>221</v>
      </c>
      <c r="H168" s="232">
        <v>1</v>
      </c>
      <c r="I168" s="233"/>
      <c r="J168" s="234">
        <f>ROUND(I168*H168,2)</f>
        <v>0</v>
      </c>
      <c r="K168" s="230" t="s">
        <v>222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0.06198</v>
      </c>
      <c r="R168" s="237">
        <f>Q168*H168</f>
        <v>0.06198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290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290</v>
      </c>
      <c r="BM168" s="239" t="s">
        <v>4076</v>
      </c>
    </row>
    <row r="169" s="2" customFormat="1" ht="21.75" customHeight="1">
      <c r="A169" s="39"/>
      <c r="B169" s="40"/>
      <c r="C169" s="228" t="s">
        <v>309</v>
      </c>
      <c r="D169" s="228" t="s">
        <v>218</v>
      </c>
      <c r="E169" s="229" t="s">
        <v>4077</v>
      </c>
      <c r="F169" s="230" t="s">
        <v>4078</v>
      </c>
      <c r="G169" s="231" t="s">
        <v>221</v>
      </c>
      <c r="H169" s="232">
        <v>1</v>
      </c>
      <c r="I169" s="233"/>
      <c r="J169" s="234">
        <f>ROUND(I169*H169,2)</f>
        <v>0</v>
      </c>
      <c r="K169" s="230" t="s">
        <v>222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0.068500000000000005</v>
      </c>
      <c r="R169" s="237">
        <f>Q169*H169</f>
        <v>0.068500000000000005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4079</v>
      </c>
    </row>
    <row r="170" s="2" customFormat="1" ht="16.5" customHeight="1">
      <c r="A170" s="39"/>
      <c r="B170" s="40"/>
      <c r="C170" s="228" t="s">
        <v>313</v>
      </c>
      <c r="D170" s="228" t="s">
        <v>218</v>
      </c>
      <c r="E170" s="229" t="s">
        <v>4080</v>
      </c>
      <c r="F170" s="230" t="s">
        <v>4081</v>
      </c>
      <c r="G170" s="231" t="s">
        <v>221</v>
      </c>
      <c r="H170" s="232">
        <v>9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0.00069999999999999999</v>
      </c>
      <c r="R170" s="237">
        <f>Q170*H170</f>
        <v>0.0063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4082</v>
      </c>
    </row>
    <row r="171" s="2" customFormat="1" ht="16.5" customHeight="1">
      <c r="A171" s="39"/>
      <c r="B171" s="40"/>
      <c r="C171" s="228" t="s">
        <v>7</v>
      </c>
      <c r="D171" s="228" t="s">
        <v>218</v>
      </c>
      <c r="E171" s="229" t="s">
        <v>4083</v>
      </c>
      <c r="F171" s="230" t="s">
        <v>4084</v>
      </c>
      <c r="G171" s="231" t="s">
        <v>221</v>
      </c>
      <c r="H171" s="232">
        <v>9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0.00013999999999999999</v>
      </c>
      <c r="R171" s="237">
        <f>Q171*H171</f>
        <v>0.0012599999999999998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4085</v>
      </c>
    </row>
    <row r="172" s="2" customFormat="1" ht="16.5" customHeight="1">
      <c r="A172" s="39"/>
      <c r="B172" s="40"/>
      <c r="C172" s="228" t="s">
        <v>320</v>
      </c>
      <c r="D172" s="228" t="s">
        <v>218</v>
      </c>
      <c r="E172" s="229" t="s">
        <v>4086</v>
      </c>
      <c r="F172" s="230" t="s">
        <v>4087</v>
      </c>
      <c r="G172" s="231" t="s">
        <v>221</v>
      </c>
      <c r="H172" s="232">
        <v>9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8.0000000000000007E-05</v>
      </c>
      <c r="R172" s="237">
        <f>Q172*H172</f>
        <v>0.00072000000000000005</v>
      </c>
      <c r="S172" s="237">
        <v>0.04675</v>
      </c>
      <c r="T172" s="238">
        <f>S172*H172</f>
        <v>0.42075000000000001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4088</v>
      </c>
    </row>
    <row r="173" s="2" customFormat="1" ht="16.5" customHeight="1">
      <c r="A173" s="39"/>
      <c r="B173" s="40"/>
      <c r="C173" s="228" t="s">
        <v>325</v>
      </c>
      <c r="D173" s="228" t="s">
        <v>218</v>
      </c>
      <c r="E173" s="229" t="s">
        <v>4089</v>
      </c>
      <c r="F173" s="230" t="s">
        <v>4090</v>
      </c>
      <c r="G173" s="231" t="s">
        <v>359</v>
      </c>
      <c r="H173" s="232">
        <v>0.68300000000000005</v>
      </c>
      <c r="I173" s="233"/>
      <c r="J173" s="234">
        <f>ROUND(I173*H173,2)</f>
        <v>0</v>
      </c>
      <c r="K173" s="230" t="s">
        <v>222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290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290</v>
      </c>
      <c r="BM173" s="239" t="s">
        <v>4091</v>
      </c>
    </row>
    <row r="174" s="12" customFormat="1" ht="22.8" customHeight="1">
      <c r="A174" s="12"/>
      <c r="B174" s="212"/>
      <c r="C174" s="213"/>
      <c r="D174" s="214" t="s">
        <v>78</v>
      </c>
      <c r="E174" s="226" t="s">
        <v>4092</v>
      </c>
      <c r="F174" s="226" t="s">
        <v>4093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SUM(P175:P182)</f>
        <v>0</v>
      </c>
      <c r="Q174" s="220"/>
      <c r="R174" s="221">
        <f>SUM(R175:R182)</f>
        <v>0.1041038</v>
      </c>
      <c r="S174" s="220"/>
      <c r="T174" s="222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88</v>
      </c>
      <c r="AT174" s="224" t="s">
        <v>78</v>
      </c>
      <c r="AU174" s="224" t="s">
        <v>86</v>
      </c>
      <c r="AY174" s="223" t="s">
        <v>216</v>
      </c>
      <c r="BK174" s="225">
        <f>SUM(BK175:BK182)</f>
        <v>0</v>
      </c>
    </row>
    <row r="175" s="2" customFormat="1" ht="16.5" customHeight="1">
      <c r="A175" s="39"/>
      <c r="B175" s="40"/>
      <c r="C175" s="228" t="s">
        <v>331</v>
      </c>
      <c r="D175" s="228" t="s">
        <v>218</v>
      </c>
      <c r="E175" s="229" t="s">
        <v>4094</v>
      </c>
      <c r="F175" s="230" t="s">
        <v>4095</v>
      </c>
      <c r="G175" s="231" t="s">
        <v>293</v>
      </c>
      <c r="H175" s="232">
        <v>42.68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0.00046000000000000001</v>
      </c>
      <c r="R175" s="237">
        <f>Q175*H175</f>
        <v>0.019632799999999999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4096</v>
      </c>
    </row>
    <row r="176" s="2" customFormat="1" ht="16.5" customHeight="1">
      <c r="A176" s="39"/>
      <c r="B176" s="40"/>
      <c r="C176" s="228" t="s">
        <v>336</v>
      </c>
      <c r="D176" s="228" t="s">
        <v>218</v>
      </c>
      <c r="E176" s="229" t="s">
        <v>4097</v>
      </c>
      <c r="F176" s="230" t="s">
        <v>4098</v>
      </c>
      <c r="G176" s="231" t="s">
        <v>293</v>
      </c>
      <c r="H176" s="232">
        <v>28.899999999999999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0.0012899999999999999</v>
      </c>
      <c r="R176" s="237">
        <f>Q176*H176</f>
        <v>0.037280999999999995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4099</v>
      </c>
    </row>
    <row r="177" s="2" customFormat="1" ht="16.5" customHeight="1">
      <c r="A177" s="39"/>
      <c r="B177" s="40"/>
      <c r="C177" s="228" t="s">
        <v>341</v>
      </c>
      <c r="D177" s="228" t="s">
        <v>218</v>
      </c>
      <c r="E177" s="229" t="s">
        <v>4100</v>
      </c>
      <c r="F177" s="230" t="s">
        <v>4101</v>
      </c>
      <c r="G177" s="231" t="s">
        <v>293</v>
      </c>
      <c r="H177" s="232">
        <v>29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0.0016100000000000001</v>
      </c>
      <c r="R177" s="237">
        <f>Q177*H177</f>
        <v>0.046690000000000002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4102</v>
      </c>
    </row>
    <row r="178" s="2" customFormat="1" ht="16.5" customHeight="1">
      <c r="A178" s="39"/>
      <c r="B178" s="40"/>
      <c r="C178" s="228" t="s">
        <v>346</v>
      </c>
      <c r="D178" s="228" t="s">
        <v>218</v>
      </c>
      <c r="E178" s="229" t="s">
        <v>4103</v>
      </c>
      <c r="F178" s="230" t="s">
        <v>4104</v>
      </c>
      <c r="G178" s="231" t="s">
        <v>221</v>
      </c>
      <c r="H178" s="232">
        <v>18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1.0000000000000001E-05</v>
      </c>
      <c r="R178" s="237">
        <f>Q178*H178</f>
        <v>0.00018000000000000001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4105</v>
      </c>
    </row>
    <row r="179" s="2" customFormat="1" ht="16.5" customHeight="1">
      <c r="A179" s="39"/>
      <c r="B179" s="40"/>
      <c r="C179" s="228" t="s">
        <v>351</v>
      </c>
      <c r="D179" s="228" t="s">
        <v>218</v>
      </c>
      <c r="E179" s="229" t="s">
        <v>4106</v>
      </c>
      <c r="F179" s="230" t="s">
        <v>4107</v>
      </c>
      <c r="G179" s="231" t="s">
        <v>221</v>
      </c>
      <c r="H179" s="232">
        <v>2</v>
      </c>
      <c r="I179" s="233"/>
      <c r="J179" s="234">
        <f>ROUND(I179*H179,2)</f>
        <v>0</v>
      </c>
      <c r="K179" s="230" t="s">
        <v>3891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2.0000000000000002E-05</v>
      </c>
      <c r="R179" s="237">
        <f>Q179*H179</f>
        <v>4.0000000000000003E-05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4108</v>
      </c>
    </row>
    <row r="180" s="2" customFormat="1" ht="16.5" customHeight="1">
      <c r="A180" s="39"/>
      <c r="B180" s="40"/>
      <c r="C180" s="228" t="s">
        <v>356</v>
      </c>
      <c r="D180" s="228" t="s">
        <v>218</v>
      </c>
      <c r="E180" s="229" t="s">
        <v>4109</v>
      </c>
      <c r="F180" s="230" t="s">
        <v>4110</v>
      </c>
      <c r="G180" s="231" t="s">
        <v>2040</v>
      </c>
      <c r="H180" s="232">
        <v>1</v>
      </c>
      <c r="I180" s="233"/>
      <c r="J180" s="234">
        <f>ROUND(I180*H180,2)</f>
        <v>0</v>
      </c>
      <c r="K180" s="230" t="s">
        <v>3891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4111</v>
      </c>
    </row>
    <row r="181" s="2" customFormat="1" ht="16.5" customHeight="1">
      <c r="A181" s="39"/>
      <c r="B181" s="40"/>
      <c r="C181" s="228" t="s">
        <v>362</v>
      </c>
      <c r="D181" s="228" t="s">
        <v>218</v>
      </c>
      <c r="E181" s="229" t="s">
        <v>4112</v>
      </c>
      <c r="F181" s="230" t="s">
        <v>4113</v>
      </c>
      <c r="G181" s="231" t="s">
        <v>221</v>
      </c>
      <c r="H181" s="232">
        <v>14</v>
      </c>
      <c r="I181" s="233"/>
      <c r="J181" s="234">
        <f>ROUND(I181*H181,2)</f>
        <v>0</v>
      </c>
      <c r="K181" s="230" t="s">
        <v>3891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2.0000000000000002E-05</v>
      </c>
      <c r="R181" s="237">
        <f>Q181*H181</f>
        <v>0.00028000000000000003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4114</v>
      </c>
    </row>
    <row r="182" s="2" customFormat="1" ht="16.5" customHeight="1">
      <c r="A182" s="39"/>
      <c r="B182" s="40"/>
      <c r="C182" s="228" t="s">
        <v>367</v>
      </c>
      <c r="D182" s="228" t="s">
        <v>218</v>
      </c>
      <c r="E182" s="229" t="s">
        <v>4115</v>
      </c>
      <c r="F182" s="230" t="s">
        <v>4116</v>
      </c>
      <c r="G182" s="231" t="s">
        <v>359</v>
      </c>
      <c r="H182" s="232">
        <v>0.104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4117</v>
      </c>
    </row>
    <row r="183" s="12" customFormat="1" ht="22.8" customHeight="1">
      <c r="A183" s="12"/>
      <c r="B183" s="212"/>
      <c r="C183" s="213"/>
      <c r="D183" s="214" t="s">
        <v>78</v>
      </c>
      <c r="E183" s="226" t="s">
        <v>2129</v>
      </c>
      <c r="F183" s="226" t="s">
        <v>2130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SUM(P184:P188)</f>
        <v>0</v>
      </c>
      <c r="Q183" s="220"/>
      <c r="R183" s="221">
        <f>SUM(R184:R188)</f>
        <v>0.086054000000000019</v>
      </c>
      <c r="S183" s="220"/>
      <c r="T183" s="222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88</v>
      </c>
      <c r="AT183" s="224" t="s">
        <v>78</v>
      </c>
      <c r="AU183" s="224" t="s">
        <v>86</v>
      </c>
      <c r="AY183" s="223" t="s">
        <v>216</v>
      </c>
      <c r="BK183" s="225">
        <f>SUM(BK184:BK188)</f>
        <v>0</v>
      </c>
    </row>
    <row r="184" s="2" customFormat="1" ht="21.75" customHeight="1">
      <c r="A184" s="39"/>
      <c r="B184" s="40"/>
      <c r="C184" s="228" t="s">
        <v>371</v>
      </c>
      <c r="D184" s="228" t="s">
        <v>218</v>
      </c>
      <c r="E184" s="229" t="s">
        <v>4118</v>
      </c>
      <c r="F184" s="230" t="s">
        <v>4119</v>
      </c>
      <c r="G184" s="231" t="s">
        <v>293</v>
      </c>
      <c r="H184" s="232">
        <v>88.900000000000006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0.00027</v>
      </c>
      <c r="R184" s="237">
        <f>Q184*H184</f>
        <v>0.024003000000000004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4120</v>
      </c>
    </row>
    <row r="185" s="2" customFormat="1" ht="16.5" customHeight="1">
      <c r="A185" s="39"/>
      <c r="B185" s="40"/>
      <c r="C185" s="264" t="s">
        <v>376</v>
      </c>
      <c r="D185" s="264" t="s">
        <v>372</v>
      </c>
      <c r="E185" s="265" t="s">
        <v>4121</v>
      </c>
      <c r="F185" s="266" t="s">
        <v>4122</v>
      </c>
      <c r="G185" s="267" t="s">
        <v>293</v>
      </c>
      <c r="H185" s="268">
        <v>28.899999999999999</v>
      </c>
      <c r="I185" s="269"/>
      <c r="J185" s="270">
        <f>ROUND(I185*H185,2)</f>
        <v>0</v>
      </c>
      <c r="K185" s="266" t="s">
        <v>222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0.00059000000000000003</v>
      </c>
      <c r="R185" s="237">
        <f>Q185*H185</f>
        <v>0.017051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371</v>
      </c>
      <c r="AT185" s="239" t="s">
        <v>372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4123</v>
      </c>
    </row>
    <row r="186" s="2" customFormat="1" ht="16.5" customHeight="1">
      <c r="A186" s="39"/>
      <c r="B186" s="40"/>
      <c r="C186" s="264" t="s">
        <v>380</v>
      </c>
      <c r="D186" s="264" t="s">
        <v>372</v>
      </c>
      <c r="E186" s="265" t="s">
        <v>4124</v>
      </c>
      <c r="F186" s="266" t="s">
        <v>4125</v>
      </c>
      <c r="G186" s="267" t="s">
        <v>293</v>
      </c>
      <c r="H186" s="268">
        <v>60</v>
      </c>
      <c r="I186" s="269"/>
      <c r="J186" s="270">
        <f>ROUND(I186*H186,2)</f>
        <v>0</v>
      </c>
      <c r="K186" s="266" t="s">
        <v>222</v>
      </c>
      <c r="L186" s="271"/>
      <c r="M186" s="272" t="s">
        <v>1</v>
      </c>
      <c r="N186" s="273" t="s">
        <v>44</v>
      </c>
      <c r="O186" s="92"/>
      <c r="P186" s="237">
        <f>O186*H186</f>
        <v>0</v>
      </c>
      <c r="Q186" s="237">
        <v>0.00064999999999999997</v>
      </c>
      <c r="R186" s="237">
        <f>Q186*H186</f>
        <v>0.039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371</v>
      </c>
      <c r="AT186" s="239" t="s">
        <v>372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4126</v>
      </c>
    </row>
    <row r="187" s="2" customFormat="1" ht="16.5" customHeight="1">
      <c r="A187" s="39"/>
      <c r="B187" s="40"/>
      <c r="C187" s="228" t="s">
        <v>384</v>
      </c>
      <c r="D187" s="228" t="s">
        <v>218</v>
      </c>
      <c r="E187" s="229" t="s">
        <v>4127</v>
      </c>
      <c r="F187" s="230" t="s">
        <v>4128</v>
      </c>
      <c r="G187" s="231" t="s">
        <v>293</v>
      </c>
      <c r="H187" s="232">
        <v>2</v>
      </c>
      <c r="I187" s="233"/>
      <c r="J187" s="234">
        <f>ROUND(I187*H187,2)</f>
        <v>0</v>
      </c>
      <c r="K187" s="230" t="s">
        <v>3891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0.0030000000000000001</v>
      </c>
      <c r="R187" s="237">
        <f>Q187*H187</f>
        <v>0.0060000000000000001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4129</v>
      </c>
    </row>
    <row r="188" s="2" customFormat="1" ht="16.5" customHeight="1">
      <c r="A188" s="39"/>
      <c r="B188" s="40"/>
      <c r="C188" s="228" t="s">
        <v>389</v>
      </c>
      <c r="D188" s="228" t="s">
        <v>218</v>
      </c>
      <c r="E188" s="229" t="s">
        <v>4130</v>
      </c>
      <c r="F188" s="230" t="s">
        <v>4131</v>
      </c>
      <c r="G188" s="231" t="s">
        <v>359</v>
      </c>
      <c r="H188" s="232">
        <v>0.085999999999999993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4132</v>
      </c>
    </row>
    <row r="189" s="12" customFormat="1" ht="22.8" customHeight="1">
      <c r="A189" s="12"/>
      <c r="B189" s="212"/>
      <c r="C189" s="213"/>
      <c r="D189" s="214" t="s">
        <v>78</v>
      </c>
      <c r="E189" s="226" t="s">
        <v>4133</v>
      </c>
      <c r="F189" s="226" t="s">
        <v>4134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SUM(P190:P203)</f>
        <v>0</v>
      </c>
      <c r="Q189" s="220"/>
      <c r="R189" s="221">
        <f>SUM(R190:R203)</f>
        <v>1.3776463999999999</v>
      </c>
      <c r="S189" s="220"/>
      <c r="T189" s="222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88</v>
      </c>
      <c r="AT189" s="224" t="s">
        <v>78</v>
      </c>
      <c r="AU189" s="224" t="s">
        <v>86</v>
      </c>
      <c r="AY189" s="223" t="s">
        <v>216</v>
      </c>
      <c r="BK189" s="225">
        <f>SUM(BK190:BK203)</f>
        <v>0</v>
      </c>
    </row>
    <row r="190" s="2" customFormat="1" ht="16.5" customHeight="1">
      <c r="A190" s="39"/>
      <c r="B190" s="40"/>
      <c r="C190" s="228" t="s">
        <v>394</v>
      </c>
      <c r="D190" s="228" t="s">
        <v>218</v>
      </c>
      <c r="E190" s="229" t="s">
        <v>4135</v>
      </c>
      <c r="F190" s="230" t="s">
        <v>4136</v>
      </c>
      <c r="G190" s="231" t="s">
        <v>221</v>
      </c>
      <c r="H190" s="232">
        <v>1</v>
      </c>
      <c r="I190" s="233"/>
      <c r="J190" s="234">
        <f>ROUND(I190*H190,2)</f>
        <v>0</v>
      </c>
      <c r="K190" s="230" t="s">
        <v>222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0.0071199999999999996</v>
      </c>
      <c r="R190" s="237">
        <f>Q190*H190</f>
        <v>0.0071199999999999996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4137</v>
      </c>
    </row>
    <row r="191" s="2" customFormat="1" ht="16.5" customHeight="1">
      <c r="A191" s="39"/>
      <c r="B191" s="40"/>
      <c r="C191" s="228" t="s">
        <v>398</v>
      </c>
      <c r="D191" s="228" t="s">
        <v>218</v>
      </c>
      <c r="E191" s="229" t="s">
        <v>4138</v>
      </c>
      <c r="F191" s="230" t="s">
        <v>4139</v>
      </c>
      <c r="G191" s="231" t="s">
        <v>221</v>
      </c>
      <c r="H191" s="232">
        <v>1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0.0076499999999999997</v>
      </c>
      <c r="R191" s="237">
        <f>Q191*H191</f>
        <v>0.0076499999999999997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4140</v>
      </c>
    </row>
    <row r="192" s="2" customFormat="1" ht="21.75" customHeight="1">
      <c r="A192" s="39"/>
      <c r="B192" s="40"/>
      <c r="C192" s="228" t="s">
        <v>403</v>
      </c>
      <c r="D192" s="228" t="s">
        <v>218</v>
      </c>
      <c r="E192" s="229" t="s">
        <v>4141</v>
      </c>
      <c r="F192" s="230" t="s">
        <v>4142</v>
      </c>
      <c r="G192" s="231" t="s">
        <v>221</v>
      </c>
      <c r="H192" s="232">
        <v>46</v>
      </c>
      <c r="I192" s="233"/>
      <c r="J192" s="234">
        <f>ROUND(I192*H192,2)</f>
        <v>0</v>
      </c>
      <c r="K192" s="230" t="s">
        <v>222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6.9999999999999994E-05</v>
      </c>
      <c r="R192" s="237">
        <f>Q192*H192</f>
        <v>0.0032199999999999998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4143</v>
      </c>
    </row>
    <row r="193" s="2" customFormat="1" ht="16.5" customHeight="1">
      <c r="A193" s="39"/>
      <c r="B193" s="40"/>
      <c r="C193" s="228" t="s">
        <v>408</v>
      </c>
      <c r="D193" s="228" t="s">
        <v>218</v>
      </c>
      <c r="E193" s="229" t="s">
        <v>4144</v>
      </c>
      <c r="F193" s="230" t="s">
        <v>4145</v>
      </c>
      <c r="G193" s="231" t="s">
        <v>221</v>
      </c>
      <c r="H193" s="232">
        <v>2</v>
      </c>
      <c r="I193" s="233"/>
      <c r="J193" s="234">
        <f>ROUND(I193*H193,2)</f>
        <v>0</v>
      </c>
      <c r="K193" s="230" t="s">
        <v>222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0.015800000000000002</v>
      </c>
      <c r="R193" s="237">
        <f>Q193*H193</f>
        <v>0.031600000000000003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4146</v>
      </c>
    </row>
    <row r="194" s="2" customFormat="1" ht="16.5" customHeight="1">
      <c r="A194" s="39"/>
      <c r="B194" s="40"/>
      <c r="C194" s="228" t="s">
        <v>415</v>
      </c>
      <c r="D194" s="228" t="s">
        <v>218</v>
      </c>
      <c r="E194" s="229" t="s">
        <v>4147</v>
      </c>
      <c r="F194" s="230" t="s">
        <v>4148</v>
      </c>
      <c r="G194" s="231" t="s">
        <v>4149</v>
      </c>
      <c r="H194" s="232">
        <v>1</v>
      </c>
      <c r="I194" s="233"/>
      <c r="J194" s="234">
        <f>ROUND(I194*H194,2)</f>
        <v>0</v>
      </c>
      <c r="K194" s="230" t="s">
        <v>3891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0.00428</v>
      </c>
      <c r="R194" s="237">
        <f>Q194*H194</f>
        <v>0.00428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4150</v>
      </c>
    </row>
    <row r="195" s="2" customFormat="1" ht="16.5" customHeight="1">
      <c r="A195" s="39"/>
      <c r="B195" s="40"/>
      <c r="C195" s="228" t="s">
        <v>420</v>
      </c>
      <c r="D195" s="228" t="s">
        <v>218</v>
      </c>
      <c r="E195" s="229" t="s">
        <v>4151</v>
      </c>
      <c r="F195" s="230" t="s">
        <v>4152</v>
      </c>
      <c r="G195" s="231" t="s">
        <v>4149</v>
      </c>
      <c r="H195" s="232">
        <v>1</v>
      </c>
      <c r="I195" s="233"/>
      <c r="J195" s="234">
        <f>ROUND(I195*H195,2)</f>
        <v>0</v>
      </c>
      <c r="K195" s="230" t="s">
        <v>3891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0.00428</v>
      </c>
      <c r="R195" s="237">
        <f>Q195*H195</f>
        <v>0.00428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4153</v>
      </c>
    </row>
    <row r="196" s="2" customFormat="1" ht="16.5" customHeight="1">
      <c r="A196" s="39"/>
      <c r="B196" s="40"/>
      <c r="C196" s="228" t="s">
        <v>424</v>
      </c>
      <c r="D196" s="228" t="s">
        <v>218</v>
      </c>
      <c r="E196" s="229" t="s">
        <v>4154</v>
      </c>
      <c r="F196" s="230" t="s">
        <v>4155</v>
      </c>
      <c r="G196" s="231" t="s">
        <v>221</v>
      </c>
      <c r="H196" s="232">
        <v>19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0.00012</v>
      </c>
      <c r="R196" s="237">
        <f>Q196*H196</f>
        <v>0.0022799999999999999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4156</v>
      </c>
    </row>
    <row r="197" s="2" customFormat="1" ht="21.75" customHeight="1">
      <c r="A197" s="39"/>
      <c r="B197" s="40"/>
      <c r="C197" s="228" t="s">
        <v>428</v>
      </c>
      <c r="D197" s="228" t="s">
        <v>218</v>
      </c>
      <c r="E197" s="229" t="s">
        <v>4157</v>
      </c>
      <c r="F197" s="230" t="s">
        <v>4158</v>
      </c>
      <c r="G197" s="231" t="s">
        <v>293</v>
      </c>
      <c r="H197" s="232">
        <v>2860</v>
      </c>
      <c r="I197" s="233"/>
      <c r="J197" s="234">
        <f>ROUND(I197*H197,2)</f>
        <v>0</v>
      </c>
      <c r="K197" s="230" t="s">
        <v>3891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0.00011</v>
      </c>
      <c r="R197" s="237">
        <f>Q197*H197</f>
        <v>0.31459999999999999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4159</v>
      </c>
    </row>
    <row r="198" s="2" customFormat="1" ht="24.15" customHeight="1">
      <c r="A198" s="39"/>
      <c r="B198" s="40"/>
      <c r="C198" s="228" t="s">
        <v>432</v>
      </c>
      <c r="D198" s="228" t="s">
        <v>218</v>
      </c>
      <c r="E198" s="229" t="s">
        <v>4160</v>
      </c>
      <c r="F198" s="230" t="s">
        <v>4161</v>
      </c>
      <c r="G198" s="231" t="s">
        <v>277</v>
      </c>
      <c r="H198" s="232">
        <v>500.26999999999998</v>
      </c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0.00174</v>
      </c>
      <c r="R198" s="237">
        <f>Q198*H198</f>
        <v>0.87046979999999996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4162</v>
      </c>
    </row>
    <row r="199" s="2" customFormat="1" ht="21.75" customHeight="1">
      <c r="A199" s="39"/>
      <c r="B199" s="40"/>
      <c r="C199" s="228" t="s">
        <v>436</v>
      </c>
      <c r="D199" s="228" t="s">
        <v>218</v>
      </c>
      <c r="E199" s="229" t="s">
        <v>4163</v>
      </c>
      <c r="F199" s="230" t="s">
        <v>4164</v>
      </c>
      <c r="G199" s="231" t="s">
        <v>277</v>
      </c>
      <c r="H199" s="232">
        <v>39.729999999999997</v>
      </c>
      <c r="I199" s="233"/>
      <c r="J199" s="234">
        <f>ROUND(I199*H199,2)</f>
        <v>0</v>
      </c>
      <c r="K199" s="230" t="s">
        <v>222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0.0012099999999999999</v>
      </c>
      <c r="R199" s="237">
        <f>Q199*H199</f>
        <v>0.048073299999999992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290</v>
      </c>
      <c r="AT199" s="239" t="s">
        <v>218</v>
      </c>
      <c r="AU199" s="239" t="s">
        <v>88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290</v>
      </c>
      <c r="BM199" s="239" t="s">
        <v>4165</v>
      </c>
    </row>
    <row r="200" s="2" customFormat="1" ht="24.15" customHeight="1">
      <c r="A200" s="39"/>
      <c r="B200" s="40"/>
      <c r="C200" s="228" t="s">
        <v>441</v>
      </c>
      <c r="D200" s="228" t="s">
        <v>218</v>
      </c>
      <c r="E200" s="229" t="s">
        <v>4166</v>
      </c>
      <c r="F200" s="230" t="s">
        <v>4167</v>
      </c>
      <c r="G200" s="231" t="s">
        <v>277</v>
      </c>
      <c r="H200" s="232">
        <v>39.729999999999997</v>
      </c>
      <c r="I200" s="233"/>
      <c r="J200" s="234">
        <f>ROUND(I200*H200,2)</f>
        <v>0</v>
      </c>
      <c r="K200" s="230" t="s">
        <v>3891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0.0012099999999999999</v>
      </c>
      <c r="R200" s="237">
        <f>Q200*H200</f>
        <v>0.048073299999999992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4168</v>
      </c>
    </row>
    <row r="201" s="2" customFormat="1" ht="16.5" customHeight="1">
      <c r="A201" s="39"/>
      <c r="B201" s="40"/>
      <c r="C201" s="228" t="s">
        <v>445</v>
      </c>
      <c r="D201" s="228" t="s">
        <v>218</v>
      </c>
      <c r="E201" s="229" t="s">
        <v>4169</v>
      </c>
      <c r="F201" s="230" t="s">
        <v>4170</v>
      </c>
      <c r="G201" s="231" t="s">
        <v>293</v>
      </c>
      <c r="H201" s="232">
        <v>600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6.0000000000000002E-05</v>
      </c>
      <c r="R201" s="237">
        <f>Q201*H201</f>
        <v>0.036000000000000004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4171</v>
      </c>
    </row>
    <row r="202" s="2" customFormat="1" ht="16.5" customHeight="1">
      <c r="A202" s="39"/>
      <c r="B202" s="40"/>
      <c r="C202" s="228" t="s">
        <v>449</v>
      </c>
      <c r="D202" s="228" t="s">
        <v>218</v>
      </c>
      <c r="E202" s="229" t="s">
        <v>4089</v>
      </c>
      <c r="F202" s="230" t="s">
        <v>4090</v>
      </c>
      <c r="G202" s="231" t="s">
        <v>359</v>
      </c>
      <c r="H202" s="232">
        <v>1.3779999999999999</v>
      </c>
      <c r="I202" s="233"/>
      <c r="J202" s="234">
        <f>ROUND(I202*H202,2)</f>
        <v>0</v>
      </c>
      <c r="K202" s="230" t="s">
        <v>222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290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4172</v>
      </c>
    </row>
    <row r="203" s="2" customFormat="1" ht="16.5" customHeight="1">
      <c r="A203" s="39"/>
      <c r="B203" s="40"/>
      <c r="C203" s="228" t="s">
        <v>453</v>
      </c>
      <c r="D203" s="228" t="s">
        <v>218</v>
      </c>
      <c r="E203" s="229" t="s">
        <v>4173</v>
      </c>
      <c r="F203" s="230" t="s">
        <v>4174</v>
      </c>
      <c r="G203" s="231" t="s">
        <v>359</v>
      </c>
      <c r="H203" s="232">
        <v>1.3779999999999999</v>
      </c>
      <c r="I203" s="233"/>
      <c r="J203" s="234">
        <f>ROUND(I203*H203,2)</f>
        <v>0</v>
      </c>
      <c r="K203" s="230" t="s">
        <v>3891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88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4175</v>
      </c>
    </row>
    <row r="204" s="12" customFormat="1" ht="22.8" customHeight="1">
      <c r="A204" s="12"/>
      <c r="B204" s="212"/>
      <c r="C204" s="213"/>
      <c r="D204" s="214" t="s">
        <v>78</v>
      </c>
      <c r="E204" s="226" t="s">
        <v>4176</v>
      </c>
      <c r="F204" s="226" t="s">
        <v>4177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SUM(P205:P217)</f>
        <v>0</v>
      </c>
      <c r="Q204" s="220"/>
      <c r="R204" s="221">
        <f>SUM(R205:R217)</f>
        <v>0.022589999999999999</v>
      </c>
      <c r="S204" s="220"/>
      <c r="T204" s="222">
        <f>SUM(T205:T217)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88</v>
      </c>
      <c r="AT204" s="224" t="s">
        <v>78</v>
      </c>
      <c r="AU204" s="224" t="s">
        <v>86</v>
      </c>
      <c r="AY204" s="223" t="s">
        <v>216</v>
      </c>
      <c r="BK204" s="225">
        <f>SUM(BK205:BK217)</f>
        <v>0</v>
      </c>
    </row>
    <row r="205" s="2" customFormat="1" ht="16.5" customHeight="1">
      <c r="A205" s="39"/>
      <c r="B205" s="40"/>
      <c r="C205" s="228" t="s">
        <v>459</v>
      </c>
      <c r="D205" s="228" t="s">
        <v>218</v>
      </c>
      <c r="E205" s="229" t="s">
        <v>4178</v>
      </c>
      <c r="F205" s="230" t="s">
        <v>4179</v>
      </c>
      <c r="G205" s="231" t="s">
        <v>221</v>
      </c>
      <c r="H205" s="232">
        <v>1</v>
      </c>
      <c r="I205" s="233"/>
      <c r="J205" s="234">
        <f>ROUND(I205*H205,2)</f>
        <v>0</v>
      </c>
      <c r="K205" s="230" t="s">
        <v>222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0.002</v>
      </c>
      <c r="R205" s="237">
        <f>Q205*H205</f>
        <v>0.002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88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4180</v>
      </c>
    </row>
    <row r="206" s="2" customFormat="1" ht="16.5" customHeight="1">
      <c r="A206" s="39"/>
      <c r="B206" s="40"/>
      <c r="C206" s="228" t="s">
        <v>464</v>
      </c>
      <c r="D206" s="228" t="s">
        <v>218</v>
      </c>
      <c r="E206" s="229" t="s">
        <v>4181</v>
      </c>
      <c r="F206" s="230" t="s">
        <v>4182</v>
      </c>
      <c r="G206" s="231" t="s">
        <v>221</v>
      </c>
      <c r="H206" s="232">
        <v>3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0.00056999999999999998</v>
      </c>
      <c r="R206" s="237">
        <f>Q206*H206</f>
        <v>0.0017099999999999999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4183</v>
      </c>
    </row>
    <row r="207" s="2" customFormat="1" ht="16.5" customHeight="1">
      <c r="A207" s="39"/>
      <c r="B207" s="40"/>
      <c r="C207" s="228" t="s">
        <v>469</v>
      </c>
      <c r="D207" s="228" t="s">
        <v>218</v>
      </c>
      <c r="E207" s="229" t="s">
        <v>4184</v>
      </c>
      <c r="F207" s="230" t="s">
        <v>4185</v>
      </c>
      <c r="G207" s="231" t="s">
        <v>221</v>
      </c>
      <c r="H207" s="232">
        <v>1</v>
      </c>
      <c r="I207" s="233"/>
      <c r="J207" s="234">
        <f>ROUND(I207*H207,2)</f>
        <v>0</v>
      </c>
      <c r="K207" s="230" t="s">
        <v>222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0.00124</v>
      </c>
      <c r="R207" s="237">
        <f>Q207*H207</f>
        <v>0.00124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4186</v>
      </c>
    </row>
    <row r="208" s="2" customFormat="1" ht="16.5" customHeight="1">
      <c r="A208" s="39"/>
      <c r="B208" s="40"/>
      <c r="C208" s="228" t="s">
        <v>474</v>
      </c>
      <c r="D208" s="228" t="s">
        <v>218</v>
      </c>
      <c r="E208" s="229" t="s">
        <v>4187</v>
      </c>
      <c r="F208" s="230" t="s">
        <v>4188</v>
      </c>
      <c r="G208" s="231" t="s">
        <v>221</v>
      </c>
      <c r="H208" s="232">
        <v>1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0.00097000000000000005</v>
      </c>
      <c r="R208" s="237">
        <f>Q208*H208</f>
        <v>0.00097000000000000005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4189</v>
      </c>
    </row>
    <row r="209" s="2" customFormat="1" ht="16.5" customHeight="1">
      <c r="A209" s="39"/>
      <c r="B209" s="40"/>
      <c r="C209" s="228" t="s">
        <v>479</v>
      </c>
      <c r="D209" s="228" t="s">
        <v>218</v>
      </c>
      <c r="E209" s="229" t="s">
        <v>4190</v>
      </c>
      <c r="F209" s="230" t="s">
        <v>4191</v>
      </c>
      <c r="G209" s="231" t="s">
        <v>221</v>
      </c>
      <c r="H209" s="232">
        <v>7</v>
      </c>
      <c r="I209" s="233"/>
      <c r="J209" s="234">
        <f>ROUND(I209*H209,2)</f>
        <v>0</v>
      </c>
      <c r="K209" s="230" t="s">
        <v>222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0.00050000000000000001</v>
      </c>
      <c r="R209" s="237">
        <f>Q209*H209</f>
        <v>0.0035000000000000001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88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4192</v>
      </c>
    </row>
    <row r="210" s="2" customFormat="1" ht="16.5" customHeight="1">
      <c r="A210" s="39"/>
      <c r="B210" s="40"/>
      <c r="C210" s="228" t="s">
        <v>483</v>
      </c>
      <c r="D210" s="228" t="s">
        <v>218</v>
      </c>
      <c r="E210" s="229" t="s">
        <v>4193</v>
      </c>
      <c r="F210" s="230" t="s">
        <v>4194</v>
      </c>
      <c r="G210" s="231" t="s">
        <v>221</v>
      </c>
      <c r="H210" s="232">
        <v>3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0.00069999999999999999</v>
      </c>
      <c r="R210" s="237">
        <f>Q210*H210</f>
        <v>0.0020999999999999999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4195</v>
      </c>
    </row>
    <row r="211" s="2" customFormat="1" ht="16.5" customHeight="1">
      <c r="A211" s="39"/>
      <c r="B211" s="40"/>
      <c r="C211" s="228" t="s">
        <v>487</v>
      </c>
      <c r="D211" s="228" t="s">
        <v>218</v>
      </c>
      <c r="E211" s="229" t="s">
        <v>4196</v>
      </c>
      <c r="F211" s="230" t="s">
        <v>4197</v>
      </c>
      <c r="G211" s="231" t="s">
        <v>221</v>
      </c>
      <c r="H211" s="232">
        <v>2</v>
      </c>
      <c r="I211" s="233"/>
      <c r="J211" s="234">
        <f>ROUND(I211*H211,2)</f>
        <v>0</v>
      </c>
      <c r="K211" s="230" t="s">
        <v>222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0.00056999999999999998</v>
      </c>
      <c r="R211" s="237">
        <f>Q211*H211</f>
        <v>0.00114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4198</v>
      </c>
    </row>
    <row r="212" s="2" customFormat="1" ht="16.5" customHeight="1">
      <c r="A212" s="39"/>
      <c r="B212" s="40"/>
      <c r="C212" s="228" t="s">
        <v>494</v>
      </c>
      <c r="D212" s="228" t="s">
        <v>218</v>
      </c>
      <c r="E212" s="229" t="s">
        <v>4199</v>
      </c>
      <c r="F212" s="230" t="s">
        <v>4200</v>
      </c>
      <c r="G212" s="231" t="s">
        <v>221</v>
      </c>
      <c r="H212" s="232">
        <v>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0.00038000000000000002</v>
      </c>
      <c r="R212" s="237">
        <f>Q212*H212</f>
        <v>0.00038000000000000002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4201</v>
      </c>
    </row>
    <row r="213" s="2" customFormat="1" ht="21.75" customHeight="1">
      <c r="A213" s="39"/>
      <c r="B213" s="40"/>
      <c r="C213" s="228" t="s">
        <v>499</v>
      </c>
      <c r="D213" s="228" t="s">
        <v>218</v>
      </c>
      <c r="E213" s="229" t="s">
        <v>4202</v>
      </c>
      <c r="F213" s="230" t="s">
        <v>4203</v>
      </c>
      <c r="G213" s="231" t="s">
        <v>221</v>
      </c>
      <c r="H213" s="232">
        <v>2</v>
      </c>
      <c r="I213" s="233"/>
      <c r="J213" s="234">
        <f>ROUND(I213*H213,2)</f>
        <v>0</v>
      </c>
      <c r="K213" s="230" t="s">
        <v>222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0.00055999999999999995</v>
      </c>
      <c r="R213" s="237">
        <f>Q213*H213</f>
        <v>0.0011199999999999999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290</v>
      </c>
      <c r="AT213" s="239" t="s">
        <v>218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4204</v>
      </c>
    </row>
    <row r="214" s="2" customFormat="1" ht="16.5" customHeight="1">
      <c r="A214" s="39"/>
      <c r="B214" s="40"/>
      <c r="C214" s="228" t="s">
        <v>504</v>
      </c>
      <c r="D214" s="228" t="s">
        <v>218</v>
      </c>
      <c r="E214" s="229" t="s">
        <v>4205</v>
      </c>
      <c r="F214" s="230" t="s">
        <v>4206</v>
      </c>
      <c r="G214" s="231" t="s">
        <v>221</v>
      </c>
      <c r="H214" s="232">
        <v>1</v>
      </c>
      <c r="I214" s="233"/>
      <c r="J214" s="234">
        <f>ROUND(I214*H214,2)</f>
        <v>0</v>
      </c>
      <c r="K214" s="230" t="s">
        <v>222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0.00147</v>
      </c>
      <c r="R214" s="237">
        <f>Q214*H214</f>
        <v>0.00147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4207</v>
      </c>
    </row>
    <row r="215" s="2" customFormat="1" ht="16.5" customHeight="1">
      <c r="A215" s="39"/>
      <c r="B215" s="40"/>
      <c r="C215" s="228" t="s">
        <v>510</v>
      </c>
      <c r="D215" s="228" t="s">
        <v>218</v>
      </c>
      <c r="E215" s="229" t="s">
        <v>4208</v>
      </c>
      <c r="F215" s="230" t="s">
        <v>4209</v>
      </c>
      <c r="G215" s="231" t="s">
        <v>221</v>
      </c>
      <c r="H215" s="232">
        <v>9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0.00044000000000000002</v>
      </c>
      <c r="R215" s="237">
        <f>Q215*H215</f>
        <v>0.00396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121</v>
      </c>
      <c r="AT215" s="239" t="s">
        <v>218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4210</v>
      </c>
    </row>
    <row r="216" s="2" customFormat="1" ht="16.5" customHeight="1">
      <c r="A216" s="39"/>
      <c r="B216" s="40"/>
      <c r="C216" s="228" t="s">
        <v>515</v>
      </c>
      <c r="D216" s="228" t="s">
        <v>218</v>
      </c>
      <c r="E216" s="229" t="s">
        <v>4211</v>
      </c>
      <c r="F216" s="230" t="s">
        <v>4212</v>
      </c>
      <c r="G216" s="231" t="s">
        <v>221</v>
      </c>
      <c r="H216" s="232">
        <v>4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0.00075000000000000002</v>
      </c>
      <c r="R216" s="237">
        <f>Q216*H216</f>
        <v>0.0030000000000000001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4213</v>
      </c>
    </row>
    <row r="217" s="2" customFormat="1" ht="16.5" customHeight="1">
      <c r="A217" s="39"/>
      <c r="B217" s="40"/>
      <c r="C217" s="228" t="s">
        <v>521</v>
      </c>
      <c r="D217" s="228" t="s">
        <v>218</v>
      </c>
      <c r="E217" s="229" t="s">
        <v>4214</v>
      </c>
      <c r="F217" s="230" t="s">
        <v>4215</v>
      </c>
      <c r="G217" s="231" t="s">
        <v>359</v>
      </c>
      <c r="H217" s="232">
        <v>0.023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4216</v>
      </c>
    </row>
    <row r="218" s="12" customFormat="1" ht="22.8" customHeight="1">
      <c r="A218" s="12"/>
      <c r="B218" s="212"/>
      <c r="C218" s="213"/>
      <c r="D218" s="214" t="s">
        <v>78</v>
      </c>
      <c r="E218" s="226" t="s">
        <v>4217</v>
      </c>
      <c r="F218" s="226" t="s">
        <v>3628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SUM(P219:P227)</f>
        <v>0</v>
      </c>
      <c r="Q218" s="220"/>
      <c r="R218" s="221">
        <f>SUM(R219:R227)</f>
        <v>0.0049200000000000008</v>
      </c>
      <c r="S218" s="220"/>
      <c r="T218" s="222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121</v>
      </c>
      <c r="AT218" s="224" t="s">
        <v>78</v>
      </c>
      <c r="AU218" s="224" t="s">
        <v>86</v>
      </c>
      <c r="AY218" s="223" t="s">
        <v>216</v>
      </c>
      <c r="BK218" s="225">
        <f>SUM(BK219:BK227)</f>
        <v>0</v>
      </c>
    </row>
    <row r="219" s="2" customFormat="1" ht="16.5" customHeight="1">
      <c r="A219" s="39"/>
      <c r="B219" s="40"/>
      <c r="C219" s="228" t="s">
        <v>528</v>
      </c>
      <c r="D219" s="228" t="s">
        <v>218</v>
      </c>
      <c r="E219" s="229" t="s">
        <v>4218</v>
      </c>
      <c r="F219" s="230" t="s">
        <v>4219</v>
      </c>
      <c r="G219" s="231" t="s">
        <v>221</v>
      </c>
      <c r="H219" s="232">
        <v>1</v>
      </c>
      <c r="I219" s="233"/>
      <c r="J219" s="234">
        <f>ROUND(I219*H219,2)</f>
        <v>0</v>
      </c>
      <c r="K219" s="230" t="s">
        <v>3891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3.0000000000000001E-05</v>
      </c>
      <c r="R219" s="237">
        <f>Q219*H219</f>
        <v>3.0000000000000001E-05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4220</v>
      </c>
      <c r="AT219" s="239" t="s">
        <v>218</v>
      </c>
      <c r="AU219" s="239" t="s">
        <v>88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4220</v>
      </c>
      <c r="BM219" s="239" t="s">
        <v>4221</v>
      </c>
    </row>
    <row r="220" s="2" customFormat="1" ht="16.5" customHeight="1">
      <c r="A220" s="39"/>
      <c r="B220" s="40"/>
      <c r="C220" s="264" t="s">
        <v>856</v>
      </c>
      <c r="D220" s="264" t="s">
        <v>372</v>
      </c>
      <c r="E220" s="265" t="s">
        <v>4222</v>
      </c>
      <c r="F220" s="266" t="s">
        <v>4223</v>
      </c>
      <c r="G220" s="267" t="s">
        <v>221</v>
      </c>
      <c r="H220" s="268">
        <v>1</v>
      </c>
      <c r="I220" s="269"/>
      <c r="J220" s="270">
        <f>ROUND(I220*H220,2)</f>
        <v>0</v>
      </c>
      <c r="K220" s="266" t="s">
        <v>3891</v>
      </c>
      <c r="L220" s="271"/>
      <c r="M220" s="272" t="s">
        <v>1</v>
      </c>
      <c r="N220" s="273" t="s">
        <v>44</v>
      </c>
      <c r="O220" s="92"/>
      <c r="P220" s="237">
        <f>O220*H220</f>
        <v>0</v>
      </c>
      <c r="Q220" s="237">
        <v>0.0014</v>
      </c>
      <c r="R220" s="237">
        <f>Q220*H220</f>
        <v>0.0014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4220</v>
      </c>
      <c r="AT220" s="239" t="s">
        <v>372</v>
      </c>
      <c r="AU220" s="239" t="s">
        <v>88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4220</v>
      </c>
      <c r="BM220" s="239" t="s">
        <v>4224</v>
      </c>
    </row>
    <row r="221" s="2" customFormat="1" ht="16.5" customHeight="1">
      <c r="A221" s="39"/>
      <c r="B221" s="40"/>
      <c r="C221" s="228" t="s">
        <v>863</v>
      </c>
      <c r="D221" s="228" t="s">
        <v>218</v>
      </c>
      <c r="E221" s="229" t="s">
        <v>4225</v>
      </c>
      <c r="F221" s="230" t="s">
        <v>4226</v>
      </c>
      <c r="G221" s="231" t="s">
        <v>221</v>
      </c>
      <c r="H221" s="232">
        <v>1</v>
      </c>
      <c r="I221" s="233"/>
      <c r="J221" s="234">
        <f>ROUND(I221*H221,2)</f>
        <v>0</v>
      </c>
      <c r="K221" s="230" t="s">
        <v>770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3.0000000000000001E-05</v>
      </c>
      <c r="R221" s="237">
        <f>Q221*H221</f>
        <v>3.0000000000000001E-05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4220</v>
      </c>
      <c r="AT221" s="239" t="s">
        <v>218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4220</v>
      </c>
      <c r="BM221" s="239" t="s">
        <v>4227</v>
      </c>
    </row>
    <row r="222" s="2" customFormat="1" ht="16.5" customHeight="1">
      <c r="A222" s="39"/>
      <c r="B222" s="40"/>
      <c r="C222" s="264" t="s">
        <v>869</v>
      </c>
      <c r="D222" s="264" t="s">
        <v>372</v>
      </c>
      <c r="E222" s="265" t="s">
        <v>4228</v>
      </c>
      <c r="F222" s="266" t="s">
        <v>4229</v>
      </c>
      <c r="G222" s="267" t="s">
        <v>221</v>
      </c>
      <c r="H222" s="268">
        <v>1</v>
      </c>
      <c r="I222" s="269"/>
      <c r="J222" s="270">
        <f>ROUND(I222*H222,2)</f>
        <v>0</v>
      </c>
      <c r="K222" s="266" t="s">
        <v>222</v>
      </c>
      <c r="L222" s="271"/>
      <c r="M222" s="272" t="s">
        <v>1</v>
      </c>
      <c r="N222" s="273" t="s">
        <v>44</v>
      </c>
      <c r="O222" s="92"/>
      <c r="P222" s="237">
        <f>O222*H222</f>
        <v>0</v>
      </c>
      <c r="Q222" s="237">
        <v>0.0014</v>
      </c>
      <c r="R222" s="237">
        <f>Q222*H222</f>
        <v>0.0014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4220</v>
      </c>
      <c r="AT222" s="239" t="s">
        <v>372</v>
      </c>
      <c r="AU222" s="239" t="s">
        <v>88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4220</v>
      </c>
      <c r="BM222" s="239" t="s">
        <v>4230</v>
      </c>
    </row>
    <row r="223" s="2" customFormat="1" ht="16.5" customHeight="1">
      <c r="A223" s="39"/>
      <c r="B223" s="40"/>
      <c r="C223" s="228" t="s">
        <v>875</v>
      </c>
      <c r="D223" s="228" t="s">
        <v>218</v>
      </c>
      <c r="E223" s="229" t="s">
        <v>4231</v>
      </c>
      <c r="F223" s="230" t="s">
        <v>4232</v>
      </c>
      <c r="G223" s="231" t="s">
        <v>3375</v>
      </c>
      <c r="H223" s="232">
        <v>1</v>
      </c>
      <c r="I223" s="233"/>
      <c r="J223" s="234">
        <f>ROUND(I223*H223,2)</f>
        <v>0</v>
      </c>
      <c r="K223" s="230" t="s">
        <v>3891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0.0020600000000000002</v>
      </c>
      <c r="R223" s="237">
        <f>Q223*H223</f>
        <v>0.0020600000000000002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121</v>
      </c>
      <c r="AT223" s="239" t="s">
        <v>218</v>
      </c>
      <c r="AU223" s="239" t="s">
        <v>88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4233</v>
      </c>
    </row>
    <row r="224" s="2" customFormat="1" ht="16.5" customHeight="1">
      <c r="A224" s="39"/>
      <c r="B224" s="40"/>
      <c r="C224" s="228" t="s">
        <v>880</v>
      </c>
      <c r="D224" s="228" t="s">
        <v>218</v>
      </c>
      <c r="E224" s="229" t="s">
        <v>4234</v>
      </c>
      <c r="F224" s="230" t="s">
        <v>4235</v>
      </c>
      <c r="G224" s="231" t="s">
        <v>3375</v>
      </c>
      <c r="H224" s="232">
        <v>1</v>
      </c>
      <c r="I224" s="233"/>
      <c r="J224" s="234">
        <f>ROUND(I224*H224,2)</f>
        <v>0</v>
      </c>
      <c r="K224" s="230" t="s">
        <v>3891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4236</v>
      </c>
    </row>
    <row r="225" s="2" customFormat="1" ht="16.5" customHeight="1">
      <c r="A225" s="39"/>
      <c r="B225" s="40"/>
      <c r="C225" s="228" t="s">
        <v>885</v>
      </c>
      <c r="D225" s="228" t="s">
        <v>218</v>
      </c>
      <c r="E225" s="229" t="s">
        <v>4237</v>
      </c>
      <c r="F225" s="230" t="s">
        <v>4238</v>
      </c>
      <c r="G225" s="231" t="s">
        <v>3375</v>
      </c>
      <c r="H225" s="232">
        <v>1</v>
      </c>
      <c r="I225" s="233"/>
      <c r="J225" s="234">
        <f>ROUND(I225*H225,2)</f>
        <v>0</v>
      </c>
      <c r="K225" s="230" t="s">
        <v>3891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4239</v>
      </c>
    </row>
    <row r="226" s="2" customFormat="1" ht="16.5" customHeight="1">
      <c r="A226" s="39"/>
      <c r="B226" s="40"/>
      <c r="C226" s="228" t="s">
        <v>891</v>
      </c>
      <c r="D226" s="228" t="s">
        <v>218</v>
      </c>
      <c r="E226" s="229" t="s">
        <v>4240</v>
      </c>
      <c r="F226" s="230" t="s">
        <v>4241</v>
      </c>
      <c r="G226" s="231" t="s">
        <v>3375</v>
      </c>
      <c r="H226" s="232">
        <v>1</v>
      </c>
      <c r="I226" s="233"/>
      <c r="J226" s="234">
        <f>ROUND(I226*H226,2)</f>
        <v>0</v>
      </c>
      <c r="K226" s="230" t="s">
        <v>3891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4242</v>
      </c>
    </row>
    <row r="227" s="2" customFormat="1" ht="16.5" customHeight="1">
      <c r="A227" s="39"/>
      <c r="B227" s="40"/>
      <c r="C227" s="228" t="s">
        <v>898</v>
      </c>
      <c r="D227" s="228" t="s">
        <v>218</v>
      </c>
      <c r="E227" s="229" t="s">
        <v>4243</v>
      </c>
      <c r="F227" s="230" t="s">
        <v>4244</v>
      </c>
      <c r="G227" s="231" t="s">
        <v>3375</v>
      </c>
      <c r="H227" s="232">
        <v>1</v>
      </c>
      <c r="I227" s="233"/>
      <c r="J227" s="234">
        <f>ROUND(I227*H227,2)</f>
        <v>0</v>
      </c>
      <c r="K227" s="230" t="s">
        <v>3891</v>
      </c>
      <c r="L227" s="45"/>
      <c r="M227" s="274" t="s">
        <v>1</v>
      </c>
      <c r="N227" s="275" t="s">
        <v>44</v>
      </c>
      <c r="O227" s="276"/>
      <c r="P227" s="277">
        <f>O227*H227</f>
        <v>0</v>
      </c>
      <c r="Q227" s="277">
        <v>0</v>
      </c>
      <c r="R227" s="277">
        <f>Q227*H227</f>
        <v>0</v>
      </c>
      <c r="S227" s="277">
        <v>0</v>
      </c>
      <c r="T227" s="27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4245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ex/3wu/hEvj6WHmAJLJc6HRRjEVv1rjk0ohS7U2QMjH6U2wpP8SPjmG1aX4INK7Ir4St/y76sMg40td4C7sKCw==" hashValue="4DAnw8pL2FDUU765JKXd5guTYSOwmW1rO5FyQaH3NfKfbSf93jCXj3Xg7bzMgYc3Veoi6bVNMQJ+oamhRLpG0A==" algorithmName="SHA-512" password="EA0A"/>
  <autoFilter ref="C133:K2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4246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4247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ROUND((SUM(BE128:BE169)),  2)</f>
        <v>0</v>
      </c>
      <c r="G37" s="39"/>
      <c r="H37" s="39"/>
      <c r="I37" s="166">
        <v>0.20999999999999999</v>
      </c>
      <c r="J37" s="165">
        <f>ROUND(((SUM(BE128:BE169))*I37),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ROUND((SUM(BF128:BF169)),  2)</f>
        <v>0</v>
      </c>
      <c r="G38" s="39"/>
      <c r="H38" s="39"/>
      <c r="I38" s="166">
        <v>0.14999999999999999</v>
      </c>
      <c r="J38" s="165">
        <f>ROUND(((SUM(BF128:BF169))*I38),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ROUND((SUM(BG128:BG169)),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ROUND((SUM(BH128:BH169)),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ROUND((SUM(BI128:BI169)),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4246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ZTI - ležatá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4011</v>
      </c>
      <c r="E103" s="198"/>
      <c r="F103" s="198"/>
      <c r="G103" s="198"/>
      <c r="H103" s="198"/>
      <c r="I103" s="198"/>
      <c r="J103" s="199">
        <f>J153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4016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188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189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79" t="s">
        <v>532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4246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SO01a - ZTI - ležatá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22</v>
      </c>
      <c r="D122" s="41"/>
      <c r="E122" s="41"/>
      <c r="F122" s="28" t="str">
        <f>F16</f>
        <v>MŠ Malínek, Kaplického 386</v>
      </c>
      <c r="G122" s="41"/>
      <c r="H122" s="41"/>
      <c r="I122" s="33" t="s">
        <v>24</v>
      </c>
      <c r="J122" s="80" t="str">
        <f>IF(J16="","",J16)</f>
        <v>15.9.2021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26</v>
      </c>
      <c r="D124" s="41"/>
      <c r="E124" s="41"/>
      <c r="F124" s="28" t="str">
        <f>E19</f>
        <v>SM Liberec, Nám.Dr.E.Beneše 1, Liberec, 460 59</v>
      </c>
      <c r="G124" s="41"/>
      <c r="H124" s="41"/>
      <c r="I124" s="33" t="s">
        <v>32</v>
      </c>
      <c r="J124" s="37" t="str">
        <f>E25</f>
        <v>FS Vision, s.r.o., B.Němcové 54/9, Liberec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35</v>
      </c>
      <c r="J125" s="37" t="str">
        <f>E28</f>
        <v>EnergySim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202</v>
      </c>
      <c r="D127" s="204" t="s">
        <v>64</v>
      </c>
      <c r="E127" s="204" t="s">
        <v>60</v>
      </c>
      <c r="F127" s="204" t="s">
        <v>61</v>
      </c>
      <c r="G127" s="204" t="s">
        <v>203</v>
      </c>
      <c r="H127" s="204" t="s">
        <v>204</v>
      </c>
      <c r="I127" s="204" t="s">
        <v>205</v>
      </c>
      <c r="J127" s="204" t="s">
        <v>193</v>
      </c>
      <c r="K127" s="205" t="s">
        <v>206</v>
      </c>
      <c r="L127" s="206"/>
      <c r="M127" s="101" t="s">
        <v>1</v>
      </c>
      <c r="N127" s="102" t="s">
        <v>43</v>
      </c>
      <c r="O127" s="102" t="s">
        <v>207</v>
      </c>
      <c r="P127" s="102" t="s">
        <v>208</v>
      </c>
      <c r="Q127" s="102" t="s">
        <v>209</v>
      </c>
      <c r="R127" s="102" t="s">
        <v>210</v>
      </c>
      <c r="S127" s="102" t="s">
        <v>211</v>
      </c>
      <c r="T127" s="103" t="s">
        <v>212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213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31.371976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78</v>
      </c>
      <c r="AU128" s="18" t="s">
        <v>195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78</v>
      </c>
      <c r="E129" s="215" t="s">
        <v>214</v>
      </c>
      <c r="F129" s="215" t="s">
        <v>215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P130+P153+P164</f>
        <v>0</v>
      </c>
      <c r="Q129" s="220"/>
      <c r="R129" s="221">
        <f>R130+R153+R164</f>
        <v>31.371976</v>
      </c>
      <c r="S129" s="220"/>
      <c r="T129" s="222">
        <f>T130+T153+T164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86</v>
      </c>
      <c r="AT129" s="224" t="s">
        <v>78</v>
      </c>
      <c r="AU129" s="224" t="s">
        <v>79</v>
      </c>
      <c r="AY129" s="223" t="s">
        <v>216</v>
      </c>
      <c r="BK129" s="225">
        <f>BK130+BK153+BK164</f>
        <v>0</v>
      </c>
    </row>
    <row r="130" s="12" customFormat="1" ht="22.8" customHeight="1">
      <c r="A130" s="12"/>
      <c r="B130" s="212"/>
      <c r="C130" s="213"/>
      <c r="D130" s="214" t="s">
        <v>78</v>
      </c>
      <c r="E130" s="226" t="s">
        <v>86</v>
      </c>
      <c r="F130" s="226" t="s">
        <v>217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SUM(P131:P152)</f>
        <v>0</v>
      </c>
      <c r="Q130" s="220"/>
      <c r="R130" s="221">
        <f>SUM(R131:R152)</f>
        <v>31.027919999999998</v>
      </c>
      <c r="S130" s="220"/>
      <c r="T130" s="222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86</v>
      </c>
      <c r="AY130" s="223" t="s">
        <v>216</v>
      </c>
      <c r="BK130" s="225">
        <f>SUM(BK131:BK152)</f>
        <v>0</v>
      </c>
    </row>
    <row r="131" s="2" customFormat="1" ht="21.75" customHeight="1">
      <c r="A131" s="39"/>
      <c r="B131" s="40"/>
      <c r="C131" s="228" t="s">
        <v>86</v>
      </c>
      <c r="D131" s="228" t="s">
        <v>218</v>
      </c>
      <c r="E131" s="229" t="s">
        <v>4248</v>
      </c>
      <c r="F131" s="230" t="s">
        <v>4249</v>
      </c>
      <c r="G131" s="231" t="s">
        <v>328</v>
      </c>
      <c r="H131" s="232">
        <v>55.200000000000003</v>
      </c>
      <c r="I131" s="233"/>
      <c r="J131" s="234">
        <f>ROUND(I131*H131,2)</f>
        <v>0</v>
      </c>
      <c r="K131" s="230" t="s">
        <v>222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121</v>
      </c>
      <c r="AT131" s="239" t="s">
        <v>218</v>
      </c>
      <c r="AU131" s="239" t="s">
        <v>88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4250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4251</v>
      </c>
      <c r="G132" s="242"/>
      <c r="H132" s="246">
        <v>55.200000000000003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88</v>
      </c>
      <c r="AV132" s="13" t="s">
        <v>88</v>
      </c>
      <c r="AW132" s="13" t="s">
        <v>34</v>
      </c>
      <c r="AX132" s="13" t="s">
        <v>86</v>
      </c>
      <c r="AY132" s="252" t="s">
        <v>216</v>
      </c>
    </row>
    <row r="133" s="2" customFormat="1" ht="16.5" customHeight="1">
      <c r="A133" s="39"/>
      <c r="B133" s="40"/>
      <c r="C133" s="228" t="s">
        <v>88</v>
      </c>
      <c r="D133" s="228" t="s">
        <v>218</v>
      </c>
      <c r="E133" s="229" t="s">
        <v>4021</v>
      </c>
      <c r="F133" s="230" t="s">
        <v>4022</v>
      </c>
      <c r="G133" s="231" t="s">
        <v>277</v>
      </c>
      <c r="H133" s="232">
        <v>138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0.00084000000000000003</v>
      </c>
      <c r="R133" s="237">
        <f>Q133*H133</f>
        <v>0.11592000000000001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4252</v>
      </c>
    </row>
    <row r="134" s="13" customFormat="1">
      <c r="A134" s="13"/>
      <c r="B134" s="241"/>
      <c r="C134" s="242"/>
      <c r="D134" s="243" t="s">
        <v>230</v>
      </c>
      <c r="E134" s="244" t="s">
        <v>1</v>
      </c>
      <c r="F134" s="245" t="s">
        <v>4253</v>
      </c>
      <c r="G134" s="242"/>
      <c r="H134" s="246">
        <v>138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230</v>
      </c>
      <c r="AU134" s="252" t="s">
        <v>88</v>
      </c>
      <c r="AV134" s="13" t="s">
        <v>88</v>
      </c>
      <c r="AW134" s="13" t="s">
        <v>34</v>
      </c>
      <c r="AX134" s="13" t="s">
        <v>86</v>
      </c>
      <c r="AY134" s="252" t="s">
        <v>216</v>
      </c>
    </row>
    <row r="135" s="2" customFormat="1" ht="16.5" customHeight="1">
      <c r="A135" s="39"/>
      <c r="B135" s="40"/>
      <c r="C135" s="228" t="s">
        <v>99</v>
      </c>
      <c r="D135" s="228" t="s">
        <v>218</v>
      </c>
      <c r="E135" s="229" t="s">
        <v>4025</v>
      </c>
      <c r="F135" s="230" t="s">
        <v>4026</v>
      </c>
      <c r="G135" s="231" t="s">
        <v>277</v>
      </c>
      <c r="H135" s="232">
        <v>138</v>
      </c>
      <c r="I135" s="233"/>
      <c r="J135" s="234">
        <f>ROUND(I135*H135,2)</f>
        <v>0</v>
      </c>
      <c r="K135" s="230" t="s">
        <v>222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4254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4253</v>
      </c>
      <c r="G136" s="242"/>
      <c r="H136" s="246">
        <v>138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86</v>
      </c>
      <c r="AY136" s="252" t="s">
        <v>216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602</v>
      </c>
      <c r="F137" s="230" t="s">
        <v>4046</v>
      </c>
      <c r="G137" s="231" t="s">
        <v>328</v>
      </c>
      <c r="H137" s="232">
        <v>18.399999999999999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4255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4256</v>
      </c>
      <c r="G138" s="242"/>
      <c r="H138" s="246">
        <v>18.399999999999999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86</v>
      </c>
      <c r="AY138" s="252" t="s">
        <v>216</v>
      </c>
    </row>
    <row r="139" s="2" customFormat="1" ht="16.5" customHeight="1">
      <c r="A139" s="39"/>
      <c r="B139" s="40"/>
      <c r="C139" s="228" t="s">
        <v>236</v>
      </c>
      <c r="D139" s="228" t="s">
        <v>218</v>
      </c>
      <c r="E139" s="229" t="s">
        <v>607</v>
      </c>
      <c r="F139" s="230" t="s">
        <v>608</v>
      </c>
      <c r="G139" s="231" t="s">
        <v>328</v>
      </c>
      <c r="H139" s="232">
        <v>18.399999999999999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4257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4256</v>
      </c>
      <c r="G140" s="242"/>
      <c r="H140" s="246">
        <v>18.399999999999999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86</v>
      </c>
      <c r="AY140" s="252" t="s">
        <v>216</v>
      </c>
    </row>
    <row r="141" s="2" customFormat="1" ht="16.5" customHeight="1">
      <c r="A141" s="39"/>
      <c r="B141" s="40"/>
      <c r="C141" s="228" t="s">
        <v>241</v>
      </c>
      <c r="D141" s="228" t="s">
        <v>218</v>
      </c>
      <c r="E141" s="229" t="s">
        <v>621</v>
      </c>
      <c r="F141" s="230" t="s">
        <v>622</v>
      </c>
      <c r="G141" s="231" t="s">
        <v>359</v>
      </c>
      <c r="H141" s="232">
        <v>29.440000000000001</v>
      </c>
      <c r="I141" s="233"/>
      <c r="J141" s="234">
        <f>ROUND(I141*H141,2)</f>
        <v>0</v>
      </c>
      <c r="K141" s="230" t="s">
        <v>222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4258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4259</v>
      </c>
      <c r="G142" s="242"/>
      <c r="H142" s="246">
        <v>29.440000000000001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86</v>
      </c>
      <c r="AY142" s="252" t="s">
        <v>216</v>
      </c>
    </row>
    <row r="143" s="2" customFormat="1" ht="16.5" customHeight="1">
      <c r="A143" s="39"/>
      <c r="B143" s="40"/>
      <c r="C143" s="228" t="s">
        <v>245</v>
      </c>
      <c r="D143" s="228" t="s">
        <v>218</v>
      </c>
      <c r="E143" s="229" t="s">
        <v>4048</v>
      </c>
      <c r="F143" s="230" t="s">
        <v>4049</v>
      </c>
      <c r="G143" s="231" t="s">
        <v>328</v>
      </c>
      <c r="H143" s="232">
        <v>18.399999999999999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4260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4256</v>
      </c>
      <c r="G144" s="242"/>
      <c r="H144" s="246">
        <v>18.399999999999999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250</v>
      </c>
      <c r="D145" s="228" t="s">
        <v>218</v>
      </c>
      <c r="E145" s="229" t="s">
        <v>4028</v>
      </c>
      <c r="F145" s="230" t="s">
        <v>4029</v>
      </c>
      <c r="G145" s="231" t="s">
        <v>328</v>
      </c>
      <c r="H145" s="232">
        <v>3.6800000000000002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4261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4262</v>
      </c>
      <c r="G146" s="242"/>
      <c r="H146" s="246">
        <v>3.6800000000000002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28" t="s">
        <v>255</v>
      </c>
      <c r="D147" s="228" t="s">
        <v>218</v>
      </c>
      <c r="E147" s="229" t="s">
        <v>4032</v>
      </c>
      <c r="F147" s="230" t="s">
        <v>4033</v>
      </c>
      <c r="G147" s="231" t="s">
        <v>328</v>
      </c>
      <c r="H147" s="232">
        <v>14.720000000000001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4263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4264</v>
      </c>
      <c r="G148" s="242"/>
      <c r="H148" s="246">
        <v>14.720000000000001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2" customFormat="1" ht="16.5" customHeight="1">
      <c r="A149" s="39"/>
      <c r="B149" s="40"/>
      <c r="C149" s="264" t="s">
        <v>260</v>
      </c>
      <c r="D149" s="264" t="s">
        <v>372</v>
      </c>
      <c r="E149" s="265" t="s">
        <v>4036</v>
      </c>
      <c r="F149" s="266" t="s">
        <v>4037</v>
      </c>
      <c r="G149" s="267" t="s">
        <v>359</v>
      </c>
      <c r="H149" s="268">
        <v>30.911999999999999</v>
      </c>
      <c r="I149" s="269"/>
      <c r="J149" s="270">
        <f>ROUND(I149*H149,2)</f>
        <v>0</v>
      </c>
      <c r="K149" s="266" t="s">
        <v>222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1</v>
      </c>
      <c r="R149" s="237">
        <f>Q149*H149</f>
        <v>30.911999999999999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4265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4266</v>
      </c>
      <c r="G150" s="242"/>
      <c r="H150" s="246">
        <v>30.911999999999999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88</v>
      </c>
      <c r="AV150" s="13" t="s">
        <v>88</v>
      </c>
      <c r="AW150" s="13" t="s">
        <v>34</v>
      </c>
      <c r="AX150" s="13" t="s">
        <v>86</v>
      </c>
      <c r="AY150" s="252" t="s">
        <v>216</v>
      </c>
    </row>
    <row r="151" s="2" customFormat="1" ht="16.5" customHeight="1">
      <c r="A151" s="39"/>
      <c r="B151" s="40"/>
      <c r="C151" s="228" t="s">
        <v>265</v>
      </c>
      <c r="D151" s="228" t="s">
        <v>218</v>
      </c>
      <c r="E151" s="229" t="s">
        <v>4040</v>
      </c>
      <c r="F151" s="230" t="s">
        <v>4041</v>
      </c>
      <c r="G151" s="231" t="s">
        <v>328</v>
      </c>
      <c r="H151" s="232">
        <v>36.799999999999997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4267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4268</v>
      </c>
      <c r="G152" s="242"/>
      <c r="H152" s="246">
        <v>36.799999999999997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86</v>
      </c>
      <c r="AY152" s="252" t="s">
        <v>216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250</v>
      </c>
      <c r="F153" s="226" t="s">
        <v>4053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SUM(P154:P163)</f>
        <v>0</v>
      </c>
      <c r="Q153" s="220"/>
      <c r="R153" s="221">
        <f>SUM(R154:R163)</f>
        <v>0.34199600000000008</v>
      </c>
      <c r="S153" s="220"/>
      <c r="T153" s="222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86</v>
      </c>
      <c r="AT153" s="224" t="s">
        <v>78</v>
      </c>
      <c r="AU153" s="224" t="s">
        <v>86</v>
      </c>
      <c r="AY153" s="223" t="s">
        <v>216</v>
      </c>
      <c r="BK153" s="225">
        <f>SUM(BK154:BK163)</f>
        <v>0</v>
      </c>
    </row>
    <row r="154" s="2" customFormat="1" ht="16.5" customHeight="1">
      <c r="A154" s="39"/>
      <c r="B154" s="40"/>
      <c r="C154" s="228" t="s">
        <v>269</v>
      </c>
      <c r="D154" s="228" t="s">
        <v>218</v>
      </c>
      <c r="E154" s="229" t="s">
        <v>4269</v>
      </c>
      <c r="F154" s="230" t="s">
        <v>4270</v>
      </c>
      <c r="G154" s="231" t="s">
        <v>293</v>
      </c>
      <c r="H154" s="232">
        <v>8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0.00142</v>
      </c>
      <c r="R154" s="237">
        <f>Q154*H154</f>
        <v>0.01136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4271</v>
      </c>
    </row>
    <row r="155" s="2" customFormat="1" ht="16.5" customHeight="1">
      <c r="A155" s="39"/>
      <c r="B155" s="40"/>
      <c r="C155" s="228" t="s">
        <v>274</v>
      </c>
      <c r="D155" s="228" t="s">
        <v>218</v>
      </c>
      <c r="E155" s="229" t="s">
        <v>4272</v>
      </c>
      <c r="F155" s="230" t="s">
        <v>4273</v>
      </c>
      <c r="G155" s="231" t="s">
        <v>293</v>
      </c>
      <c r="H155" s="232">
        <v>38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0.0074400000000000004</v>
      </c>
      <c r="R155" s="237">
        <f>Q155*H155</f>
        <v>0.28272000000000003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4274</v>
      </c>
    </row>
    <row r="156" s="2" customFormat="1" ht="16.5" customHeight="1">
      <c r="A156" s="39"/>
      <c r="B156" s="40"/>
      <c r="C156" s="228" t="s">
        <v>280</v>
      </c>
      <c r="D156" s="228" t="s">
        <v>218</v>
      </c>
      <c r="E156" s="229" t="s">
        <v>4275</v>
      </c>
      <c r="F156" s="230" t="s">
        <v>4276</v>
      </c>
      <c r="G156" s="231" t="s">
        <v>293</v>
      </c>
      <c r="H156" s="232">
        <v>46</v>
      </c>
      <c r="I156" s="233"/>
      <c r="J156" s="234">
        <f>ROUND(I156*H156,2)</f>
        <v>0</v>
      </c>
      <c r="K156" s="230" t="s">
        <v>222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4220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4220</v>
      </c>
      <c r="BM156" s="239" t="s">
        <v>4277</v>
      </c>
    </row>
    <row r="157" s="2" customFormat="1" ht="16.5" customHeight="1">
      <c r="A157" s="39"/>
      <c r="B157" s="40"/>
      <c r="C157" s="228" t="s">
        <v>8</v>
      </c>
      <c r="D157" s="228" t="s">
        <v>218</v>
      </c>
      <c r="E157" s="229" t="s">
        <v>4278</v>
      </c>
      <c r="F157" s="230" t="s">
        <v>4279</v>
      </c>
      <c r="G157" s="231" t="s">
        <v>221</v>
      </c>
      <c r="H157" s="232">
        <v>1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0.04027</v>
      </c>
      <c r="R157" s="237">
        <f>Q157*H157</f>
        <v>0.04027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4280</v>
      </c>
    </row>
    <row r="158" s="2" customFormat="1" ht="16.5" customHeight="1">
      <c r="A158" s="39"/>
      <c r="B158" s="40"/>
      <c r="C158" s="264" t="s">
        <v>290</v>
      </c>
      <c r="D158" s="264" t="s">
        <v>372</v>
      </c>
      <c r="E158" s="265" t="s">
        <v>4281</v>
      </c>
      <c r="F158" s="266" t="s">
        <v>4282</v>
      </c>
      <c r="G158" s="267" t="s">
        <v>221</v>
      </c>
      <c r="H158" s="268">
        <v>1</v>
      </c>
      <c r="I158" s="269"/>
      <c r="J158" s="270">
        <f>ROUND(I158*H158,2)</f>
        <v>0</v>
      </c>
      <c r="K158" s="266" t="s">
        <v>222</v>
      </c>
      <c r="L158" s="271"/>
      <c r="M158" s="272" t="s">
        <v>1</v>
      </c>
      <c r="N158" s="273" t="s">
        <v>44</v>
      </c>
      <c r="O158" s="92"/>
      <c r="P158" s="237">
        <f>O158*H158</f>
        <v>0</v>
      </c>
      <c r="Q158" s="237">
        <v>0.00040999999999999999</v>
      </c>
      <c r="R158" s="237">
        <f>Q158*H158</f>
        <v>0.00040999999999999999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250</v>
      </c>
      <c r="AT158" s="239" t="s">
        <v>372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4283</v>
      </c>
    </row>
    <row r="159" s="2" customFormat="1" ht="16.5" customHeight="1">
      <c r="A159" s="39"/>
      <c r="B159" s="40"/>
      <c r="C159" s="228" t="s">
        <v>297</v>
      </c>
      <c r="D159" s="228" t="s">
        <v>218</v>
      </c>
      <c r="E159" s="229" t="s">
        <v>4284</v>
      </c>
      <c r="F159" s="230" t="s">
        <v>4285</v>
      </c>
      <c r="G159" s="231" t="s">
        <v>328</v>
      </c>
      <c r="H159" s="232">
        <v>0.13500000000000001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4286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4287</v>
      </c>
      <c r="G160" s="242"/>
      <c r="H160" s="246">
        <v>0.13500000000000001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302</v>
      </c>
      <c r="D161" s="228" t="s">
        <v>218</v>
      </c>
      <c r="E161" s="229" t="s">
        <v>4288</v>
      </c>
      <c r="F161" s="230" t="s">
        <v>4289</v>
      </c>
      <c r="G161" s="231" t="s">
        <v>277</v>
      </c>
      <c r="H161" s="232">
        <v>1.8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0.0040200000000000001</v>
      </c>
      <c r="R161" s="237">
        <f>Q161*H161</f>
        <v>0.0072360000000000002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4290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4291</v>
      </c>
      <c r="G162" s="242"/>
      <c r="H162" s="246">
        <v>1.8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86</v>
      </c>
      <c r="AY162" s="252" t="s">
        <v>216</v>
      </c>
    </row>
    <row r="163" s="2" customFormat="1" ht="16.5" customHeight="1">
      <c r="A163" s="39"/>
      <c r="B163" s="40"/>
      <c r="C163" s="228" t="s">
        <v>309</v>
      </c>
      <c r="D163" s="228" t="s">
        <v>218</v>
      </c>
      <c r="E163" s="229" t="s">
        <v>4292</v>
      </c>
      <c r="F163" s="230" t="s">
        <v>4293</v>
      </c>
      <c r="G163" s="231" t="s">
        <v>359</v>
      </c>
      <c r="H163" s="232">
        <v>0.34200000000000003</v>
      </c>
      <c r="I163" s="233"/>
      <c r="J163" s="234">
        <f>ROUND(I163*H163,2)</f>
        <v>0</v>
      </c>
      <c r="K163" s="230" t="s">
        <v>222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4294</v>
      </c>
    </row>
    <row r="164" s="12" customFormat="1" ht="22.8" customHeight="1">
      <c r="A164" s="12"/>
      <c r="B164" s="212"/>
      <c r="C164" s="213"/>
      <c r="D164" s="214" t="s">
        <v>78</v>
      </c>
      <c r="E164" s="226" t="s">
        <v>4217</v>
      </c>
      <c r="F164" s="226" t="s">
        <v>3628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SUM(P165:P169)</f>
        <v>0</v>
      </c>
      <c r="Q164" s="220"/>
      <c r="R164" s="221">
        <f>SUM(R165:R169)</f>
        <v>0.0020600000000000002</v>
      </c>
      <c r="S164" s="220"/>
      <c r="T164" s="222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121</v>
      </c>
      <c r="AT164" s="224" t="s">
        <v>78</v>
      </c>
      <c r="AU164" s="224" t="s">
        <v>86</v>
      </c>
      <c r="AY164" s="223" t="s">
        <v>216</v>
      </c>
      <c r="BK164" s="225">
        <f>SUM(BK165:BK169)</f>
        <v>0</v>
      </c>
    </row>
    <row r="165" s="2" customFormat="1" ht="16.5" customHeight="1">
      <c r="A165" s="39"/>
      <c r="B165" s="40"/>
      <c r="C165" s="228" t="s">
        <v>313</v>
      </c>
      <c r="D165" s="228" t="s">
        <v>218</v>
      </c>
      <c r="E165" s="229" t="s">
        <v>4295</v>
      </c>
      <c r="F165" s="230" t="s">
        <v>4296</v>
      </c>
      <c r="G165" s="231" t="s">
        <v>3375</v>
      </c>
      <c r="H165" s="232">
        <v>1</v>
      </c>
      <c r="I165" s="233"/>
      <c r="J165" s="234">
        <f>ROUND(I165*H165,2)</f>
        <v>0</v>
      </c>
      <c r="K165" s="230" t="s">
        <v>3891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4297</v>
      </c>
    </row>
    <row r="166" s="2" customFormat="1" ht="16.5" customHeight="1">
      <c r="A166" s="39"/>
      <c r="B166" s="40"/>
      <c r="C166" s="228" t="s">
        <v>7</v>
      </c>
      <c r="D166" s="228" t="s">
        <v>218</v>
      </c>
      <c r="E166" s="229" t="s">
        <v>4298</v>
      </c>
      <c r="F166" s="230" t="s">
        <v>4299</v>
      </c>
      <c r="G166" s="231" t="s">
        <v>3375</v>
      </c>
      <c r="H166" s="232">
        <v>1</v>
      </c>
      <c r="I166" s="233"/>
      <c r="J166" s="234">
        <f>ROUND(I166*H166,2)</f>
        <v>0</v>
      </c>
      <c r="K166" s="230" t="s">
        <v>3891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4300</v>
      </c>
    </row>
    <row r="167" s="2" customFormat="1" ht="24.15" customHeight="1">
      <c r="A167" s="39"/>
      <c r="B167" s="40"/>
      <c r="C167" s="228" t="s">
        <v>320</v>
      </c>
      <c r="D167" s="228" t="s">
        <v>218</v>
      </c>
      <c r="E167" s="229" t="s">
        <v>4301</v>
      </c>
      <c r="F167" s="230" t="s">
        <v>4302</v>
      </c>
      <c r="G167" s="231" t="s">
        <v>3375</v>
      </c>
      <c r="H167" s="232">
        <v>1</v>
      </c>
      <c r="I167" s="233"/>
      <c r="J167" s="234">
        <f>ROUND(I167*H167,2)</f>
        <v>0</v>
      </c>
      <c r="K167" s="230" t="s">
        <v>3891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4303</v>
      </c>
    </row>
    <row r="168" s="2" customFormat="1" ht="16.5" customHeight="1">
      <c r="A168" s="39"/>
      <c r="B168" s="40"/>
      <c r="C168" s="228" t="s">
        <v>325</v>
      </c>
      <c r="D168" s="228" t="s">
        <v>218</v>
      </c>
      <c r="E168" s="229" t="s">
        <v>4304</v>
      </c>
      <c r="F168" s="230" t="s">
        <v>4305</v>
      </c>
      <c r="G168" s="231" t="s">
        <v>3375</v>
      </c>
      <c r="H168" s="232">
        <v>1</v>
      </c>
      <c r="I168" s="233"/>
      <c r="J168" s="234">
        <f>ROUND(I168*H168,2)</f>
        <v>0</v>
      </c>
      <c r="K168" s="230" t="s">
        <v>3891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0.0020600000000000002</v>
      </c>
      <c r="R168" s="237">
        <f>Q168*H168</f>
        <v>0.0020600000000000002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4306</v>
      </c>
    </row>
    <row r="169" s="2" customFormat="1" ht="16.5" customHeight="1">
      <c r="A169" s="39"/>
      <c r="B169" s="40"/>
      <c r="C169" s="228" t="s">
        <v>331</v>
      </c>
      <c r="D169" s="228" t="s">
        <v>218</v>
      </c>
      <c r="E169" s="229" t="s">
        <v>4307</v>
      </c>
      <c r="F169" s="230" t="s">
        <v>4308</v>
      </c>
      <c r="G169" s="231" t="s">
        <v>3375</v>
      </c>
      <c r="H169" s="232">
        <v>1</v>
      </c>
      <c r="I169" s="233"/>
      <c r="J169" s="234">
        <f>ROUND(I169*H169,2)</f>
        <v>0</v>
      </c>
      <c r="K169" s="230" t="s">
        <v>3891</v>
      </c>
      <c r="L169" s="45"/>
      <c r="M169" s="274" t="s">
        <v>1</v>
      </c>
      <c r="N169" s="275" t="s">
        <v>44</v>
      </c>
      <c r="O169" s="276"/>
      <c r="P169" s="277">
        <f>O169*H169</f>
        <v>0</v>
      </c>
      <c r="Q169" s="277">
        <v>0</v>
      </c>
      <c r="R169" s="277">
        <f>Q169*H169</f>
        <v>0</v>
      </c>
      <c r="S169" s="277">
        <v>0</v>
      </c>
      <c r="T169" s="27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4309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FIaEpn5+4H5SZesedtCXOzchFCtXkHL+TUqj2/2dv6CpqS+uptt8vZCzzSnIWmxN3Es9zVfowpZAdvQ3QAiG1w==" hashValue="zwWQIhVb1XE/6gLk2I9vzCkEO1qwRTdI2i9lItu9EHMmsEKzHJZwGu1qEJxTl6vbaH2+RSflbGC2Ho/o1l7hvA==" algorithmName="SHA-512" password="EA0A"/>
  <autoFilter ref="C127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4246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4310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ROUND(J152,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ROUND((SUM(BE152:BE388)),  2)</f>
        <v>0</v>
      </c>
      <c r="G37" s="39"/>
      <c r="H37" s="39"/>
      <c r="I37" s="166">
        <v>0.20999999999999999</v>
      </c>
      <c r="J37" s="165">
        <f>ROUND(((SUM(BE152:BE388))*I37),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ROUND((SUM(BF152:BF388)),  2)</f>
        <v>0</v>
      </c>
      <c r="G38" s="39"/>
      <c r="H38" s="39"/>
      <c r="I38" s="166">
        <v>0.14999999999999999</v>
      </c>
      <c r="J38" s="165">
        <f>ROUND(((SUM(BF152:BF388))*I38),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ROUND((SUM(BG152:BG388)),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ROUND((SUM(BH152:BH388)),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ROUND((SUM(BI152:BI388)),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4246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SO01b - ZTI (zařizovací předměty dle PD interiéru)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J152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J153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540</v>
      </c>
      <c r="E103" s="193"/>
      <c r="F103" s="193"/>
      <c r="G103" s="193"/>
      <c r="H103" s="193"/>
      <c r="I103" s="193"/>
      <c r="J103" s="194">
        <f>J177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544</v>
      </c>
      <c r="E104" s="198"/>
      <c r="F104" s="198"/>
      <c r="G104" s="198"/>
      <c r="H104" s="198"/>
      <c r="I104" s="198"/>
      <c r="J104" s="199">
        <f>J178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4311</v>
      </c>
      <c r="E105" s="198"/>
      <c r="F105" s="198"/>
      <c r="G105" s="198"/>
      <c r="H105" s="198"/>
      <c r="I105" s="198"/>
      <c r="J105" s="199">
        <f>J179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4312</v>
      </c>
      <c r="E106" s="198"/>
      <c r="F106" s="198"/>
      <c r="G106" s="198"/>
      <c r="H106" s="198"/>
      <c r="I106" s="198"/>
      <c r="J106" s="199">
        <f>J204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4313</v>
      </c>
      <c r="E107" s="198"/>
      <c r="F107" s="198"/>
      <c r="G107" s="198"/>
      <c r="H107" s="198"/>
      <c r="I107" s="198"/>
      <c r="J107" s="199">
        <f>J213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4314</v>
      </c>
      <c r="E108" s="198"/>
      <c r="F108" s="198"/>
      <c r="G108" s="198"/>
      <c r="H108" s="198"/>
      <c r="I108" s="198"/>
      <c r="J108" s="199">
        <f>J214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34"/>
      <c r="D109" s="197" t="s">
        <v>4315</v>
      </c>
      <c r="E109" s="198"/>
      <c r="F109" s="198"/>
      <c r="G109" s="198"/>
      <c r="H109" s="198"/>
      <c r="I109" s="198"/>
      <c r="J109" s="199">
        <f>J250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4"/>
      <c r="D110" s="197" t="s">
        <v>4316</v>
      </c>
      <c r="E110" s="198"/>
      <c r="F110" s="198"/>
      <c r="G110" s="198"/>
      <c r="H110" s="198"/>
      <c r="I110" s="198"/>
      <c r="J110" s="199">
        <f>J270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6"/>
      <c r="C111" s="134"/>
      <c r="D111" s="197" t="s">
        <v>4317</v>
      </c>
      <c r="E111" s="198"/>
      <c r="F111" s="198"/>
      <c r="G111" s="198"/>
      <c r="H111" s="198"/>
      <c r="I111" s="198"/>
      <c r="J111" s="199">
        <f>J288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4318</v>
      </c>
      <c r="E112" s="198"/>
      <c r="F112" s="198"/>
      <c r="G112" s="198"/>
      <c r="H112" s="198"/>
      <c r="I112" s="198"/>
      <c r="J112" s="199">
        <f>J292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6"/>
      <c r="C113" s="134"/>
      <c r="D113" s="197" t="s">
        <v>4319</v>
      </c>
      <c r="E113" s="198"/>
      <c r="F113" s="198"/>
      <c r="G113" s="198"/>
      <c r="H113" s="198"/>
      <c r="I113" s="198"/>
      <c r="J113" s="199">
        <f>J293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6"/>
      <c r="C114" s="134"/>
      <c r="D114" s="197" t="s">
        <v>4320</v>
      </c>
      <c r="E114" s="198"/>
      <c r="F114" s="198"/>
      <c r="G114" s="198"/>
      <c r="H114" s="198"/>
      <c r="I114" s="198"/>
      <c r="J114" s="199">
        <f>J296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6"/>
      <c r="C115" s="134"/>
      <c r="D115" s="197" t="s">
        <v>4321</v>
      </c>
      <c r="E115" s="198"/>
      <c r="F115" s="198"/>
      <c r="G115" s="198"/>
      <c r="H115" s="198"/>
      <c r="I115" s="198"/>
      <c r="J115" s="199">
        <f>J299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6"/>
      <c r="C116" s="134"/>
      <c r="D116" s="197" t="s">
        <v>4322</v>
      </c>
      <c r="E116" s="198"/>
      <c r="F116" s="198"/>
      <c r="G116" s="198"/>
      <c r="H116" s="198"/>
      <c r="I116" s="198"/>
      <c r="J116" s="199">
        <f>J302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4323</v>
      </c>
      <c r="E117" s="198"/>
      <c r="F117" s="198"/>
      <c r="G117" s="198"/>
      <c r="H117" s="198"/>
      <c r="I117" s="198"/>
      <c r="J117" s="199">
        <f>J306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6"/>
      <c r="C118" s="134"/>
      <c r="D118" s="197" t="s">
        <v>4324</v>
      </c>
      <c r="E118" s="198"/>
      <c r="F118" s="198"/>
      <c r="G118" s="198"/>
      <c r="H118" s="198"/>
      <c r="I118" s="198"/>
      <c r="J118" s="199">
        <f>J313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6"/>
      <c r="C119" s="134"/>
      <c r="D119" s="197" t="s">
        <v>4325</v>
      </c>
      <c r="E119" s="198"/>
      <c r="F119" s="198"/>
      <c r="G119" s="198"/>
      <c r="H119" s="198"/>
      <c r="I119" s="198"/>
      <c r="J119" s="199">
        <f>J321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6"/>
      <c r="C120" s="134"/>
      <c r="D120" s="197" t="s">
        <v>4326</v>
      </c>
      <c r="E120" s="198"/>
      <c r="F120" s="198"/>
      <c r="G120" s="198"/>
      <c r="H120" s="198"/>
      <c r="I120" s="198"/>
      <c r="J120" s="199">
        <f>J329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6"/>
      <c r="C121" s="134"/>
      <c r="D121" s="197" t="s">
        <v>4327</v>
      </c>
      <c r="E121" s="198"/>
      <c r="F121" s="198"/>
      <c r="G121" s="198"/>
      <c r="H121" s="198"/>
      <c r="I121" s="198"/>
      <c r="J121" s="199">
        <f>J336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96"/>
      <c r="C122" s="134"/>
      <c r="D122" s="197" t="s">
        <v>4328</v>
      </c>
      <c r="E122" s="198"/>
      <c r="F122" s="198"/>
      <c r="G122" s="198"/>
      <c r="H122" s="198"/>
      <c r="I122" s="198"/>
      <c r="J122" s="199">
        <f>J343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96"/>
      <c r="C123" s="134"/>
      <c r="D123" s="197" t="s">
        <v>4329</v>
      </c>
      <c r="E123" s="198"/>
      <c r="F123" s="198"/>
      <c r="G123" s="198"/>
      <c r="H123" s="198"/>
      <c r="I123" s="198"/>
      <c r="J123" s="199">
        <f>J349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6"/>
      <c r="C124" s="134"/>
      <c r="D124" s="197" t="s">
        <v>4330</v>
      </c>
      <c r="E124" s="198"/>
      <c r="F124" s="198"/>
      <c r="G124" s="198"/>
      <c r="H124" s="198"/>
      <c r="I124" s="198"/>
      <c r="J124" s="199">
        <f>J353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6"/>
      <c r="C125" s="134"/>
      <c r="D125" s="197" t="s">
        <v>4331</v>
      </c>
      <c r="E125" s="198"/>
      <c r="F125" s="198"/>
      <c r="G125" s="198"/>
      <c r="H125" s="198"/>
      <c r="I125" s="198"/>
      <c r="J125" s="199">
        <f>J358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6"/>
      <c r="C126" s="134"/>
      <c r="D126" s="197" t="s">
        <v>4332</v>
      </c>
      <c r="E126" s="198"/>
      <c r="F126" s="198"/>
      <c r="G126" s="198"/>
      <c r="H126" s="198"/>
      <c r="I126" s="198"/>
      <c r="J126" s="199">
        <f>J361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4333</v>
      </c>
      <c r="E127" s="198"/>
      <c r="F127" s="198"/>
      <c r="G127" s="198"/>
      <c r="H127" s="198"/>
      <c r="I127" s="198"/>
      <c r="J127" s="199">
        <f>J369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96"/>
      <c r="C128" s="134"/>
      <c r="D128" s="197" t="s">
        <v>4334</v>
      </c>
      <c r="E128" s="198"/>
      <c r="F128" s="198"/>
      <c r="G128" s="198"/>
      <c r="H128" s="198"/>
      <c r="I128" s="198"/>
      <c r="J128" s="199">
        <f>J371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2" customFormat="1" ht="21.84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4" s="2" customFormat="1" ht="6.96" customHeight="1">
      <c r="A134" s="39"/>
      <c r="B134" s="69"/>
      <c r="C134" s="70"/>
      <c r="D134" s="70"/>
      <c r="E134" s="70"/>
      <c r="F134" s="70"/>
      <c r="G134" s="70"/>
      <c r="H134" s="70"/>
      <c r="I134" s="70"/>
      <c r="J134" s="70"/>
      <c r="K134" s="70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4.96" customHeight="1">
      <c r="A135" s="39"/>
      <c r="B135" s="40"/>
      <c r="C135" s="24" t="s">
        <v>201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16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185" t="str">
        <f>E7</f>
        <v>Stavební úpravy a přístavba objektu MŠ Malínek, Kaplického 386 - NAVÝŠENÍ KAPACITY MŠ MALÍNEK</v>
      </c>
      <c r="F138" s="33"/>
      <c r="G138" s="33"/>
      <c r="H138" s="33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" customFormat="1" ht="12" customHeight="1">
      <c r="B139" s="22"/>
      <c r="C139" s="33" t="s">
        <v>187</v>
      </c>
      <c r="D139" s="23"/>
      <c r="E139" s="23"/>
      <c r="F139" s="23"/>
      <c r="G139" s="23"/>
      <c r="H139" s="23"/>
      <c r="I139" s="23"/>
      <c r="J139" s="23"/>
      <c r="K139" s="23"/>
      <c r="L139" s="21"/>
    </row>
    <row r="140" s="1" customFormat="1" ht="16.5" customHeight="1">
      <c r="B140" s="22"/>
      <c r="C140" s="23"/>
      <c r="D140" s="23"/>
      <c r="E140" s="185" t="s">
        <v>188</v>
      </c>
      <c r="F140" s="23"/>
      <c r="G140" s="23"/>
      <c r="H140" s="23"/>
      <c r="I140" s="23"/>
      <c r="J140" s="23"/>
      <c r="K140" s="23"/>
      <c r="L140" s="21"/>
    </row>
    <row r="141" s="1" customFormat="1" ht="12" customHeight="1">
      <c r="B141" s="22"/>
      <c r="C141" s="33" t="s">
        <v>189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="2" customFormat="1" ht="16.5" customHeight="1">
      <c r="A142" s="39"/>
      <c r="B142" s="40"/>
      <c r="C142" s="41"/>
      <c r="D142" s="41"/>
      <c r="E142" s="279" t="s">
        <v>532</v>
      </c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4246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6.5" customHeight="1">
      <c r="A144" s="39"/>
      <c r="B144" s="40"/>
      <c r="C144" s="41"/>
      <c r="D144" s="41"/>
      <c r="E144" s="77" t="str">
        <f>E13</f>
        <v>SO01b - ZTI (zařizovací předměty dle PD interiéru)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22</v>
      </c>
      <c r="D146" s="41"/>
      <c r="E146" s="41"/>
      <c r="F146" s="28" t="str">
        <f>F16</f>
        <v>MŠ Malínek, Kaplického 386</v>
      </c>
      <c r="G146" s="41"/>
      <c r="H146" s="41"/>
      <c r="I146" s="33" t="s">
        <v>24</v>
      </c>
      <c r="J146" s="80" t="str">
        <f>IF(J16="","",J16)</f>
        <v>15.9.2021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40.05" customHeight="1">
      <c r="A148" s="39"/>
      <c r="B148" s="40"/>
      <c r="C148" s="33" t="s">
        <v>26</v>
      </c>
      <c r="D148" s="41"/>
      <c r="E148" s="41"/>
      <c r="F148" s="28" t="str">
        <f>E19</f>
        <v>SM Liberec, Nám.Dr.E.Beneše 1, Liberec, 460 59</v>
      </c>
      <c r="G148" s="41"/>
      <c r="H148" s="41"/>
      <c r="I148" s="33" t="s">
        <v>32</v>
      </c>
      <c r="J148" s="37" t="str">
        <f>E25</f>
        <v>FS Vision, s.r.o., B.Němcové 54/9, Liberec 5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5.15" customHeight="1">
      <c r="A149" s="39"/>
      <c r="B149" s="40"/>
      <c r="C149" s="33" t="s">
        <v>30</v>
      </c>
      <c r="D149" s="41"/>
      <c r="E149" s="41"/>
      <c r="F149" s="28" t="str">
        <f>IF(E22="","",E22)</f>
        <v>Vyplň údaj</v>
      </c>
      <c r="G149" s="41"/>
      <c r="H149" s="41"/>
      <c r="I149" s="33" t="s">
        <v>35</v>
      </c>
      <c r="J149" s="37" t="str">
        <f>E28</f>
        <v>EnergySim s.r.o.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0.32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11" customFormat="1" ht="29.28" customHeight="1">
      <c r="A151" s="201"/>
      <c r="B151" s="202"/>
      <c r="C151" s="203" t="s">
        <v>202</v>
      </c>
      <c r="D151" s="204" t="s">
        <v>64</v>
      </c>
      <c r="E151" s="204" t="s">
        <v>60</v>
      </c>
      <c r="F151" s="204" t="s">
        <v>61</v>
      </c>
      <c r="G151" s="204" t="s">
        <v>203</v>
      </c>
      <c r="H151" s="204" t="s">
        <v>204</v>
      </c>
      <c r="I151" s="204" t="s">
        <v>205</v>
      </c>
      <c r="J151" s="204" t="s">
        <v>193</v>
      </c>
      <c r="K151" s="205" t="s">
        <v>206</v>
      </c>
      <c r="L151" s="206"/>
      <c r="M151" s="101" t="s">
        <v>1</v>
      </c>
      <c r="N151" s="102" t="s">
        <v>43</v>
      </c>
      <c r="O151" s="102" t="s">
        <v>207</v>
      </c>
      <c r="P151" s="102" t="s">
        <v>208</v>
      </c>
      <c r="Q151" s="102" t="s">
        <v>209</v>
      </c>
      <c r="R151" s="102" t="s">
        <v>210</v>
      </c>
      <c r="S151" s="102" t="s">
        <v>211</v>
      </c>
      <c r="T151" s="103" t="s">
        <v>212</v>
      </c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</row>
    <row r="152" s="2" customFormat="1" ht="22.8" customHeight="1">
      <c r="A152" s="39"/>
      <c r="B152" s="40"/>
      <c r="C152" s="108" t="s">
        <v>213</v>
      </c>
      <c r="D152" s="41"/>
      <c r="E152" s="41"/>
      <c r="F152" s="41"/>
      <c r="G152" s="41"/>
      <c r="H152" s="41"/>
      <c r="I152" s="41"/>
      <c r="J152" s="207">
        <f>BK152</f>
        <v>0</v>
      </c>
      <c r="K152" s="41"/>
      <c r="L152" s="45"/>
      <c r="M152" s="104"/>
      <c r="N152" s="208"/>
      <c r="O152" s="105"/>
      <c r="P152" s="209">
        <f>P153+P177</f>
        <v>0</v>
      </c>
      <c r="Q152" s="105"/>
      <c r="R152" s="209">
        <f>R153+R177</f>
        <v>67.195100999999994</v>
      </c>
      <c r="S152" s="105"/>
      <c r="T152" s="210">
        <f>T153+T177</f>
        <v>0.35999999999999999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78</v>
      </c>
      <c r="AU152" s="18" t="s">
        <v>195</v>
      </c>
      <c r="BK152" s="211">
        <f>BK153+BK177</f>
        <v>0</v>
      </c>
    </row>
    <row r="153" s="12" customFormat="1" ht="25.92" customHeight="1">
      <c r="A153" s="12"/>
      <c r="B153" s="212"/>
      <c r="C153" s="213"/>
      <c r="D153" s="214" t="s">
        <v>78</v>
      </c>
      <c r="E153" s="215" t="s">
        <v>214</v>
      </c>
      <c r="F153" s="215" t="s">
        <v>215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P154</f>
        <v>0</v>
      </c>
      <c r="Q153" s="220"/>
      <c r="R153" s="221">
        <f>R154</f>
        <v>64.705535999999995</v>
      </c>
      <c r="S153" s="220"/>
      <c r="T153" s="222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86</v>
      </c>
      <c r="AT153" s="224" t="s">
        <v>78</v>
      </c>
      <c r="AU153" s="224" t="s">
        <v>79</v>
      </c>
      <c r="AY153" s="223" t="s">
        <v>216</v>
      </c>
      <c r="BK153" s="225">
        <f>BK154</f>
        <v>0</v>
      </c>
    </row>
    <row r="154" s="12" customFormat="1" ht="22.8" customHeight="1">
      <c r="A154" s="12"/>
      <c r="B154" s="212"/>
      <c r="C154" s="213"/>
      <c r="D154" s="214" t="s">
        <v>78</v>
      </c>
      <c r="E154" s="226" t="s">
        <v>86</v>
      </c>
      <c r="F154" s="226" t="s">
        <v>217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SUM(P155:P176)</f>
        <v>0</v>
      </c>
      <c r="Q154" s="220"/>
      <c r="R154" s="221">
        <f>SUM(R155:R176)</f>
        <v>64.705535999999995</v>
      </c>
      <c r="S154" s="220"/>
      <c r="T154" s="222">
        <f>SUM(T155:T176)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86</v>
      </c>
      <c r="AT154" s="224" t="s">
        <v>78</v>
      </c>
      <c r="AU154" s="224" t="s">
        <v>86</v>
      </c>
      <c r="AY154" s="223" t="s">
        <v>216</v>
      </c>
      <c r="BK154" s="225">
        <f>SUM(BK155:BK176)</f>
        <v>0</v>
      </c>
    </row>
    <row r="155" s="2" customFormat="1" ht="21.75" customHeight="1">
      <c r="A155" s="39"/>
      <c r="B155" s="40"/>
      <c r="C155" s="228" t="s">
        <v>86</v>
      </c>
      <c r="D155" s="228" t="s">
        <v>218</v>
      </c>
      <c r="E155" s="229" t="s">
        <v>4248</v>
      </c>
      <c r="F155" s="230" t="s">
        <v>4249</v>
      </c>
      <c r="G155" s="231" t="s">
        <v>328</v>
      </c>
      <c r="H155" s="232">
        <v>92.159999999999997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4335</v>
      </c>
    </row>
    <row r="156" s="13" customFormat="1">
      <c r="A156" s="13"/>
      <c r="B156" s="241"/>
      <c r="C156" s="242"/>
      <c r="D156" s="243" t="s">
        <v>230</v>
      </c>
      <c r="E156" s="244" t="s">
        <v>1</v>
      </c>
      <c r="F156" s="245" t="s">
        <v>4336</v>
      </c>
      <c r="G156" s="242"/>
      <c r="H156" s="246">
        <v>92.159999999999997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230</v>
      </c>
      <c r="AU156" s="252" t="s">
        <v>88</v>
      </c>
      <c r="AV156" s="13" t="s">
        <v>88</v>
      </c>
      <c r="AW156" s="13" t="s">
        <v>34</v>
      </c>
      <c r="AX156" s="13" t="s">
        <v>86</v>
      </c>
      <c r="AY156" s="252" t="s">
        <v>216</v>
      </c>
    </row>
    <row r="157" s="2" customFormat="1" ht="16.5" customHeight="1">
      <c r="A157" s="39"/>
      <c r="B157" s="40"/>
      <c r="C157" s="228" t="s">
        <v>88</v>
      </c>
      <c r="D157" s="228" t="s">
        <v>218</v>
      </c>
      <c r="E157" s="229" t="s">
        <v>4021</v>
      </c>
      <c r="F157" s="230" t="s">
        <v>4022</v>
      </c>
      <c r="G157" s="231" t="s">
        <v>277</v>
      </c>
      <c r="H157" s="232">
        <v>230.40000000000001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0.00084000000000000003</v>
      </c>
      <c r="R157" s="237">
        <f>Q157*H157</f>
        <v>0.19353600000000001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4337</v>
      </c>
    </row>
    <row r="158" s="13" customFormat="1">
      <c r="A158" s="13"/>
      <c r="B158" s="241"/>
      <c r="C158" s="242"/>
      <c r="D158" s="243" t="s">
        <v>230</v>
      </c>
      <c r="E158" s="244" t="s">
        <v>1</v>
      </c>
      <c r="F158" s="245" t="s">
        <v>4338</v>
      </c>
      <c r="G158" s="242"/>
      <c r="H158" s="246">
        <v>230.40000000000001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34</v>
      </c>
      <c r="AX158" s="13" t="s">
        <v>86</v>
      </c>
      <c r="AY158" s="252" t="s">
        <v>216</v>
      </c>
    </row>
    <row r="159" s="2" customFormat="1" ht="16.5" customHeight="1">
      <c r="A159" s="39"/>
      <c r="B159" s="40"/>
      <c r="C159" s="228" t="s">
        <v>99</v>
      </c>
      <c r="D159" s="228" t="s">
        <v>218</v>
      </c>
      <c r="E159" s="229" t="s">
        <v>4025</v>
      </c>
      <c r="F159" s="230" t="s">
        <v>4026</v>
      </c>
      <c r="G159" s="231" t="s">
        <v>277</v>
      </c>
      <c r="H159" s="232">
        <v>230.40000000000001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4339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4338</v>
      </c>
      <c r="G160" s="242"/>
      <c r="H160" s="246">
        <v>230.40000000000001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121</v>
      </c>
      <c r="D161" s="228" t="s">
        <v>218</v>
      </c>
      <c r="E161" s="229" t="s">
        <v>602</v>
      </c>
      <c r="F161" s="230" t="s">
        <v>4046</v>
      </c>
      <c r="G161" s="231" t="s">
        <v>328</v>
      </c>
      <c r="H161" s="232">
        <v>38.399999999999999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4340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4341</v>
      </c>
      <c r="G162" s="242"/>
      <c r="H162" s="246">
        <v>38.399999999999999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86</v>
      </c>
      <c r="AY162" s="252" t="s">
        <v>216</v>
      </c>
    </row>
    <row r="163" s="2" customFormat="1" ht="16.5" customHeight="1">
      <c r="A163" s="39"/>
      <c r="B163" s="40"/>
      <c r="C163" s="228" t="s">
        <v>236</v>
      </c>
      <c r="D163" s="228" t="s">
        <v>218</v>
      </c>
      <c r="E163" s="229" t="s">
        <v>607</v>
      </c>
      <c r="F163" s="230" t="s">
        <v>608</v>
      </c>
      <c r="G163" s="231" t="s">
        <v>328</v>
      </c>
      <c r="H163" s="232">
        <v>38.399999999999999</v>
      </c>
      <c r="I163" s="233"/>
      <c r="J163" s="234">
        <f>ROUND(I163*H163,2)</f>
        <v>0</v>
      </c>
      <c r="K163" s="230" t="s">
        <v>222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4342</v>
      </c>
    </row>
    <row r="164" s="13" customFormat="1">
      <c r="A164" s="13"/>
      <c r="B164" s="241"/>
      <c r="C164" s="242"/>
      <c r="D164" s="243" t="s">
        <v>230</v>
      </c>
      <c r="E164" s="244" t="s">
        <v>1</v>
      </c>
      <c r="F164" s="245" t="s">
        <v>4341</v>
      </c>
      <c r="G164" s="242"/>
      <c r="H164" s="246">
        <v>38.399999999999999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230</v>
      </c>
      <c r="AU164" s="252" t="s">
        <v>88</v>
      </c>
      <c r="AV164" s="13" t="s">
        <v>88</v>
      </c>
      <c r="AW164" s="13" t="s">
        <v>34</v>
      </c>
      <c r="AX164" s="13" t="s">
        <v>86</v>
      </c>
      <c r="AY164" s="252" t="s">
        <v>216</v>
      </c>
    </row>
    <row r="165" s="2" customFormat="1" ht="16.5" customHeight="1">
      <c r="A165" s="39"/>
      <c r="B165" s="40"/>
      <c r="C165" s="228" t="s">
        <v>241</v>
      </c>
      <c r="D165" s="228" t="s">
        <v>218</v>
      </c>
      <c r="E165" s="229" t="s">
        <v>4048</v>
      </c>
      <c r="F165" s="230" t="s">
        <v>4049</v>
      </c>
      <c r="G165" s="231" t="s">
        <v>328</v>
      </c>
      <c r="H165" s="232">
        <v>38.399999999999999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4343</v>
      </c>
    </row>
    <row r="166" s="13" customFormat="1">
      <c r="A166" s="13"/>
      <c r="B166" s="241"/>
      <c r="C166" s="242"/>
      <c r="D166" s="243" t="s">
        <v>230</v>
      </c>
      <c r="E166" s="244" t="s">
        <v>1</v>
      </c>
      <c r="F166" s="245" t="s">
        <v>4341</v>
      </c>
      <c r="G166" s="242"/>
      <c r="H166" s="246">
        <v>38.399999999999999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230</v>
      </c>
      <c r="AU166" s="252" t="s">
        <v>88</v>
      </c>
      <c r="AV166" s="13" t="s">
        <v>88</v>
      </c>
      <c r="AW166" s="13" t="s">
        <v>34</v>
      </c>
      <c r="AX166" s="13" t="s">
        <v>86</v>
      </c>
      <c r="AY166" s="252" t="s">
        <v>216</v>
      </c>
    </row>
    <row r="167" s="2" customFormat="1" ht="16.5" customHeight="1">
      <c r="A167" s="39"/>
      <c r="B167" s="40"/>
      <c r="C167" s="228" t="s">
        <v>245</v>
      </c>
      <c r="D167" s="228" t="s">
        <v>218</v>
      </c>
      <c r="E167" s="229" t="s">
        <v>621</v>
      </c>
      <c r="F167" s="230" t="s">
        <v>622</v>
      </c>
      <c r="G167" s="231" t="s">
        <v>359</v>
      </c>
      <c r="H167" s="232">
        <v>47.103999999999999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4344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4345</v>
      </c>
      <c r="G168" s="242"/>
      <c r="H168" s="246">
        <v>47.103999999999999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86</v>
      </c>
      <c r="AY168" s="252" t="s">
        <v>216</v>
      </c>
    </row>
    <row r="169" s="2" customFormat="1" ht="16.5" customHeight="1">
      <c r="A169" s="39"/>
      <c r="B169" s="40"/>
      <c r="C169" s="228" t="s">
        <v>250</v>
      </c>
      <c r="D169" s="228" t="s">
        <v>218</v>
      </c>
      <c r="E169" s="229" t="s">
        <v>4028</v>
      </c>
      <c r="F169" s="230" t="s">
        <v>4029</v>
      </c>
      <c r="G169" s="231" t="s">
        <v>328</v>
      </c>
      <c r="H169" s="232">
        <v>7.6799999999999997</v>
      </c>
      <c r="I169" s="233"/>
      <c r="J169" s="234">
        <f>ROUND(I169*H169,2)</f>
        <v>0</v>
      </c>
      <c r="K169" s="230" t="s">
        <v>222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4346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4347</v>
      </c>
      <c r="G170" s="242"/>
      <c r="H170" s="246">
        <v>7.6799999999999997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86</v>
      </c>
      <c r="AY170" s="252" t="s">
        <v>216</v>
      </c>
    </row>
    <row r="171" s="2" customFormat="1" ht="16.5" customHeight="1">
      <c r="A171" s="39"/>
      <c r="B171" s="40"/>
      <c r="C171" s="228" t="s">
        <v>255</v>
      </c>
      <c r="D171" s="228" t="s">
        <v>218</v>
      </c>
      <c r="E171" s="229" t="s">
        <v>4032</v>
      </c>
      <c r="F171" s="230" t="s">
        <v>4033</v>
      </c>
      <c r="G171" s="231" t="s">
        <v>328</v>
      </c>
      <c r="H171" s="232">
        <v>30.719999999999999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4348</v>
      </c>
    </row>
    <row r="172" s="13" customFormat="1">
      <c r="A172" s="13"/>
      <c r="B172" s="241"/>
      <c r="C172" s="242"/>
      <c r="D172" s="243" t="s">
        <v>230</v>
      </c>
      <c r="E172" s="244" t="s">
        <v>1</v>
      </c>
      <c r="F172" s="245" t="s">
        <v>4349</v>
      </c>
      <c r="G172" s="242"/>
      <c r="H172" s="246">
        <v>30.719999999999999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230</v>
      </c>
      <c r="AU172" s="252" t="s">
        <v>88</v>
      </c>
      <c r="AV172" s="13" t="s">
        <v>88</v>
      </c>
      <c r="AW172" s="13" t="s">
        <v>34</v>
      </c>
      <c r="AX172" s="13" t="s">
        <v>86</v>
      </c>
      <c r="AY172" s="252" t="s">
        <v>216</v>
      </c>
    </row>
    <row r="173" s="2" customFormat="1" ht="16.5" customHeight="1">
      <c r="A173" s="39"/>
      <c r="B173" s="40"/>
      <c r="C173" s="264" t="s">
        <v>260</v>
      </c>
      <c r="D173" s="264" t="s">
        <v>372</v>
      </c>
      <c r="E173" s="265" t="s">
        <v>4036</v>
      </c>
      <c r="F173" s="266" t="s">
        <v>4037</v>
      </c>
      <c r="G173" s="267" t="s">
        <v>359</v>
      </c>
      <c r="H173" s="268">
        <v>64.512</v>
      </c>
      <c r="I173" s="269"/>
      <c r="J173" s="270">
        <f>ROUND(I173*H173,2)</f>
        <v>0</v>
      </c>
      <c r="K173" s="266" t="s">
        <v>222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1</v>
      </c>
      <c r="R173" s="237">
        <f>Q173*H173</f>
        <v>64.512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4350</v>
      </c>
    </row>
    <row r="174" s="13" customFormat="1">
      <c r="A174" s="13"/>
      <c r="B174" s="241"/>
      <c r="C174" s="242"/>
      <c r="D174" s="243" t="s">
        <v>230</v>
      </c>
      <c r="E174" s="244" t="s">
        <v>1</v>
      </c>
      <c r="F174" s="245" t="s">
        <v>4351</v>
      </c>
      <c r="G174" s="242"/>
      <c r="H174" s="246">
        <v>64.512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230</v>
      </c>
      <c r="AU174" s="252" t="s">
        <v>88</v>
      </c>
      <c r="AV174" s="13" t="s">
        <v>88</v>
      </c>
      <c r="AW174" s="13" t="s">
        <v>34</v>
      </c>
      <c r="AX174" s="13" t="s">
        <v>86</v>
      </c>
      <c r="AY174" s="252" t="s">
        <v>216</v>
      </c>
    </row>
    <row r="175" s="2" customFormat="1" ht="16.5" customHeight="1">
      <c r="A175" s="39"/>
      <c r="B175" s="40"/>
      <c r="C175" s="228" t="s">
        <v>265</v>
      </c>
      <c r="D175" s="228" t="s">
        <v>218</v>
      </c>
      <c r="E175" s="229" t="s">
        <v>4040</v>
      </c>
      <c r="F175" s="230" t="s">
        <v>4041</v>
      </c>
      <c r="G175" s="231" t="s">
        <v>328</v>
      </c>
      <c r="H175" s="232">
        <v>53.759999999999998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4352</v>
      </c>
    </row>
    <row r="176" s="13" customFormat="1">
      <c r="A176" s="13"/>
      <c r="B176" s="241"/>
      <c r="C176" s="242"/>
      <c r="D176" s="243" t="s">
        <v>230</v>
      </c>
      <c r="E176" s="244" t="s">
        <v>1</v>
      </c>
      <c r="F176" s="245" t="s">
        <v>4353</v>
      </c>
      <c r="G176" s="242"/>
      <c r="H176" s="246">
        <v>53.759999999999998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230</v>
      </c>
      <c r="AU176" s="252" t="s">
        <v>88</v>
      </c>
      <c r="AV176" s="13" t="s">
        <v>88</v>
      </c>
      <c r="AW176" s="13" t="s">
        <v>34</v>
      </c>
      <c r="AX176" s="13" t="s">
        <v>86</v>
      </c>
      <c r="AY176" s="252" t="s">
        <v>216</v>
      </c>
    </row>
    <row r="177" s="12" customFormat="1" ht="25.92" customHeight="1">
      <c r="A177" s="12"/>
      <c r="B177" s="212"/>
      <c r="C177" s="213"/>
      <c r="D177" s="214" t="s">
        <v>78</v>
      </c>
      <c r="E177" s="215" t="s">
        <v>1839</v>
      </c>
      <c r="F177" s="215" t="s">
        <v>1840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P178+P213+P292</f>
        <v>0</v>
      </c>
      <c r="Q177" s="220"/>
      <c r="R177" s="221">
        <f>R178+R213+R292</f>
        <v>2.4895649999999998</v>
      </c>
      <c r="S177" s="220"/>
      <c r="T177" s="222">
        <f>T178+T213+T292</f>
        <v>0.35999999999999999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88</v>
      </c>
      <c r="AT177" s="224" t="s">
        <v>78</v>
      </c>
      <c r="AU177" s="224" t="s">
        <v>79</v>
      </c>
      <c r="AY177" s="223" t="s">
        <v>216</v>
      </c>
      <c r="BK177" s="225">
        <f>BK178+BK213+BK292</f>
        <v>0</v>
      </c>
    </row>
    <row r="178" s="12" customFormat="1" ht="22.8" customHeight="1">
      <c r="A178" s="12"/>
      <c r="B178" s="212"/>
      <c r="C178" s="213"/>
      <c r="D178" s="214" t="s">
        <v>78</v>
      </c>
      <c r="E178" s="226" t="s">
        <v>2290</v>
      </c>
      <c r="F178" s="226" t="s">
        <v>2291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P179+P204</f>
        <v>0</v>
      </c>
      <c r="Q178" s="220"/>
      <c r="R178" s="221">
        <f>R179+R204</f>
        <v>0.142595</v>
      </c>
      <c r="S178" s="220"/>
      <c r="T178" s="222">
        <f>T179+T204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88</v>
      </c>
      <c r="AT178" s="224" t="s">
        <v>78</v>
      </c>
      <c r="AU178" s="224" t="s">
        <v>86</v>
      </c>
      <c r="AY178" s="223" t="s">
        <v>216</v>
      </c>
      <c r="BK178" s="225">
        <f>BK179+BK204</f>
        <v>0</v>
      </c>
    </row>
    <row r="179" s="12" customFormat="1" ht="20.88" customHeight="1">
      <c r="A179" s="12"/>
      <c r="B179" s="212"/>
      <c r="C179" s="213"/>
      <c r="D179" s="214" t="s">
        <v>78</v>
      </c>
      <c r="E179" s="226" t="s">
        <v>4354</v>
      </c>
      <c r="F179" s="226" t="s">
        <v>4355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SUM(P180:P203)</f>
        <v>0</v>
      </c>
      <c r="Q179" s="220"/>
      <c r="R179" s="221">
        <f>SUM(R180:R203)</f>
        <v>0.11717999999999999</v>
      </c>
      <c r="S179" s="220"/>
      <c r="T179" s="222">
        <f>SUM(T180:T203)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88</v>
      </c>
      <c r="AT179" s="224" t="s">
        <v>78</v>
      </c>
      <c r="AU179" s="224" t="s">
        <v>88</v>
      </c>
      <c r="AY179" s="223" t="s">
        <v>216</v>
      </c>
      <c r="BK179" s="225">
        <f>SUM(BK180:BK203)</f>
        <v>0</v>
      </c>
    </row>
    <row r="180" s="2" customFormat="1" ht="16.5" customHeight="1">
      <c r="A180" s="39"/>
      <c r="B180" s="40"/>
      <c r="C180" s="228" t="s">
        <v>269</v>
      </c>
      <c r="D180" s="228" t="s">
        <v>218</v>
      </c>
      <c r="E180" s="229" t="s">
        <v>4356</v>
      </c>
      <c r="F180" s="230" t="s">
        <v>4357</v>
      </c>
      <c r="G180" s="231" t="s">
        <v>293</v>
      </c>
      <c r="H180" s="232">
        <v>17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0.00040999999999999999</v>
      </c>
      <c r="R180" s="237">
        <f>Q180*H180</f>
        <v>0.0069699999999999996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99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4358</v>
      </c>
    </row>
    <row r="181" s="2" customFormat="1" ht="16.5" customHeight="1">
      <c r="A181" s="39"/>
      <c r="B181" s="40"/>
      <c r="C181" s="228" t="s">
        <v>274</v>
      </c>
      <c r="D181" s="228" t="s">
        <v>218</v>
      </c>
      <c r="E181" s="229" t="s">
        <v>4359</v>
      </c>
      <c r="F181" s="230" t="s">
        <v>4360</v>
      </c>
      <c r="G181" s="231" t="s">
        <v>293</v>
      </c>
      <c r="H181" s="232">
        <v>9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0.00048000000000000001</v>
      </c>
      <c r="R181" s="237">
        <f>Q181*H181</f>
        <v>0.0043200000000000001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99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4361</v>
      </c>
    </row>
    <row r="182" s="2" customFormat="1" ht="16.5" customHeight="1">
      <c r="A182" s="39"/>
      <c r="B182" s="40"/>
      <c r="C182" s="228" t="s">
        <v>280</v>
      </c>
      <c r="D182" s="228" t="s">
        <v>218</v>
      </c>
      <c r="E182" s="229" t="s">
        <v>4362</v>
      </c>
      <c r="F182" s="230" t="s">
        <v>4363</v>
      </c>
      <c r="G182" s="231" t="s">
        <v>293</v>
      </c>
      <c r="H182" s="232">
        <v>5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0.00071000000000000002</v>
      </c>
      <c r="R182" s="237">
        <f>Q182*H182</f>
        <v>0.0035500000000000002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99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4364</v>
      </c>
    </row>
    <row r="183" s="2" customFormat="1" ht="16.5" customHeight="1">
      <c r="A183" s="39"/>
      <c r="B183" s="40"/>
      <c r="C183" s="228" t="s">
        <v>8</v>
      </c>
      <c r="D183" s="228" t="s">
        <v>218</v>
      </c>
      <c r="E183" s="229" t="s">
        <v>4365</v>
      </c>
      <c r="F183" s="230" t="s">
        <v>4366</v>
      </c>
      <c r="G183" s="231" t="s">
        <v>293</v>
      </c>
      <c r="H183" s="232">
        <v>33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0.0022399999999999998</v>
      </c>
      <c r="R183" s="237">
        <f>Q183*H183</f>
        <v>0.07392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99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4367</v>
      </c>
    </row>
    <row r="184" s="2" customFormat="1" ht="16.5" customHeight="1">
      <c r="A184" s="39"/>
      <c r="B184" s="40"/>
      <c r="C184" s="228" t="s">
        <v>290</v>
      </c>
      <c r="D184" s="228" t="s">
        <v>218</v>
      </c>
      <c r="E184" s="229" t="s">
        <v>4368</v>
      </c>
      <c r="F184" s="230" t="s">
        <v>4369</v>
      </c>
      <c r="G184" s="231" t="s">
        <v>293</v>
      </c>
      <c r="H184" s="232">
        <v>3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0.00071000000000000002</v>
      </c>
      <c r="R184" s="237">
        <f>Q184*H184</f>
        <v>0.0021299999999999999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99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4370</v>
      </c>
    </row>
    <row r="185" s="2" customFormat="1" ht="16.5" customHeight="1">
      <c r="A185" s="39"/>
      <c r="B185" s="40"/>
      <c r="C185" s="228" t="s">
        <v>297</v>
      </c>
      <c r="D185" s="228" t="s">
        <v>218</v>
      </c>
      <c r="E185" s="229" t="s">
        <v>4371</v>
      </c>
      <c r="F185" s="230" t="s">
        <v>4372</v>
      </c>
      <c r="G185" s="231" t="s">
        <v>293</v>
      </c>
      <c r="H185" s="232">
        <v>1.5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0.0020600000000000002</v>
      </c>
      <c r="R185" s="237">
        <f>Q185*H185</f>
        <v>0.0030900000000000003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99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4373</v>
      </c>
    </row>
    <row r="186" s="2" customFormat="1" ht="21.75" customHeight="1">
      <c r="A186" s="39"/>
      <c r="B186" s="40"/>
      <c r="C186" s="228" t="s">
        <v>302</v>
      </c>
      <c r="D186" s="228" t="s">
        <v>218</v>
      </c>
      <c r="E186" s="229" t="s">
        <v>4118</v>
      </c>
      <c r="F186" s="230" t="s">
        <v>4119</v>
      </c>
      <c r="G186" s="231" t="s">
        <v>293</v>
      </c>
      <c r="H186" s="232">
        <v>4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0.00027</v>
      </c>
      <c r="R186" s="237">
        <f>Q186*H186</f>
        <v>0.00108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218</v>
      </c>
      <c r="AU186" s="239" t="s">
        <v>99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4374</v>
      </c>
    </row>
    <row r="187" s="2" customFormat="1" ht="16.5" customHeight="1">
      <c r="A187" s="39"/>
      <c r="B187" s="40"/>
      <c r="C187" s="264" t="s">
        <v>309</v>
      </c>
      <c r="D187" s="264" t="s">
        <v>372</v>
      </c>
      <c r="E187" s="265" t="s">
        <v>4375</v>
      </c>
      <c r="F187" s="266" t="s">
        <v>4376</v>
      </c>
      <c r="G187" s="267" t="s">
        <v>293</v>
      </c>
      <c r="H187" s="268">
        <v>4</v>
      </c>
      <c r="I187" s="269"/>
      <c r="J187" s="270">
        <f>ROUND(I187*H187,2)</f>
        <v>0</v>
      </c>
      <c r="K187" s="266" t="s">
        <v>222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0.00076000000000000004</v>
      </c>
      <c r="R187" s="237">
        <f>Q187*H187</f>
        <v>0.0030400000000000002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371</v>
      </c>
      <c r="AT187" s="239" t="s">
        <v>372</v>
      </c>
      <c r="AU187" s="239" t="s">
        <v>99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4377</v>
      </c>
    </row>
    <row r="188" s="2" customFormat="1" ht="16.5" customHeight="1">
      <c r="A188" s="39"/>
      <c r="B188" s="40"/>
      <c r="C188" s="228" t="s">
        <v>313</v>
      </c>
      <c r="D188" s="228" t="s">
        <v>218</v>
      </c>
      <c r="E188" s="229" t="s">
        <v>4378</v>
      </c>
      <c r="F188" s="230" t="s">
        <v>4379</v>
      </c>
      <c r="G188" s="231" t="s">
        <v>221</v>
      </c>
      <c r="H188" s="232">
        <v>3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0.00051000000000000004</v>
      </c>
      <c r="R188" s="237">
        <f>Q188*H188</f>
        <v>0.0015300000000000001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99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4380</v>
      </c>
    </row>
    <row r="189" s="2" customFormat="1" ht="16.5" customHeight="1">
      <c r="A189" s="39"/>
      <c r="B189" s="40"/>
      <c r="C189" s="228" t="s">
        <v>7</v>
      </c>
      <c r="D189" s="228" t="s">
        <v>218</v>
      </c>
      <c r="E189" s="229" t="s">
        <v>4381</v>
      </c>
      <c r="F189" s="230" t="s">
        <v>4382</v>
      </c>
      <c r="G189" s="231" t="s">
        <v>221</v>
      </c>
      <c r="H189" s="232">
        <v>2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0.00017000000000000001</v>
      </c>
      <c r="R189" s="237">
        <f>Q189*H189</f>
        <v>0.00034000000000000002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99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4383</v>
      </c>
    </row>
    <row r="190" s="2" customFormat="1" ht="16.5" customHeight="1">
      <c r="A190" s="39"/>
      <c r="B190" s="40"/>
      <c r="C190" s="228" t="s">
        <v>320</v>
      </c>
      <c r="D190" s="228" t="s">
        <v>218</v>
      </c>
      <c r="E190" s="229" t="s">
        <v>4384</v>
      </c>
      <c r="F190" s="230" t="s">
        <v>4385</v>
      </c>
      <c r="G190" s="231" t="s">
        <v>221</v>
      </c>
      <c r="H190" s="232">
        <v>2</v>
      </c>
      <c r="I190" s="233"/>
      <c r="J190" s="234">
        <f>ROUND(I190*H190,2)</f>
        <v>0</v>
      </c>
      <c r="K190" s="230" t="s">
        <v>3891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0.00017000000000000001</v>
      </c>
      <c r="R190" s="237">
        <f>Q190*H190</f>
        <v>0.00034000000000000002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99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4386</v>
      </c>
    </row>
    <row r="191" s="2" customFormat="1" ht="16.5" customHeight="1">
      <c r="A191" s="39"/>
      <c r="B191" s="40"/>
      <c r="C191" s="228" t="s">
        <v>325</v>
      </c>
      <c r="D191" s="228" t="s">
        <v>218</v>
      </c>
      <c r="E191" s="229" t="s">
        <v>4387</v>
      </c>
      <c r="F191" s="230" t="s">
        <v>4388</v>
      </c>
      <c r="G191" s="231" t="s">
        <v>221</v>
      </c>
      <c r="H191" s="232">
        <v>2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0.00029</v>
      </c>
      <c r="R191" s="237">
        <f>Q191*H191</f>
        <v>0.00058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99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4389</v>
      </c>
    </row>
    <row r="192" s="2" customFormat="1" ht="21.75" customHeight="1">
      <c r="A192" s="39"/>
      <c r="B192" s="40"/>
      <c r="C192" s="228" t="s">
        <v>331</v>
      </c>
      <c r="D192" s="228" t="s">
        <v>218</v>
      </c>
      <c r="E192" s="229" t="s">
        <v>4390</v>
      </c>
      <c r="F192" s="230" t="s">
        <v>4391</v>
      </c>
      <c r="G192" s="231" t="s">
        <v>221</v>
      </c>
      <c r="H192" s="232">
        <v>2</v>
      </c>
      <c r="I192" s="233"/>
      <c r="J192" s="234">
        <f>ROUND(I192*H192,2)</f>
        <v>0</v>
      </c>
      <c r="K192" s="230" t="s">
        <v>3891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0.00017000000000000001</v>
      </c>
      <c r="R192" s="237">
        <f>Q192*H192</f>
        <v>0.00034000000000000002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290</v>
      </c>
      <c r="AT192" s="239" t="s">
        <v>218</v>
      </c>
      <c r="AU192" s="239" t="s">
        <v>99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290</v>
      </c>
      <c r="BM192" s="239" t="s">
        <v>4392</v>
      </c>
    </row>
    <row r="193" s="2" customFormat="1" ht="16.5" customHeight="1">
      <c r="A193" s="39"/>
      <c r="B193" s="40"/>
      <c r="C193" s="264" t="s">
        <v>336</v>
      </c>
      <c r="D193" s="264" t="s">
        <v>372</v>
      </c>
      <c r="E193" s="265" t="s">
        <v>4393</v>
      </c>
      <c r="F193" s="266" t="s">
        <v>4394</v>
      </c>
      <c r="G193" s="267" t="s">
        <v>221</v>
      </c>
      <c r="H193" s="268">
        <v>1</v>
      </c>
      <c r="I193" s="269"/>
      <c r="J193" s="270">
        <f>ROUND(I193*H193,2)</f>
        <v>0</v>
      </c>
      <c r="K193" s="266" t="s">
        <v>222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0.00013999999999999999</v>
      </c>
      <c r="R193" s="237">
        <f>Q193*H193</f>
        <v>0.00013999999999999999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371</v>
      </c>
      <c r="AT193" s="239" t="s">
        <v>372</v>
      </c>
      <c r="AU193" s="239" t="s">
        <v>99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4395</v>
      </c>
    </row>
    <row r="194" s="2" customFormat="1" ht="16.5" customHeight="1">
      <c r="A194" s="39"/>
      <c r="B194" s="40"/>
      <c r="C194" s="264" t="s">
        <v>341</v>
      </c>
      <c r="D194" s="264" t="s">
        <v>372</v>
      </c>
      <c r="E194" s="265" t="s">
        <v>4396</v>
      </c>
      <c r="F194" s="266" t="s">
        <v>4397</v>
      </c>
      <c r="G194" s="267" t="s">
        <v>221</v>
      </c>
      <c r="H194" s="268">
        <v>2</v>
      </c>
      <c r="I194" s="269"/>
      <c r="J194" s="270">
        <f>ROUND(I194*H194,2)</f>
        <v>0</v>
      </c>
      <c r="K194" s="266" t="s">
        <v>222</v>
      </c>
      <c r="L194" s="271"/>
      <c r="M194" s="272" t="s">
        <v>1</v>
      </c>
      <c r="N194" s="273" t="s">
        <v>44</v>
      </c>
      <c r="O194" s="92"/>
      <c r="P194" s="237">
        <f>O194*H194</f>
        <v>0</v>
      </c>
      <c r="Q194" s="237">
        <v>0.00033</v>
      </c>
      <c r="R194" s="237">
        <f>Q194*H194</f>
        <v>0.00066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371</v>
      </c>
      <c r="AT194" s="239" t="s">
        <v>372</v>
      </c>
      <c r="AU194" s="239" t="s">
        <v>99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4398</v>
      </c>
    </row>
    <row r="195" s="2" customFormat="1" ht="16.5" customHeight="1">
      <c r="A195" s="39"/>
      <c r="B195" s="40"/>
      <c r="C195" s="228" t="s">
        <v>346</v>
      </c>
      <c r="D195" s="228" t="s">
        <v>218</v>
      </c>
      <c r="E195" s="229" t="s">
        <v>4399</v>
      </c>
      <c r="F195" s="230" t="s">
        <v>4400</v>
      </c>
      <c r="G195" s="231" t="s">
        <v>221</v>
      </c>
      <c r="H195" s="232">
        <v>2</v>
      </c>
      <c r="I195" s="233"/>
      <c r="J195" s="234">
        <f>ROUND(I195*H195,2)</f>
        <v>0</v>
      </c>
      <c r="K195" s="230" t="s">
        <v>3891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0.00017000000000000001</v>
      </c>
      <c r="R195" s="237">
        <f>Q195*H195</f>
        <v>0.00034000000000000002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99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4401</v>
      </c>
    </row>
    <row r="196" s="2" customFormat="1" ht="16.5" customHeight="1">
      <c r="A196" s="39"/>
      <c r="B196" s="40"/>
      <c r="C196" s="228" t="s">
        <v>351</v>
      </c>
      <c r="D196" s="228" t="s">
        <v>218</v>
      </c>
      <c r="E196" s="229" t="s">
        <v>4402</v>
      </c>
      <c r="F196" s="230" t="s">
        <v>4403</v>
      </c>
      <c r="G196" s="231" t="s">
        <v>221</v>
      </c>
      <c r="H196" s="232">
        <v>2</v>
      </c>
      <c r="I196" s="233"/>
      <c r="J196" s="234">
        <f>ROUND(I196*H196,2)</f>
        <v>0</v>
      </c>
      <c r="K196" s="230" t="s">
        <v>3891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0.0018400000000000001</v>
      </c>
      <c r="R196" s="237">
        <f>Q196*H196</f>
        <v>0.0036800000000000001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99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4404</v>
      </c>
    </row>
    <row r="197" s="2" customFormat="1" ht="16.5" customHeight="1">
      <c r="A197" s="39"/>
      <c r="B197" s="40"/>
      <c r="C197" s="228" t="s">
        <v>356</v>
      </c>
      <c r="D197" s="228" t="s">
        <v>218</v>
      </c>
      <c r="E197" s="229" t="s">
        <v>4275</v>
      </c>
      <c r="F197" s="230" t="s">
        <v>4276</v>
      </c>
      <c r="G197" s="231" t="s">
        <v>293</v>
      </c>
      <c r="H197" s="232">
        <v>68.5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99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4405</v>
      </c>
    </row>
    <row r="198" s="2" customFormat="1" ht="16.5" customHeight="1">
      <c r="A198" s="39"/>
      <c r="B198" s="40"/>
      <c r="C198" s="228" t="s">
        <v>362</v>
      </c>
      <c r="D198" s="228" t="s">
        <v>218</v>
      </c>
      <c r="E198" s="229" t="s">
        <v>4406</v>
      </c>
      <c r="F198" s="230" t="s">
        <v>4407</v>
      </c>
      <c r="G198" s="231" t="s">
        <v>221</v>
      </c>
      <c r="H198" s="232">
        <v>2</v>
      </c>
      <c r="I198" s="233"/>
      <c r="J198" s="234">
        <f>ROUND(I198*H198,2)</f>
        <v>0</v>
      </c>
      <c r="K198" s="230" t="s">
        <v>3891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0.0020600000000000002</v>
      </c>
      <c r="R198" s="237">
        <f>Q198*H198</f>
        <v>0.0041200000000000004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99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4408</v>
      </c>
    </row>
    <row r="199" s="2" customFormat="1" ht="16.5" customHeight="1">
      <c r="A199" s="39"/>
      <c r="B199" s="40"/>
      <c r="C199" s="228" t="s">
        <v>367</v>
      </c>
      <c r="D199" s="228" t="s">
        <v>218</v>
      </c>
      <c r="E199" s="229" t="s">
        <v>4409</v>
      </c>
      <c r="F199" s="230" t="s">
        <v>4410</v>
      </c>
      <c r="G199" s="231" t="s">
        <v>221</v>
      </c>
      <c r="H199" s="232">
        <v>6</v>
      </c>
      <c r="I199" s="233"/>
      <c r="J199" s="234">
        <f>ROUND(I199*H199,2)</f>
        <v>0</v>
      </c>
      <c r="K199" s="230" t="s">
        <v>770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3.0000000000000001E-05</v>
      </c>
      <c r="R199" s="237">
        <f>Q199*H199</f>
        <v>0.00018000000000000001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290</v>
      </c>
      <c r="AT199" s="239" t="s">
        <v>218</v>
      </c>
      <c r="AU199" s="239" t="s">
        <v>99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290</v>
      </c>
      <c r="BM199" s="239" t="s">
        <v>4411</v>
      </c>
    </row>
    <row r="200" s="2" customFormat="1" ht="16.5" customHeight="1">
      <c r="A200" s="39"/>
      <c r="B200" s="40"/>
      <c r="C200" s="264" t="s">
        <v>371</v>
      </c>
      <c r="D200" s="264" t="s">
        <v>372</v>
      </c>
      <c r="E200" s="265" t="s">
        <v>4412</v>
      </c>
      <c r="F200" s="266" t="s">
        <v>4413</v>
      </c>
      <c r="G200" s="267" t="s">
        <v>221</v>
      </c>
      <c r="H200" s="268">
        <v>6</v>
      </c>
      <c r="I200" s="269"/>
      <c r="J200" s="270">
        <f>ROUND(I200*H200,2)</f>
        <v>0</v>
      </c>
      <c r="K200" s="266" t="s">
        <v>222</v>
      </c>
      <c r="L200" s="271"/>
      <c r="M200" s="272" t="s">
        <v>1</v>
      </c>
      <c r="N200" s="273" t="s">
        <v>44</v>
      </c>
      <c r="O200" s="92"/>
      <c r="P200" s="237">
        <f>O200*H200</f>
        <v>0</v>
      </c>
      <c r="Q200" s="237">
        <v>0.00089999999999999998</v>
      </c>
      <c r="R200" s="237">
        <f>Q200*H200</f>
        <v>0.0054000000000000003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371</v>
      </c>
      <c r="AT200" s="239" t="s">
        <v>372</v>
      </c>
      <c r="AU200" s="239" t="s">
        <v>99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4414</v>
      </c>
    </row>
    <row r="201" s="2" customFormat="1" ht="16.5" customHeight="1">
      <c r="A201" s="39"/>
      <c r="B201" s="40"/>
      <c r="C201" s="228" t="s">
        <v>376</v>
      </c>
      <c r="D201" s="228" t="s">
        <v>218</v>
      </c>
      <c r="E201" s="229" t="s">
        <v>4225</v>
      </c>
      <c r="F201" s="230" t="s">
        <v>4226</v>
      </c>
      <c r="G201" s="231" t="s">
        <v>221</v>
      </c>
      <c r="H201" s="232">
        <v>1</v>
      </c>
      <c r="I201" s="233"/>
      <c r="J201" s="234">
        <f>ROUND(I201*H201,2)</f>
        <v>0</v>
      </c>
      <c r="K201" s="230" t="s">
        <v>770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3.0000000000000001E-05</v>
      </c>
      <c r="R201" s="237">
        <f>Q201*H201</f>
        <v>3.0000000000000001E-05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99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4415</v>
      </c>
    </row>
    <row r="202" s="2" customFormat="1" ht="16.5" customHeight="1">
      <c r="A202" s="39"/>
      <c r="B202" s="40"/>
      <c r="C202" s="264" t="s">
        <v>380</v>
      </c>
      <c r="D202" s="264" t="s">
        <v>372</v>
      </c>
      <c r="E202" s="265" t="s">
        <v>4228</v>
      </c>
      <c r="F202" s="266" t="s">
        <v>4229</v>
      </c>
      <c r="G202" s="267" t="s">
        <v>221</v>
      </c>
      <c r="H202" s="268">
        <v>1</v>
      </c>
      <c r="I202" s="269"/>
      <c r="J202" s="270">
        <f>ROUND(I202*H202,2)</f>
        <v>0</v>
      </c>
      <c r="K202" s="266" t="s">
        <v>222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0.0014</v>
      </c>
      <c r="R202" s="237">
        <f>Q202*H202</f>
        <v>0.0014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371</v>
      </c>
      <c r="AT202" s="239" t="s">
        <v>372</v>
      </c>
      <c r="AU202" s="239" t="s">
        <v>99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4416</v>
      </c>
    </row>
    <row r="203" s="2" customFormat="1" ht="16.5" customHeight="1">
      <c r="A203" s="39"/>
      <c r="B203" s="40"/>
      <c r="C203" s="228" t="s">
        <v>384</v>
      </c>
      <c r="D203" s="228" t="s">
        <v>218</v>
      </c>
      <c r="E203" s="229" t="s">
        <v>4292</v>
      </c>
      <c r="F203" s="230" t="s">
        <v>4293</v>
      </c>
      <c r="G203" s="231" t="s">
        <v>359</v>
      </c>
      <c r="H203" s="232">
        <v>0.11700000000000001</v>
      </c>
      <c r="I203" s="233"/>
      <c r="J203" s="234">
        <f>ROUND(I203*H203,2)</f>
        <v>0</v>
      </c>
      <c r="K203" s="230" t="s">
        <v>222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99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4417</v>
      </c>
    </row>
    <row r="204" s="12" customFormat="1" ht="20.88" customHeight="1">
      <c r="A204" s="12"/>
      <c r="B204" s="212"/>
      <c r="C204" s="213"/>
      <c r="D204" s="214" t="s">
        <v>78</v>
      </c>
      <c r="E204" s="226" t="s">
        <v>4418</v>
      </c>
      <c r="F204" s="226" t="s">
        <v>4419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0.025414999999999997</v>
      </c>
      <c r="S204" s="220"/>
      <c r="T204" s="22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88</v>
      </c>
      <c r="AT204" s="224" t="s">
        <v>78</v>
      </c>
      <c r="AU204" s="224" t="s">
        <v>88</v>
      </c>
      <c r="AY204" s="223" t="s">
        <v>216</v>
      </c>
      <c r="BK204" s="225">
        <f>SUM(BK205:BK212)</f>
        <v>0</v>
      </c>
    </row>
    <row r="205" s="2" customFormat="1" ht="16.5" customHeight="1">
      <c r="A205" s="39"/>
      <c r="B205" s="40"/>
      <c r="C205" s="228" t="s">
        <v>389</v>
      </c>
      <c r="D205" s="228" t="s">
        <v>218</v>
      </c>
      <c r="E205" s="229" t="s">
        <v>4420</v>
      </c>
      <c r="F205" s="230" t="s">
        <v>4421</v>
      </c>
      <c r="G205" s="231" t="s">
        <v>293</v>
      </c>
      <c r="H205" s="232">
        <v>15.5</v>
      </c>
      <c r="I205" s="233"/>
      <c r="J205" s="234">
        <f>ROUND(I205*H205,2)</f>
        <v>0</v>
      </c>
      <c r="K205" s="230" t="s">
        <v>222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0.00055999999999999995</v>
      </c>
      <c r="R205" s="237">
        <f>Q205*H205</f>
        <v>0.0086799999999999985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99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4422</v>
      </c>
    </row>
    <row r="206" s="2" customFormat="1" ht="21.75" customHeight="1">
      <c r="A206" s="39"/>
      <c r="B206" s="40"/>
      <c r="C206" s="228" t="s">
        <v>394</v>
      </c>
      <c r="D206" s="228" t="s">
        <v>218</v>
      </c>
      <c r="E206" s="229" t="s">
        <v>4118</v>
      </c>
      <c r="F206" s="230" t="s">
        <v>4119</v>
      </c>
      <c r="G206" s="231" t="s">
        <v>293</v>
      </c>
      <c r="H206" s="232">
        <v>15.5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0.00027</v>
      </c>
      <c r="R206" s="237">
        <f>Q206*H206</f>
        <v>0.0041850000000000004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99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4423</v>
      </c>
    </row>
    <row r="207" s="2" customFormat="1" ht="16.5" customHeight="1">
      <c r="A207" s="39"/>
      <c r="B207" s="40"/>
      <c r="C207" s="264" t="s">
        <v>398</v>
      </c>
      <c r="D207" s="264" t="s">
        <v>372</v>
      </c>
      <c r="E207" s="265" t="s">
        <v>4424</v>
      </c>
      <c r="F207" s="266" t="s">
        <v>4425</v>
      </c>
      <c r="G207" s="267" t="s">
        <v>293</v>
      </c>
      <c r="H207" s="268">
        <v>15.5</v>
      </c>
      <c r="I207" s="269"/>
      <c r="J207" s="270">
        <f>ROUND(I207*H207,2)</f>
        <v>0</v>
      </c>
      <c r="K207" s="266" t="s">
        <v>3891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0.00055999999999999995</v>
      </c>
      <c r="R207" s="237">
        <f>Q207*H207</f>
        <v>0.0086799999999999985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371</v>
      </c>
      <c r="AT207" s="239" t="s">
        <v>372</v>
      </c>
      <c r="AU207" s="239" t="s">
        <v>99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4426</v>
      </c>
    </row>
    <row r="208" s="2" customFormat="1" ht="24.15" customHeight="1">
      <c r="A208" s="39"/>
      <c r="B208" s="40"/>
      <c r="C208" s="228" t="s">
        <v>403</v>
      </c>
      <c r="D208" s="228" t="s">
        <v>218</v>
      </c>
      <c r="E208" s="229" t="s">
        <v>4427</v>
      </c>
      <c r="F208" s="230" t="s">
        <v>4428</v>
      </c>
      <c r="G208" s="231" t="s">
        <v>221</v>
      </c>
      <c r="H208" s="232">
        <v>1</v>
      </c>
      <c r="I208" s="233"/>
      <c r="J208" s="234">
        <f>ROUND(I208*H208,2)</f>
        <v>0</v>
      </c>
      <c r="K208" s="230" t="s">
        <v>3891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0.00167</v>
      </c>
      <c r="R208" s="237">
        <f>Q208*H208</f>
        <v>0.00167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99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4429</v>
      </c>
    </row>
    <row r="209" s="2" customFormat="1" ht="16.5" customHeight="1">
      <c r="A209" s="39"/>
      <c r="B209" s="40"/>
      <c r="C209" s="264" t="s">
        <v>408</v>
      </c>
      <c r="D209" s="264" t="s">
        <v>372</v>
      </c>
      <c r="E209" s="265" t="s">
        <v>4393</v>
      </c>
      <c r="F209" s="266" t="s">
        <v>4394</v>
      </c>
      <c r="G209" s="267" t="s">
        <v>221</v>
      </c>
      <c r="H209" s="268">
        <v>1</v>
      </c>
      <c r="I209" s="269"/>
      <c r="J209" s="270">
        <f>ROUND(I209*H209,2)</f>
        <v>0</v>
      </c>
      <c r="K209" s="266" t="s">
        <v>222</v>
      </c>
      <c r="L209" s="271"/>
      <c r="M209" s="272" t="s">
        <v>1</v>
      </c>
      <c r="N209" s="273" t="s">
        <v>44</v>
      </c>
      <c r="O209" s="92"/>
      <c r="P209" s="237">
        <f>O209*H209</f>
        <v>0</v>
      </c>
      <c r="Q209" s="237">
        <v>0.00013999999999999999</v>
      </c>
      <c r="R209" s="237">
        <f>Q209*H209</f>
        <v>0.00013999999999999999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371</v>
      </c>
      <c r="AT209" s="239" t="s">
        <v>372</v>
      </c>
      <c r="AU209" s="239" t="s">
        <v>99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4430</v>
      </c>
    </row>
    <row r="210" s="2" customFormat="1" ht="16.5" customHeight="1">
      <c r="A210" s="39"/>
      <c r="B210" s="40"/>
      <c r="C210" s="228" t="s">
        <v>415</v>
      </c>
      <c r="D210" s="228" t="s">
        <v>218</v>
      </c>
      <c r="E210" s="229" t="s">
        <v>4406</v>
      </c>
      <c r="F210" s="230" t="s">
        <v>4407</v>
      </c>
      <c r="G210" s="231" t="s">
        <v>221</v>
      </c>
      <c r="H210" s="232">
        <v>1</v>
      </c>
      <c r="I210" s="233"/>
      <c r="J210" s="234">
        <f>ROUND(I210*H210,2)</f>
        <v>0</v>
      </c>
      <c r="K210" s="230" t="s">
        <v>3891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0.0020600000000000002</v>
      </c>
      <c r="R210" s="237">
        <f>Q210*H210</f>
        <v>0.0020600000000000002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99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4431</v>
      </c>
    </row>
    <row r="211" s="2" customFormat="1" ht="16.5" customHeight="1">
      <c r="A211" s="39"/>
      <c r="B211" s="40"/>
      <c r="C211" s="228" t="s">
        <v>420</v>
      </c>
      <c r="D211" s="228" t="s">
        <v>218</v>
      </c>
      <c r="E211" s="229" t="s">
        <v>4275</v>
      </c>
      <c r="F211" s="230" t="s">
        <v>4276</v>
      </c>
      <c r="G211" s="231" t="s">
        <v>293</v>
      </c>
      <c r="H211" s="232">
        <v>15.5</v>
      </c>
      <c r="I211" s="233"/>
      <c r="J211" s="234">
        <f>ROUND(I211*H211,2)</f>
        <v>0</v>
      </c>
      <c r="K211" s="230" t="s">
        <v>222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99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4432</v>
      </c>
    </row>
    <row r="212" s="2" customFormat="1" ht="16.5" customHeight="1">
      <c r="A212" s="39"/>
      <c r="B212" s="40"/>
      <c r="C212" s="228" t="s">
        <v>424</v>
      </c>
      <c r="D212" s="228" t="s">
        <v>218</v>
      </c>
      <c r="E212" s="229" t="s">
        <v>4292</v>
      </c>
      <c r="F212" s="230" t="s">
        <v>4293</v>
      </c>
      <c r="G212" s="231" t="s">
        <v>359</v>
      </c>
      <c r="H212" s="232">
        <v>0.025000000000000001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99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4433</v>
      </c>
    </row>
    <row r="213" s="12" customFormat="1" ht="22.8" customHeight="1">
      <c r="A213" s="12"/>
      <c r="B213" s="212"/>
      <c r="C213" s="213"/>
      <c r="D213" s="214" t="s">
        <v>78</v>
      </c>
      <c r="E213" s="226" t="s">
        <v>4434</v>
      </c>
      <c r="F213" s="226" t="s">
        <v>4435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P214+P250+P270+P288</f>
        <v>0</v>
      </c>
      <c r="Q213" s="220"/>
      <c r="R213" s="221">
        <f>R214+R250+R270+R288</f>
        <v>1.1374299999999999</v>
      </c>
      <c r="S213" s="220"/>
      <c r="T213" s="222">
        <f>T214+T250+T270+T288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88</v>
      </c>
      <c r="AT213" s="224" t="s">
        <v>78</v>
      </c>
      <c r="AU213" s="224" t="s">
        <v>86</v>
      </c>
      <c r="AY213" s="223" t="s">
        <v>216</v>
      </c>
      <c r="BK213" s="225">
        <f>BK214+BK250+BK270+BK288</f>
        <v>0</v>
      </c>
    </row>
    <row r="214" s="12" customFormat="1" ht="20.88" customHeight="1">
      <c r="A214" s="12"/>
      <c r="B214" s="212"/>
      <c r="C214" s="213"/>
      <c r="D214" s="214" t="s">
        <v>78</v>
      </c>
      <c r="E214" s="226" t="s">
        <v>4436</v>
      </c>
      <c r="F214" s="226" t="s">
        <v>4437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SUM(P215:P249)</f>
        <v>0</v>
      </c>
      <c r="Q214" s="220"/>
      <c r="R214" s="221">
        <f>SUM(R215:R249)</f>
        <v>0.83156999999999992</v>
      </c>
      <c r="S214" s="220"/>
      <c r="T214" s="222">
        <f>SUM(T215:T249)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88</v>
      </c>
      <c r="AT214" s="224" t="s">
        <v>78</v>
      </c>
      <c r="AU214" s="224" t="s">
        <v>88</v>
      </c>
      <c r="AY214" s="223" t="s">
        <v>216</v>
      </c>
      <c r="BK214" s="225">
        <f>SUM(BK215:BK249)</f>
        <v>0</v>
      </c>
    </row>
    <row r="215" s="2" customFormat="1" ht="16.5" customHeight="1">
      <c r="A215" s="39"/>
      <c r="B215" s="40"/>
      <c r="C215" s="228" t="s">
        <v>428</v>
      </c>
      <c r="D215" s="228" t="s">
        <v>218</v>
      </c>
      <c r="E215" s="229" t="s">
        <v>4438</v>
      </c>
      <c r="F215" s="230" t="s">
        <v>4439</v>
      </c>
      <c r="G215" s="231" t="s">
        <v>293</v>
      </c>
      <c r="H215" s="232">
        <v>6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0.00084999999999999995</v>
      </c>
      <c r="R215" s="237">
        <f>Q215*H215</f>
        <v>0.0050999999999999995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290</v>
      </c>
      <c r="AT215" s="239" t="s">
        <v>218</v>
      </c>
      <c r="AU215" s="239" t="s">
        <v>99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4440</v>
      </c>
    </row>
    <row r="216" s="2" customFormat="1" ht="16.5" customHeight="1">
      <c r="A216" s="39"/>
      <c r="B216" s="40"/>
      <c r="C216" s="228" t="s">
        <v>432</v>
      </c>
      <c r="D216" s="228" t="s">
        <v>218</v>
      </c>
      <c r="E216" s="229" t="s">
        <v>4441</v>
      </c>
      <c r="F216" s="230" t="s">
        <v>4442</v>
      </c>
      <c r="G216" s="231" t="s">
        <v>293</v>
      </c>
      <c r="H216" s="232">
        <v>10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0.00116</v>
      </c>
      <c r="R216" s="237">
        <f>Q216*H216</f>
        <v>0.011599999999999999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99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4443</v>
      </c>
    </row>
    <row r="217" s="2" customFormat="1" ht="16.5" customHeight="1">
      <c r="A217" s="39"/>
      <c r="B217" s="40"/>
      <c r="C217" s="228" t="s">
        <v>436</v>
      </c>
      <c r="D217" s="228" t="s">
        <v>218</v>
      </c>
      <c r="E217" s="229" t="s">
        <v>4444</v>
      </c>
      <c r="F217" s="230" t="s">
        <v>4445</v>
      </c>
      <c r="G217" s="231" t="s">
        <v>293</v>
      </c>
      <c r="H217" s="232">
        <v>14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0.0014400000000000001</v>
      </c>
      <c r="R217" s="237">
        <f>Q217*H217</f>
        <v>0.020160000000000001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99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4446</v>
      </c>
    </row>
    <row r="218" s="2" customFormat="1" ht="16.5" customHeight="1">
      <c r="A218" s="39"/>
      <c r="B218" s="40"/>
      <c r="C218" s="228" t="s">
        <v>441</v>
      </c>
      <c r="D218" s="228" t="s">
        <v>218</v>
      </c>
      <c r="E218" s="229" t="s">
        <v>4447</v>
      </c>
      <c r="F218" s="230" t="s">
        <v>4448</v>
      </c>
      <c r="G218" s="231" t="s">
        <v>293</v>
      </c>
      <c r="H218" s="232">
        <v>14</v>
      </c>
      <c r="I218" s="233"/>
      <c r="J218" s="234">
        <f>ROUND(I218*H218,2)</f>
        <v>0</v>
      </c>
      <c r="K218" s="230" t="s">
        <v>222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0.00281</v>
      </c>
      <c r="R218" s="237">
        <f>Q218*H218</f>
        <v>0.03934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290</v>
      </c>
      <c r="AT218" s="239" t="s">
        <v>218</v>
      </c>
      <c r="AU218" s="239" t="s">
        <v>99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4449</v>
      </c>
    </row>
    <row r="219" s="2" customFormat="1" ht="21.75" customHeight="1">
      <c r="A219" s="39"/>
      <c r="B219" s="40"/>
      <c r="C219" s="228" t="s">
        <v>445</v>
      </c>
      <c r="D219" s="228" t="s">
        <v>218</v>
      </c>
      <c r="E219" s="229" t="s">
        <v>4450</v>
      </c>
      <c r="F219" s="230" t="s">
        <v>4451</v>
      </c>
      <c r="G219" s="231" t="s">
        <v>293</v>
      </c>
      <c r="H219" s="232">
        <v>44</v>
      </c>
      <c r="I219" s="233"/>
      <c r="J219" s="234">
        <f>ROUND(I219*H219,2)</f>
        <v>0</v>
      </c>
      <c r="K219" s="230" t="s">
        <v>222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0.00019000000000000001</v>
      </c>
      <c r="R219" s="237">
        <f>Q219*H219</f>
        <v>0.0083600000000000011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290</v>
      </c>
      <c r="AT219" s="239" t="s">
        <v>218</v>
      </c>
      <c r="AU219" s="239" t="s">
        <v>99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290</v>
      </c>
      <c r="BM219" s="239" t="s">
        <v>4452</v>
      </c>
    </row>
    <row r="220" s="2" customFormat="1" ht="16.5" customHeight="1">
      <c r="A220" s="39"/>
      <c r="B220" s="40"/>
      <c r="C220" s="264" t="s">
        <v>449</v>
      </c>
      <c r="D220" s="264" t="s">
        <v>372</v>
      </c>
      <c r="E220" s="265" t="s">
        <v>4453</v>
      </c>
      <c r="F220" s="266" t="s">
        <v>4454</v>
      </c>
      <c r="G220" s="267" t="s">
        <v>293</v>
      </c>
      <c r="H220" s="268">
        <v>6</v>
      </c>
      <c r="I220" s="269"/>
      <c r="J220" s="270">
        <f>ROUND(I220*H220,2)</f>
        <v>0</v>
      </c>
      <c r="K220" s="266" t="s">
        <v>3891</v>
      </c>
      <c r="L220" s="271"/>
      <c r="M220" s="272" t="s">
        <v>1</v>
      </c>
      <c r="N220" s="273" t="s">
        <v>44</v>
      </c>
      <c r="O220" s="92"/>
      <c r="P220" s="237">
        <f>O220*H220</f>
        <v>0</v>
      </c>
      <c r="Q220" s="237">
        <v>8.0000000000000007E-05</v>
      </c>
      <c r="R220" s="237">
        <f>Q220*H220</f>
        <v>0.00048000000000000007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371</v>
      </c>
      <c r="AT220" s="239" t="s">
        <v>372</v>
      </c>
      <c r="AU220" s="239" t="s">
        <v>99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290</v>
      </c>
      <c r="BM220" s="239" t="s">
        <v>4455</v>
      </c>
    </row>
    <row r="221" s="2" customFormat="1" ht="16.5" customHeight="1">
      <c r="A221" s="39"/>
      <c r="B221" s="40"/>
      <c r="C221" s="264" t="s">
        <v>453</v>
      </c>
      <c r="D221" s="264" t="s">
        <v>372</v>
      </c>
      <c r="E221" s="265" t="s">
        <v>4456</v>
      </c>
      <c r="F221" s="266" t="s">
        <v>4457</v>
      </c>
      <c r="G221" s="267" t="s">
        <v>293</v>
      </c>
      <c r="H221" s="268">
        <v>10</v>
      </c>
      <c r="I221" s="269"/>
      <c r="J221" s="270">
        <f>ROUND(I221*H221,2)</f>
        <v>0</v>
      </c>
      <c r="K221" s="266" t="s">
        <v>3891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0.00012</v>
      </c>
      <c r="R221" s="237">
        <f>Q221*H221</f>
        <v>0.0012000000000000001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371</v>
      </c>
      <c r="AT221" s="239" t="s">
        <v>372</v>
      </c>
      <c r="AU221" s="239" t="s">
        <v>99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290</v>
      </c>
      <c r="BM221" s="239" t="s">
        <v>4458</v>
      </c>
    </row>
    <row r="222" s="2" customFormat="1" ht="16.5" customHeight="1">
      <c r="A222" s="39"/>
      <c r="B222" s="40"/>
      <c r="C222" s="264" t="s">
        <v>459</v>
      </c>
      <c r="D222" s="264" t="s">
        <v>372</v>
      </c>
      <c r="E222" s="265" t="s">
        <v>4459</v>
      </c>
      <c r="F222" s="266" t="s">
        <v>4460</v>
      </c>
      <c r="G222" s="267" t="s">
        <v>293</v>
      </c>
      <c r="H222" s="268">
        <v>14</v>
      </c>
      <c r="I222" s="269"/>
      <c r="J222" s="270">
        <f>ROUND(I222*H222,2)</f>
        <v>0</v>
      </c>
      <c r="K222" s="266" t="s">
        <v>3891</v>
      </c>
      <c r="L222" s="271"/>
      <c r="M222" s="272" t="s">
        <v>1</v>
      </c>
      <c r="N222" s="273" t="s">
        <v>44</v>
      </c>
      <c r="O222" s="92"/>
      <c r="P222" s="237">
        <f>O222*H222</f>
        <v>0</v>
      </c>
      <c r="Q222" s="237">
        <v>0.00097999999999999997</v>
      </c>
      <c r="R222" s="237">
        <f>Q222*H222</f>
        <v>0.01372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371</v>
      </c>
      <c r="AT222" s="239" t="s">
        <v>372</v>
      </c>
      <c r="AU222" s="239" t="s">
        <v>99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290</v>
      </c>
      <c r="BM222" s="239" t="s">
        <v>4461</v>
      </c>
    </row>
    <row r="223" s="2" customFormat="1" ht="16.5" customHeight="1">
      <c r="A223" s="39"/>
      <c r="B223" s="40"/>
      <c r="C223" s="264" t="s">
        <v>464</v>
      </c>
      <c r="D223" s="264" t="s">
        <v>372</v>
      </c>
      <c r="E223" s="265" t="s">
        <v>4462</v>
      </c>
      <c r="F223" s="266" t="s">
        <v>4463</v>
      </c>
      <c r="G223" s="267" t="s">
        <v>293</v>
      </c>
      <c r="H223" s="268">
        <v>14</v>
      </c>
      <c r="I223" s="269"/>
      <c r="J223" s="270">
        <f>ROUND(I223*H223,2)</f>
        <v>0</v>
      </c>
      <c r="K223" s="266" t="s">
        <v>3891</v>
      </c>
      <c r="L223" s="271"/>
      <c r="M223" s="272" t="s">
        <v>1</v>
      </c>
      <c r="N223" s="273" t="s">
        <v>44</v>
      </c>
      <c r="O223" s="92"/>
      <c r="P223" s="237">
        <f>O223*H223</f>
        <v>0</v>
      </c>
      <c r="Q223" s="237">
        <v>0.00011</v>
      </c>
      <c r="R223" s="237">
        <f>Q223*H223</f>
        <v>0.0015400000000000001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371</v>
      </c>
      <c r="AT223" s="239" t="s">
        <v>372</v>
      </c>
      <c r="AU223" s="239" t="s">
        <v>99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290</v>
      </c>
      <c r="BM223" s="239" t="s">
        <v>4464</v>
      </c>
    </row>
    <row r="224" s="2" customFormat="1" ht="16.5" customHeight="1">
      <c r="A224" s="39"/>
      <c r="B224" s="40"/>
      <c r="C224" s="228" t="s">
        <v>469</v>
      </c>
      <c r="D224" s="228" t="s">
        <v>218</v>
      </c>
      <c r="E224" s="229" t="s">
        <v>4438</v>
      </c>
      <c r="F224" s="230" t="s">
        <v>4439</v>
      </c>
      <c r="G224" s="231" t="s">
        <v>293</v>
      </c>
      <c r="H224" s="232">
        <v>10</v>
      </c>
      <c r="I224" s="233"/>
      <c r="J224" s="234">
        <f>ROUND(I224*H224,2)</f>
        <v>0</v>
      </c>
      <c r="K224" s="230" t="s">
        <v>222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0.00084999999999999995</v>
      </c>
      <c r="R224" s="237">
        <f>Q224*H224</f>
        <v>0.0084999999999999989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290</v>
      </c>
      <c r="AT224" s="239" t="s">
        <v>218</v>
      </c>
      <c r="AU224" s="239" t="s">
        <v>99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290</v>
      </c>
      <c r="BM224" s="239" t="s">
        <v>4465</v>
      </c>
    </row>
    <row r="225" s="2" customFormat="1" ht="16.5" customHeight="1">
      <c r="A225" s="39"/>
      <c r="B225" s="40"/>
      <c r="C225" s="228" t="s">
        <v>474</v>
      </c>
      <c r="D225" s="228" t="s">
        <v>218</v>
      </c>
      <c r="E225" s="229" t="s">
        <v>4441</v>
      </c>
      <c r="F225" s="230" t="s">
        <v>4442</v>
      </c>
      <c r="G225" s="231" t="s">
        <v>293</v>
      </c>
      <c r="H225" s="232">
        <v>10</v>
      </c>
      <c r="I225" s="233"/>
      <c r="J225" s="234">
        <f>ROUND(I225*H225,2)</f>
        <v>0</v>
      </c>
      <c r="K225" s="230" t="s">
        <v>222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0.00116</v>
      </c>
      <c r="R225" s="237">
        <f>Q225*H225</f>
        <v>0.011599999999999999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290</v>
      </c>
      <c r="AT225" s="239" t="s">
        <v>218</v>
      </c>
      <c r="AU225" s="239" t="s">
        <v>99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290</v>
      </c>
      <c r="BM225" s="239" t="s">
        <v>4466</v>
      </c>
    </row>
    <row r="226" s="2" customFormat="1" ht="16.5" customHeight="1">
      <c r="A226" s="39"/>
      <c r="B226" s="40"/>
      <c r="C226" s="228" t="s">
        <v>479</v>
      </c>
      <c r="D226" s="228" t="s">
        <v>218</v>
      </c>
      <c r="E226" s="229" t="s">
        <v>4444</v>
      </c>
      <c r="F226" s="230" t="s">
        <v>4445</v>
      </c>
      <c r="G226" s="231" t="s">
        <v>293</v>
      </c>
      <c r="H226" s="232">
        <v>8</v>
      </c>
      <c r="I226" s="233"/>
      <c r="J226" s="234">
        <f>ROUND(I226*H226,2)</f>
        <v>0</v>
      </c>
      <c r="K226" s="230" t="s">
        <v>222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0.0014400000000000001</v>
      </c>
      <c r="R226" s="237">
        <f>Q226*H226</f>
        <v>0.011520000000000001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290</v>
      </c>
      <c r="AT226" s="239" t="s">
        <v>218</v>
      </c>
      <c r="AU226" s="239" t="s">
        <v>99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290</v>
      </c>
      <c r="BM226" s="239" t="s">
        <v>4467</v>
      </c>
    </row>
    <row r="227" s="2" customFormat="1" ht="21.75" customHeight="1">
      <c r="A227" s="39"/>
      <c r="B227" s="40"/>
      <c r="C227" s="228" t="s">
        <v>483</v>
      </c>
      <c r="D227" s="228" t="s">
        <v>218</v>
      </c>
      <c r="E227" s="229" t="s">
        <v>4450</v>
      </c>
      <c r="F227" s="230" t="s">
        <v>4451</v>
      </c>
      <c r="G227" s="231" t="s">
        <v>293</v>
      </c>
      <c r="H227" s="232">
        <v>28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0.00019000000000000001</v>
      </c>
      <c r="R227" s="237">
        <f>Q227*H227</f>
        <v>0.0053200000000000001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290</v>
      </c>
      <c r="AT227" s="239" t="s">
        <v>218</v>
      </c>
      <c r="AU227" s="239" t="s">
        <v>99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290</v>
      </c>
      <c r="BM227" s="239" t="s">
        <v>4468</v>
      </c>
    </row>
    <row r="228" s="2" customFormat="1" ht="16.5" customHeight="1">
      <c r="A228" s="39"/>
      <c r="B228" s="40"/>
      <c r="C228" s="264" t="s">
        <v>487</v>
      </c>
      <c r="D228" s="264" t="s">
        <v>372</v>
      </c>
      <c r="E228" s="265" t="s">
        <v>4469</v>
      </c>
      <c r="F228" s="266" t="s">
        <v>4470</v>
      </c>
      <c r="G228" s="267" t="s">
        <v>293</v>
      </c>
      <c r="H228" s="268">
        <v>10</v>
      </c>
      <c r="I228" s="269"/>
      <c r="J228" s="270">
        <f>ROUND(I228*H228,2)</f>
        <v>0</v>
      </c>
      <c r="K228" s="266" t="s">
        <v>3891</v>
      </c>
      <c r="L228" s="271"/>
      <c r="M228" s="272" t="s">
        <v>1</v>
      </c>
      <c r="N228" s="273" t="s">
        <v>44</v>
      </c>
      <c r="O228" s="92"/>
      <c r="P228" s="237">
        <f>O228*H228</f>
        <v>0</v>
      </c>
      <c r="Q228" s="237">
        <v>8.0000000000000007E-05</v>
      </c>
      <c r="R228" s="237">
        <f>Q228*H228</f>
        <v>0.00080000000000000004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371</v>
      </c>
      <c r="AT228" s="239" t="s">
        <v>372</v>
      </c>
      <c r="AU228" s="239" t="s">
        <v>99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290</v>
      </c>
      <c r="BM228" s="239" t="s">
        <v>4471</v>
      </c>
    </row>
    <row r="229" s="2" customFormat="1" ht="16.5" customHeight="1">
      <c r="A229" s="39"/>
      <c r="B229" s="40"/>
      <c r="C229" s="264" t="s">
        <v>494</v>
      </c>
      <c r="D229" s="264" t="s">
        <v>372</v>
      </c>
      <c r="E229" s="265" t="s">
        <v>4472</v>
      </c>
      <c r="F229" s="266" t="s">
        <v>4473</v>
      </c>
      <c r="G229" s="267" t="s">
        <v>293</v>
      </c>
      <c r="H229" s="268">
        <v>10</v>
      </c>
      <c r="I229" s="269"/>
      <c r="J229" s="270">
        <f>ROUND(I229*H229,2)</f>
        <v>0</v>
      </c>
      <c r="K229" s="266" t="s">
        <v>3891</v>
      </c>
      <c r="L229" s="271"/>
      <c r="M229" s="272" t="s">
        <v>1</v>
      </c>
      <c r="N229" s="273" t="s">
        <v>44</v>
      </c>
      <c r="O229" s="92"/>
      <c r="P229" s="237">
        <f>O229*H229</f>
        <v>0</v>
      </c>
      <c r="Q229" s="237">
        <v>0.00012</v>
      </c>
      <c r="R229" s="237">
        <f>Q229*H229</f>
        <v>0.0012000000000000001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371</v>
      </c>
      <c r="AT229" s="239" t="s">
        <v>372</v>
      </c>
      <c r="AU229" s="239" t="s">
        <v>99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290</v>
      </c>
      <c r="BM229" s="239" t="s">
        <v>4474</v>
      </c>
    </row>
    <row r="230" s="2" customFormat="1" ht="16.5" customHeight="1">
      <c r="A230" s="39"/>
      <c r="B230" s="40"/>
      <c r="C230" s="264" t="s">
        <v>499</v>
      </c>
      <c r="D230" s="264" t="s">
        <v>372</v>
      </c>
      <c r="E230" s="265" t="s">
        <v>4475</v>
      </c>
      <c r="F230" s="266" t="s">
        <v>4476</v>
      </c>
      <c r="G230" s="267" t="s">
        <v>293</v>
      </c>
      <c r="H230" s="268">
        <v>8</v>
      </c>
      <c r="I230" s="269"/>
      <c r="J230" s="270">
        <f>ROUND(I230*H230,2)</f>
        <v>0</v>
      </c>
      <c r="K230" s="266" t="s">
        <v>3891</v>
      </c>
      <c r="L230" s="271"/>
      <c r="M230" s="272" t="s">
        <v>1</v>
      </c>
      <c r="N230" s="273" t="s">
        <v>44</v>
      </c>
      <c r="O230" s="92"/>
      <c r="P230" s="237">
        <f>O230*H230</f>
        <v>0</v>
      </c>
      <c r="Q230" s="237">
        <v>0.00097999999999999997</v>
      </c>
      <c r="R230" s="237">
        <f>Q230*H230</f>
        <v>0.0078399999999999997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371</v>
      </c>
      <c r="AT230" s="239" t="s">
        <v>372</v>
      </c>
      <c r="AU230" s="239" t="s">
        <v>99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290</v>
      </c>
      <c r="BM230" s="239" t="s">
        <v>4477</v>
      </c>
    </row>
    <row r="231" s="2" customFormat="1" ht="16.5" customHeight="1">
      <c r="A231" s="39"/>
      <c r="B231" s="40"/>
      <c r="C231" s="228" t="s">
        <v>504</v>
      </c>
      <c r="D231" s="228" t="s">
        <v>218</v>
      </c>
      <c r="E231" s="229" t="s">
        <v>4438</v>
      </c>
      <c r="F231" s="230" t="s">
        <v>4439</v>
      </c>
      <c r="G231" s="231" t="s">
        <v>293</v>
      </c>
      <c r="H231" s="232">
        <v>88</v>
      </c>
      <c r="I231" s="233"/>
      <c r="J231" s="234">
        <f>ROUND(I231*H231,2)</f>
        <v>0</v>
      </c>
      <c r="K231" s="230" t="s">
        <v>222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0.00084999999999999995</v>
      </c>
      <c r="R231" s="237">
        <f>Q231*H231</f>
        <v>0.074799999999999991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290</v>
      </c>
      <c r="AT231" s="239" t="s">
        <v>218</v>
      </c>
      <c r="AU231" s="239" t="s">
        <v>99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290</v>
      </c>
      <c r="BM231" s="239" t="s">
        <v>4478</v>
      </c>
    </row>
    <row r="232" s="2" customFormat="1" ht="16.5" customHeight="1">
      <c r="A232" s="39"/>
      <c r="B232" s="40"/>
      <c r="C232" s="228" t="s">
        <v>510</v>
      </c>
      <c r="D232" s="228" t="s">
        <v>218</v>
      </c>
      <c r="E232" s="229" t="s">
        <v>4441</v>
      </c>
      <c r="F232" s="230" t="s">
        <v>4442</v>
      </c>
      <c r="G232" s="231" t="s">
        <v>293</v>
      </c>
      <c r="H232" s="232">
        <v>18</v>
      </c>
      <c r="I232" s="233"/>
      <c r="J232" s="234">
        <f>ROUND(I232*H232,2)</f>
        <v>0</v>
      </c>
      <c r="K232" s="230" t="s">
        <v>222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0.00116</v>
      </c>
      <c r="R232" s="237">
        <f>Q232*H232</f>
        <v>0.020879999999999999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290</v>
      </c>
      <c r="AT232" s="239" t="s">
        <v>218</v>
      </c>
      <c r="AU232" s="239" t="s">
        <v>99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290</v>
      </c>
      <c r="BM232" s="239" t="s">
        <v>4479</v>
      </c>
    </row>
    <row r="233" s="2" customFormat="1" ht="16.5" customHeight="1">
      <c r="A233" s="39"/>
      <c r="B233" s="40"/>
      <c r="C233" s="228" t="s">
        <v>515</v>
      </c>
      <c r="D233" s="228" t="s">
        <v>218</v>
      </c>
      <c r="E233" s="229" t="s">
        <v>4444</v>
      </c>
      <c r="F233" s="230" t="s">
        <v>4445</v>
      </c>
      <c r="G233" s="231" t="s">
        <v>293</v>
      </c>
      <c r="H233" s="232">
        <v>10</v>
      </c>
      <c r="I233" s="233"/>
      <c r="J233" s="234">
        <f>ROUND(I233*H233,2)</f>
        <v>0</v>
      </c>
      <c r="K233" s="230" t="s">
        <v>222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0.0014400000000000001</v>
      </c>
      <c r="R233" s="237">
        <f>Q233*H233</f>
        <v>0.014400000000000001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290</v>
      </c>
      <c r="AT233" s="239" t="s">
        <v>218</v>
      </c>
      <c r="AU233" s="239" t="s">
        <v>99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290</v>
      </c>
      <c r="BM233" s="239" t="s">
        <v>4480</v>
      </c>
    </row>
    <row r="234" s="2" customFormat="1" ht="16.5" customHeight="1">
      <c r="A234" s="39"/>
      <c r="B234" s="40"/>
      <c r="C234" s="228" t="s">
        <v>521</v>
      </c>
      <c r="D234" s="228" t="s">
        <v>218</v>
      </c>
      <c r="E234" s="229" t="s">
        <v>4447</v>
      </c>
      <c r="F234" s="230" t="s">
        <v>4448</v>
      </c>
      <c r="G234" s="231" t="s">
        <v>293</v>
      </c>
      <c r="H234" s="232">
        <v>12</v>
      </c>
      <c r="I234" s="233"/>
      <c r="J234" s="234">
        <f>ROUND(I234*H234,2)</f>
        <v>0</v>
      </c>
      <c r="K234" s="230" t="s">
        <v>222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0.00281</v>
      </c>
      <c r="R234" s="237">
        <f>Q234*H234</f>
        <v>0.03372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290</v>
      </c>
      <c r="AT234" s="239" t="s">
        <v>218</v>
      </c>
      <c r="AU234" s="239" t="s">
        <v>99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290</v>
      </c>
      <c r="BM234" s="239" t="s">
        <v>4481</v>
      </c>
    </row>
    <row r="235" s="2" customFormat="1" ht="16.5" customHeight="1">
      <c r="A235" s="39"/>
      <c r="B235" s="40"/>
      <c r="C235" s="228" t="s">
        <v>528</v>
      </c>
      <c r="D235" s="228" t="s">
        <v>218</v>
      </c>
      <c r="E235" s="229" t="s">
        <v>4482</v>
      </c>
      <c r="F235" s="230" t="s">
        <v>4483</v>
      </c>
      <c r="G235" s="231" t="s">
        <v>293</v>
      </c>
      <c r="H235" s="232">
        <v>128</v>
      </c>
      <c r="I235" s="233"/>
      <c r="J235" s="234">
        <f>ROUND(I235*H235,2)</f>
        <v>0</v>
      </c>
      <c r="K235" s="230" t="s">
        <v>222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6.0000000000000002E-05</v>
      </c>
      <c r="R235" s="237">
        <f>Q235*H235</f>
        <v>0.0076800000000000002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290</v>
      </c>
      <c r="AT235" s="239" t="s">
        <v>218</v>
      </c>
      <c r="AU235" s="239" t="s">
        <v>99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290</v>
      </c>
      <c r="BM235" s="239" t="s">
        <v>4484</v>
      </c>
    </row>
    <row r="236" s="2" customFormat="1" ht="16.5" customHeight="1">
      <c r="A236" s="39"/>
      <c r="B236" s="40"/>
      <c r="C236" s="264" t="s">
        <v>856</v>
      </c>
      <c r="D236" s="264" t="s">
        <v>372</v>
      </c>
      <c r="E236" s="265" t="s">
        <v>4485</v>
      </c>
      <c r="F236" s="266" t="s">
        <v>4486</v>
      </c>
      <c r="G236" s="267" t="s">
        <v>293</v>
      </c>
      <c r="H236" s="268">
        <v>88</v>
      </c>
      <c r="I236" s="269"/>
      <c r="J236" s="270">
        <f>ROUND(I236*H236,2)</f>
        <v>0</v>
      </c>
      <c r="K236" s="266" t="s">
        <v>222</v>
      </c>
      <c r="L236" s="271"/>
      <c r="M236" s="272" t="s">
        <v>1</v>
      </c>
      <c r="N236" s="273" t="s">
        <v>44</v>
      </c>
      <c r="O236" s="92"/>
      <c r="P236" s="237">
        <f>O236*H236</f>
        <v>0</v>
      </c>
      <c r="Q236" s="237">
        <v>8.0000000000000007E-05</v>
      </c>
      <c r="R236" s="237">
        <f>Q236*H236</f>
        <v>0.0070400000000000003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371</v>
      </c>
      <c r="AT236" s="239" t="s">
        <v>372</v>
      </c>
      <c r="AU236" s="239" t="s">
        <v>99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290</v>
      </c>
      <c r="BM236" s="239" t="s">
        <v>4487</v>
      </c>
    </row>
    <row r="237" s="2" customFormat="1" ht="16.5" customHeight="1">
      <c r="A237" s="39"/>
      <c r="B237" s="40"/>
      <c r="C237" s="264" t="s">
        <v>863</v>
      </c>
      <c r="D237" s="264" t="s">
        <v>372</v>
      </c>
      <c r="E237" s="265" t="s">
        <v>4488</v>
      </c>
      <c r="F237" s="266" t="s">
        <v>4489</v>
      </c>
      <c r="G237" s="267" t="s">
        <v>293</v>
      </c>
      <c r="H237" s="268">
        <v>18</v>
      </c>
      <c r="I237" s="269"/>
      <c r="J237" s="270">
        <f>ROUND(I237*H237,2)</f>
        <v>0</v>
      </c>
      <c r="K237" s="266" t="s">
        <v>222</v>
      </c>
      <c r="L237" s="271"/>
      <c r="M237" s="272" t="s">
        <v>1</v>
      </c>
      <c r="N237" s="273" t="s">
        <v>44</v>
      </c>
      <c r="O237" s="92"/>
      <c r="P237" s="237">
        <f>O237*H237</f>
        <v>0</v>
      </c>
      <c r="Q237" s="237">
        <v>9.0000000000000006E-05</v>
      </c>
      <c r="R237" s="237">
        <f>Q237*H237</f>
        <v>0.0016200000000000001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371</v>
      </c>
      <c r="AT237" s="239" t="s">
        <v>372</v>
      </c>
      <c r="AU237" s="239" t="s">
        <v>99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290</v>
      </c>
      <c r="BM237" s="239" t="s">
        <v>4490</v>
      </c>
    </row>
    <row r="238" s="2" customFormat="1" ht="16.5" customHeight="1">
      <c r="A238" s="39"/>
      <c r="B238" s="40"/>
      <c r="C238" s="264" t="s">
        <v>869</v>
      </c>
      <c r="D238" s="264" t="s">
        <v>372</v>
      </c>
      <c r="E238" s="265" t="s">
        <v>4491</v>
      </c>
      <c r="F238" s="266" t="s">
        <v>4492</v>
      </c>
      <c r="G238" s="267" t="s">
        <v>293</v>
      </c>
      <c r="H238" s="268">
        <v>10</v>
      </c>
      <c r="I238" s="269"/>
      <c r="J238" s="270">
        <f>ROUND(I238*H238,2)</f>
        <v>0</v>
      </c>
      <c r="K238" s="266" t="s">
        <v>222</v>
      </c>
      <c r="L238" s="271"/>
      <c r="M238" s="272" t="s">
        <v>1</v>
      </c>
      <c r="N238" s="273" t="s">
        <v>44</v>
      </c>
      <c r="O238" s="92"/>
      <c r="P238" s="237">
        <f>O238*H238</f>
        <v>0</v>
      </c>
      <c r="Q238" s="237">
        <v>0.00097999999999999997</v>
      </c>
      <c r="R238" s="237">
        <f>Q238*H238</f>
        <v>0.0097999999999999997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371</v>
      </c>
      <c r="AT238" s="239" t="s">
        <v>372</v>
      </c>
      <c r="AU238" s="239" t="s">
        <v>99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290</v>
      </c>
      <c r="BM238" s="239" t="s">
        <v>4493</v>
      </c>
    </row>
    <row r="239" s="2" customFormat="1" ht="16.5" customHeight="1">
      <c r="A239" s="39"/>
      <c r="B239" s="40"/>
      <c r="C239" s="264" t="s">
        <v>875</v>
      </c>
      <c r="D239" s="264" t="s">
        <v>372</v>
      </c>
      <c r="E239" s="265" t="s">
        <v>4494</v>
      </c>
      <c r="F239" s="266" t="s">
        <v>4495</v>
      </c>
      <c r="G239" s="267" t="s">
        <v>293</v>
      </c>
      <c r="H239" s="268">
        <v>12</v>
      </c>
      <c r="I239" s="269"/>
      <c r="J239" s="270">
        <f>ROUND(I239*H239,2)</f>
        <v>0</v>
      </c>
      <c r="K239" s="266" t="s">
        <v>222</v>
      </c>
      <c r="L239" s="271"/>
      <c r="M239" s="272" t="s">
        <v>1</v>
      </c>
      <c r="N239" s="273" t="s">
        <v>44</v>
      </c>
      <c r="O239" s="92"/>
      <c r="P239" s="237">
        <f>O239*H239</f>
        <v>0</v>
      </c>
      <c r="Q239" s="237">
        <v>0.00011</v>
      </c>
      <c r="R239" s="237">
        <f>Q239*H239</f>
        <v>0.00132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371</v>
      </c>
      <c r="AT239" s="239" t="s">
        <v>372</v>
      </c>
      <c r="AU239" s="239" t="s">
        <v>99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290</v>
      </c>
      <c r="BM239" s="239" t="s">
        <v>4496</v>
      </c>
    </row>
    <row r="240" s="2" customFormat="1" ht="16.5" customHeight="1">
      <c r="A240" s="39"/>
      <c r="B240" s="40"/>
      <c r="C240" s="228" t="s">
        <v>880</v>
      </c>
      <c r="D240" s="228" t="s">
        <v>218</v>
      </c>
      <c r="E240" s="229" t="s">
        <v>4497</v>
      </c>
      <c r="F240" s="230" t="s">
        <v>4498</v>
      </c>
      <c r="G240" s="231" t="s">
        <v>293</v>
      </c>
      <c r="H240" s="232">
        <v>19</v>
      </c>
      <c r="I240" s="233"/>
      <c r="J240" s="234">
        <f>ROUND(I240*H240,2)</f>
        <v>0</v>
      </c>
      <c r="K240" s="230" t="s">
        <v>3891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0.0014400000000000001</v>
      </c>
      <c r="R240" s="237">
        <f>Q240*H240</f>
        <v>0.027360000000000002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290</v>
      </c>
      <c r="AT240" s="239" t="s">
        <v>218</v>
      </c>
      <c r="AU240" s="239" t="s">
        <v>99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290</v>
      </c>
      <c r="BM240" s="239" t="s">
        <v>4499</v>
      </c>
    </row>
    <row r="241" s="2" customFormat="1" ht="16.5" customHeight="1">
      <c r="A241" s="39"/>
      <c r="B241" s="40"/>
      <c r="C241" s="228" t="s">
        <v>885</v>
      </c>
      <c r="D241" s="228" t="s">
        <v>218</v>
      </c>
      <c r="E241" s="229" t="s">
        <v>4500</v>
      </c>
      <c r="F241" s="230" t="s">
        <v>4501</v>
      </c>
      <c r="G241" s="231" t="s">
        <v>293</v>
      </c>
      <c r="H241" s="232">
        <v>40</v>
      </c>
      <c r="I241" s="233"/>
      <c r="J241" s="234">
        <f>ROUND(I241*H241,2)</f>
        <v>0</v>
      </c>
      <c r="K241" s="230" t="s">
        <v>3891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0.00281</v>
      </c>
      <c r="R241" s="237">
        <f>Q241*H241</f>
        <v>0.1124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290</v>
      </c>
      <c r="AT241" s="239" t="s">
        <v>218</v>
      </c>
      <c r="AU241" s="239" t="s">
        <v>99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290</v>
      </c>
      <c r="BM241" s="239" t="s">
        <v>4502</v>
      </c>
    </row>
    <row r="242" s="2" customFormat="1" ht="16.5" customHeight="1">
      <c r="A242" s="39"/>
      <c r="B242" s="40"/>
      <c r="C242" s="228" t="s">
        <v>891</v>
      </c>
      <c r="D242" s="228" t="s">
        <v>218</v>
      </c>
      <c r="E242" s="229" t="s">
        <v>4503</v>
      </c>
      <c r="F242" s="230" t="s">
        <v>4504</v>
      </c>
      <c r="G242" s="231" t="s">
        <v>293</v>
      </c>
      <c r="H242" s="232">
        <v>40</v>
      </c>
      <c r="I242" s="233"/>
      <c r="J242" s="234">
        <f>ROUND(I242*H242,2)</f>
        <v>0</v>
      </c>
      <c r="K242" s="230" t="s">
        <v>3891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0.00363</v>
      </c>
      <c r="R242" s="237">
        <f>Q242*H242</f>
        <v>0.1452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290</v>
      </c>
      <c r="AT242" s="239" t="s">
        <v>218</v>
      </c>
      <c r="AU242" s="239" t="s">
        <v>99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290</v>
      </c>
      <c r="BM242" s="239" t="s">
        <v>4505</v>
      </c>
    </row>
    <row r="243" s="2" customFormat="1" ht="16.5" customHeight="1">
      <c r="A243" s="39"/>
      <c r="B243" s="40"/>
      <c r="C243" s="228" t="s">
        <v>898</v>
      </c>
      <c r="D243" s="228" t="s">
        <v>218</v>
      </c>
      <c r="E243" s="229" t="s">
        <v>4506</v>
      </c>
      <c r="F243" s="230" t="s">
        <v>4507</v>
      </c>
      <c r="G243" s="231" t="s">
        <v>293</v>
      </c>
      <c r="H243" s="232">
        <v>16</v>
      </c>
      <c r="I243" s="233"/>
      <c r="J243" s="234">
        <f>ROUND(I243*H243,2)</f>
        <v>0</v>
      </c>
      <c r="K243" s="230" t="s">
        <v>222</v>
      </c>
      <c r="L243" s="45"/>
      <c r="M243" s="235" t="s">
        <v>1</v>
      </c>
      <c r="N243" s="236" t="s">
        <v>44</v>
      </c>
      <c r="O243" s="92"/>
      <c r="P243" s="237">
        <f>O243*H243</f>
        <v>0</v>
      </c>
      <c r="Q243" s="237">
        <v>0.0016199999999999999</v>
      </c>
      <c r="R243" s="237">
        <f>Q243*H243</f>
        <v>0.025919999999999999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290</v>
      </c>
      <c r="AT243" s="239" t="s">
        <v>218</v>
      </c>
      <c r="AU243" s="239" t="s">
        <v>99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290</v>
      </c>
      <c r="BM243" s="239" t="s">
        <v>4508</v>
      </c>
    </row>
    <row r="244" s="2" customFormat="1" ht="16.5" customHeight="1">
      <c r="A244" s="39"/>
      <c r="B244" s="40"/>
      <c r="C244" s="228" t="s">
        <v>903</v>
      </c>
      <c r="D244" s="228" t="s">
        <v>218</v>
      </c>
      <c r="E244" s="229" t="s">
        <v>4509</v>
      </c>
      <c r="F244" s="230" t="s">
        <v>4510</v>
      </c>
      <c r="G244" s="231" t="s">
        <v>293</v>
      </c>
      <c r="H244" s="232">
        <v>20</v>
      </c>
      <c r="I244" s="233"/>
      <c r="J244" s="234">
        <f>ROUND(I244*H244,2)</f>
        <v>0</v>
      </c>
      <c r="K244" s="230" t="s">
        <v>222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0.0019200000000000001</v>
      </c>
      <c r="R244" s="237">
        <f>Q244*H244</f>
        <v>0.038400000000000004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290</v>
      </c>
      <c r="AT244" s="239" t="s">
        <v>218</v>
      </c>
      <c r="AU244" s="239" t="s">
        <v>99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290</v>
      </c>
      <c r="BM244" s="239" t="s">
        <v>4511</v>
      </c>
    </row>
    <row r="245" s="2" customFormat="1" ht="16.5" customHeight="1">
      <c r="A245" s="39"/>
      <c r="B245" s="40"/>
      <c r="C245" s="228" t="s">
        <v>909</v>
      </c>
      <c r="D245" s="228" t="s">
        <v>218</v>
      </c>
      <c r="E245" s="229" t="s">
        <v>4512</v>
      </c>
      <c r="F245" s="230" t="s">
        <v>4513</v>
      </c>
      <c r="G245" s="231" t="s">
        <v>293</v>
      </c>
      <c r="H245" s="232">
        <v>22</v>
      </c>
      <c r="I245" s="233"/>
      <c r="J245" s="234">
        <f>ROUND(I245*H245,2)</f>
        <v>0</v>
      </c>
      <c r="K245" s="230" t="s">
        <v>222</v>
      </c>
      <c r="L245" s="45"/>
      <c r="M245" s="235" t="s">
        <v>1</v>
      </c>
      <c r="N245" s="236" t="s">
        <v>44</v>
      </c>
      <c r="O245" s="92"/>
      <c r="P245" s="237">
        <f>O245*H245</f>
        <v>0</v>
      </c>
      <c r="Q245" s="237">
        <v>0.0024199999999999998</v>
      </c>
      <c r="R245" s="237">
        <f>Q245*H245</f>
        <v>0.053239999999999996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290</v>
      </c>
      <c r="AT245" s="239" t="s">
        <v>218</v>
      </c>
      <c r="AU245" s="239" t="s">
        <v>99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290</v>
      </c>
      <c r="BM245" s="239" t="s">
        <v>4514</v>
      </c>
    </row>
    <row r="246" s="2" customFormat="1" ht="16.5" customHeight="1">
      <c r="A246" s="39"/>
      <c r="B246" s="40"/>
      <c r="C246" s="228" t="s">
        <v>914</v>
      </c>
      <c r="D246" s="228" t="s">
        <v>218</v>
      </c>
      <c r="E246" s="229" t="s">
        <v>4515</v>
      </c>
      <c r="F246" s="230" t="s">
        <v>4516</v>
      </c>
      <c r="G246" s="231" t="s">
        <v>293</v>
      </c>
      <c r="H246" s="232">
        <v>14</v>
      </c>
      <c r="I246" s="233"/>
      <c r="J246" s="234">
        <f>ROUND(I246*H246,2)</f>
        <v>0</v>
      </c>
      <c r="K246" s="230" t="s">
        <v>222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0.0026800000000000001</v>
      </c>
      <c r="R246" s="237">
        <f>Q246*H246</f>
        <v>0.037519999999999998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290</v>
      </c>
      <c r="AT246" s="239" t="s">
        <v>218</v>
      </c>
      <c r="AU246" s="239" t="s">
        <v>99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290</v>
      </c>
      <c r="BM246" s="239" t="s">
        <v>4517</v>
      </c>
    </row>
    <row r="247" s="2" customFormat="1" ht="16.5" customHeight="1">
      <c r="A247" s="39"/>
      <c r="B247" s="40"/>
      <c r="C247" s="228" t="s">
        <v>920</v>
      </c>
      <c r="D247" s="228" t="s">
        <v>218</v>
      </c>
      <c r="E247" s="229" t="s">
        <v>4518</v>
      </c>
      <c r="F247" s="230" t="s">
        <v>4519</v>
      </c>
      <c r="G247" s="231" t="s">
        <v>293</v>
      </c>
      <c r="H247" s="232">
        <v>16</v>
      </c>
      <c r="I247" s="233"/>
      <c r="J247" s="234">
        <f>ROUND(I247*H247,2)</f>
        <v>0</v>
      </c>
      <c r="K247" s="230" t="s">
        <v>222</v>
      </c>
      <c r="L247" s="45"/>
      <c r="M247" s="235" t="s">
        <v>1</v>
      </c>
      <c r="N247" s="236" t="s">
        <v>44</v>
      </c>
      <c r="O247" s="92"/>
      <c r="P247" s="237">
        <f>O247*H247</f>
        <v>0</v>
      </c>
      <c r="Q247" s="237">
        <v>0.0030899999999999999</v>
      </c>
      <c r="R247" s="237">
        <f>Q247*H247</f>
        <v>0.049439999999999998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290</v>
      </c>
      <c r="AT247" s="239" t="s">
        <v>218</v>
      </c>
      <c r="AU247" s="239" t="s">
        <v>99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290</v>
      </c>
      <c r="BM247" s="239" t="s">
        <v>4520</v>
      </c>
    </row>
    <row r="248" s="2" customFormat="1" ht="16.5" customHeight="1">
      <c r="A248" s="39"/>
      <c r="B248" s="40"/>
      <c r="C248" s="228" t="s">
        <v>925</v>
      </c>
      <c r="D248" s="228" t="s">
        <v>218</v>
      </c>
      <c r="E248" s="229" t="s">
        <v>4521</v>
      </c>
      <c r="F248" s="230" t="s">
        <v>4522</v>
      </c>
      <c r="G248" s="231" t="s">
        <v>293</v>
      </c>
      <c r="H248" s="232">
        <v>5</v>
      </c>
      <c r="I248" s="233"/>
      <c r="J248" s="234">
        <f>ROUND(I248*H248,2)</f>
        <v>0</v>
      </c>
      <c r="K248" s="230" t="s">
        <v>222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0.0045100000000000001</v>
      </c>
      <c r="R248" s="237">
        <f>Q248*H248</f>
        <v>0.022550000000000001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290</v>
      </c>
      <c r="AT248" s="239" t="s">
        <v>218</v>
      </c>
      <c r="AU248" s="239" t="s">
        <v>99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290</v>
      </c>
      <c r="BM248" s="239" t="s">
        <v>4523</v>
      </c>
    </row>
    <row r="249" s="2" customFormat="1" ht="16.5" customHeight="1">
      <c r="A249" s="39"/>
      <c r="B249" s="40"/>
      <c r="C249" s="228" t="s">
        <v>930</v>
      </c>
      <c r="D249" s="228" t="s">
        <v>218</v>
      </c>
      <c r="E249" s="229" t="s">
        <v>4524</v>
      </c>
      <c r="F249" s="230" t="s">
        <v>4525</v>
      </c>
      <c r="G249" s="231" t="s">
        <v>359</v>
      </c>
      <c r="H249" s="232">
        <v>0.83199999999999996</v>
      </c>
      <c r="I249" s="233"/>
      <c r="J249" s="234">
        <f>ROUND(I249*H249,2)</f>
        <v>0</v>
      </c>
      <c r="K249" s="230" t="s">
        <v>222</v>
      </c>
      <c r="L249" s="45"/>
      <c r="M249" s="235" t="s">
        <v>1</v>
      </c>
      <c r="N249" s="236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290</v>
      </c>
      <c r="AT249" s="239" t="s">
        <v>218</v>
      </c>
      <c r="AU249" s="239" t="s">
        <v>99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290</v>
      </c>
      <c r="BM249" s="239" t="s">
        <v>4526</v>
      </c>
    </row>
    <row r="250" s="12" customFormat="1" ht="20.88" customHeight="1">
      <c r="A250" s="12"/>
      <c r="B250" s="212"/>
      <c r="C250" s="213"/>
      <c r="D250" s="214" t="s">
        <v>78</v>
      </c>
      <c r="E250" s="226" t="s">
        <v>4527</v>
      </c>
      <c r="F250" s="226" t="s">
        <v>4528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SUM(P251:P269)</f>
        <v>0</v>
      </c>
      <c r="Q250" s="220"/>
      <c r="R250" s="221">
        <f>SUM(R251:R269)</f>
        <v>0.018880000000000001</v>
      </c>
      <c r="S250" s="220"/>
      <c r="T250" s="222">
        <f>SUM(T251:T269)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88</v>
      </c>
      <c r="AT250" s="224" t="s">
        <v>78</v>
      </c>
      <c r="AU250" s="224" t="s">
        <v>88</v>
      </c>
      <c r="AY250" s="223" t="s">
        <v>216</v>
      </c>
      <c r="BK250" s="225">
        <f>SUM(BK251:BK269)</f>
        <v>0</v>
      </c>
    </row>
    <row r="251" s="2" customFormat="1" ht="16.5" customHeight="1">
      <c r="A251" s="39"/>
      <c r="B251" s="40"/>
      <c r="C251" s="228" t="s">
        <v>941</v>
      </c>
      <c r="D251" s="228" t="s">
        <v>218</v>
      </c>
      <c r="E251" s="229" t="s">
        <v>4529</v>
      </c>
      <c r="F251" s="230" t="s">
        <v>4530</v>
      </c>
      <c r="G251" s="231" t="s">
        <v>221</v>
      </c>
      <c r="H251" s="232">
        <v>2</v>
      </c>
      <c r="I251" s="233"/>
      <c r="J251" s="234">
        <f>ROUND(I251*H251,2)</f>
        <v>0</v>
      </c>
      <c r="K251" s="230" t="s">
        <v>222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0.00021000000000000001</v>
      </c>
      <c r="R251" s="237">
        <f>Q251*H251</f>
        <v>0.00042000000000000002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290</v>
      </c>
      <c r="AT251" s="239" t="s">
        <v>218</v>
      </c>
      <c r="AU251" s="239" t="s">
        <v>99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290</v>
      </c>
      <c r="BM251" s="239" t="s">
        <v>4531</v>
      </c>
    </row>
    <row r="252" s="2" customFormat="1" ht="16.5" customHeight="1">
      <c r="A252" s="39"/>
      <c r="B252" s="40"/>
      <c r="C252" s="228" t="s">
        <v>945</v>
      </c>
      <c r="D252" s="228" t="s">
        <v>218</v>
      </c>
      <c r="E252" s="229" t="s">
        <v>4532</v>
      </c>
      <c r="F252" s="230" t="s">
        <v>4533</v>
      </c>
      <c r="G252" s="231" t="s">
        <v>221</v>
      </c>
      <c r="H252" s="232">
        <v>4</v>
      </c>
      <c r="I252" s="233"/>
      <c r="J252" s="234">
        <f>ROUND(I252*H252,2)</f>
        <v>0</v>
      </c>
      <c r="K252" s="230" t="s">
        <v>222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0.00034000000000000002</v>
      </c>
      <c r="R252" s="237">
        <f>Q252*H252</f>
        <v>0.0013600000000000001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290</v>
      </c>
      <c r="AT252" s="239" t="s">
        <v>218</v>
      </c>
      <c r="AU252" s="239" t="s">
        <v>99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290</v>
      </c>
      <c r="BM252" s="239" t="s">
        <v>4534</v>
      </c>
    </row>
    <row r="253" s="2" customFormat="1" ht="16.5" customHeight="1">
      <c r="A253" s="39"/>
      <c r="B253" s="40"/>
      <c r="C253" s="228" t="s">
        <v>949</v>
      </c>
      <c r="D253" s="228" t="s">
        <v>218</v>
      </c>
      <c r="E253" s="229" t="s">
        <v>4535</v>
      </c>
      <c r="F253" s="230" t="s">
        <v>4536</v>
      </c>
      <c r="G253" s="231" t="s">
        <v>221</v>
      </c>
      <c r="H253" s="232">
        <v>1</v>
      </c>
      <c r="I253" s="233"/>
      <c r="J253" s="234">
        <f>ROUND(I253*H253,2)</f>
        <v>0</v>
      </c>
      <c r="K253" s="230" t="s">
        <v>222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0.00069999999999999999</v>
      </c>
      <c r="R253" s="237">
        <f>Q253*H253</f>
        <v>0.00069999999999999999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290</v>
      </c>
      <c r="AT253" s="239" t="s">
        <v>218</v>
      </c>
      <c r="AU253" s="239" t="s">
        <v>99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290</v>
      </c>
      <c r="BM253" s="239" t="s">
        <v>4537</v>
      </c>
    </row>
    <row r="254" s="2" customFormat="1" ht="16.5" customHeight="1">
      <c r="A254" s="39"/>
      <c r="B254" s="40"/>
      <c r="C254" s="228" t="s">
        <v>953</v>
      </c>
      <c r="D254" s="228" t="s">
        <v>218</v>
      </c>
      <c r="E254" s="229" t="s">
        <v>4538</v>
      </c>
      <c r="F254" s="230" t="s">
        <v>4539</v>
      </c>
      <c r="G254" s="231" t="s">
        <v>221</v>
      </c>
      <c r="H254" s="232">
        <v>1</v>
      </c>
      <c r="I254" s="233"/>
      <c r="J254" s="234">
        <f>ROUND(I254*H254,2)</f>
        <v>0</v>
      </c>
      <c r="K254" s="230" t="s">
        <v>222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0.00107</v>
      </c>
      <c r="R254" s="237">
        <f>Q254*H254</f>
        <v>0.00107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290</v>
      </c>
      <c r="AT254" s="239" t="s">
        <v>218</v>
      </c>
      <c r="AU254" s="239" t="s">
        <v>99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290</v>
      </c>
      <c r="BM254" s="239" t="s">
        <v>4540</v>
      </c>
    </row>
    <row r="255" s="2" customFormat="1" ht="16.5" customHeight="1">
      <c r="A255" s="39"/>
      <c r="B255" s="40"/>
      <c r="C255" s="228" t="s">
        <v>959</v>
      </c>
      <c r="D255" s="228" t="s">
        <v>218</v>
      </c>
      <c r="E255" s="229" t="s">
        <v>4541</v>
      </c>
      <c r="F255" s="230" t="s">
        <v>4542</v>
      </c>
      <c r="G255" s="231" t="s">
        <v>221</v>
      </c>
      <c r="H255" s="232">
        <v>2</v>
      </c>
      <c r="I255" s="233"/>
      <c r="J255" s="234">
        <f>ROUND(I255*H255,2)</f>
        <v>0</v>
      </c>
      <c r="K255" s="230" t="s">
        <v>222</v>
      </c>
      <c r="L255" s="45"/>
      <c r="M255" s="235" t="s">
        <v>1</v>
      </c>
      <c r="N255" s="236" t="s">
        <v>44</v>
      </c>
      <c r="O255" s="92"/>
      <c r="P255" s="237">
        <f>O255*H255</f>
        <v>0</v>
      </c>
      <c r="Q255" s="237">
        <v>0.00025000000000000001</v>
      </c>
      <c r="R255" s="237">
        <f>Q255*H255</f>
        <v>0.00050000000000000001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290</v>
      </c>
      <c r="AT255" s="239" t="s">
        <v>218</v>
      </c>
      <c r="AU255" s="239" t="s">
        <v>99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290</v>
      </c>
      <c r="BM255" s="239" t="s">
        <v>4543</v>
      </c>
    </row>
    <row r="256" s="2" customFormat="1" ht="16.5" customHeight="1">
      <c r="A256" s="39"/>
      <c r="B256" s="40"/>
      <c r="C256" s="228" t="s">
        <v>963</v>
      </c>
      <c r="D256" s="228" t="s">
        <v>218</v>
      </c>
      <c r="E256" s="229" t="s">
        <v>4544</v>
      </c>
      <c r="F256" s="230" t="s">
        <v>4545</v>
      </c>
      <c r="G256" s="231" t="s">
        <v>221</v>
      </c>
      <c r="H256" s="232">
        <v>4</v>
      </c>
      <c r="I256" s="233"/>
      <c r="J256" s="234">
        <f>ROUND(I256*H256,2)</f>
        <v>0</v>
      </c>
      <c r="K256" s="230" t="s">
        <v>222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0.00036000000000000002</v>
      </c>
      <c r="R256" s="237">
        <f>Q256*H256</f>
        <v>0.0014400000000000001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290</v>
      </c>
      <c r="AT256" s="239" t="s">
        <v>218</v>
      </c>
      <c r="AU256" s="239" t="s">
        <v>99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290</v>
      </c>
      <c r="BM256" s="239" t="s">
        <v>4546</v>
      </c>
    </row>
    <row r="257" s="2" customFormat="1" ht="16.5" customHeight="1">
      <c r="A257" s="39"/>
      <c r="B257" s="40"/>
      <c r="C257" s="228" t="s">
        <v>967</v>
      </c>
      <c r="D257" s="228" t="s">
        <v>218</v>
      </c>
      <c r="E257" s="229" t="s">
        <v>4211</v>
      </c>
      <c r="F257" s="230" t="s">
        <v>4547</v>
      </c>
      <c r="G257" s="231" t="s">
        <v>221</v>
      </c>
      <c r="H257" s="232">
        <v>1</v>
      </c>
      <c r="I257" s="233"/>
      <c r="J257" s="234">
        <f>ROUND(I257*H257,2)</f>
        <v>0</v>
      </c>
      <c r="K257" s="230" t="s">
        <v>222</v>
      </c>
      <c r="L257" s="45"/>
      <c r="M257" s="235" t="s">
        <v>1</v>
      </c>
      <c r="N257" s="236" t="s">
        <v>44</v>
      </c>
      <c r="O257" s="92"/>
      <c r="P257" s="237">
        <f>O257*H257</f>
        <v>0</v>
      </c>
      <c r="Q257" s="237">
        <v>0.00075000000000000002</v>
      </c>
      <c r="R257" s="237">
        <f>Q257*H257</f>
        <v>0.00075000000000000002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290</v>
      </c>
      <c r="AT257" s="239" t="s">
        <v>218</v>
      </c>
      <c r="AU257" s="239" t="s">
        <v>99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290</v>
      </c>
      <c r="BM257" s="239" t="s">
        <v>4548</v>
      </c>
    </row>
    <row r="258" s="2" customFormat="1" ht="16.5" customHeight="1">
      <c r="A258" s="39"/>
      <c r="B258" s="40"/>
      <c r="C258" s="228" t="s">
        <v>971</v>
      </c>
      <c r="D258" s="228" t="s">
        <v>218</v>
      </c>
      <c r="E258" s="229" t="s">
        <v>4549</v>
      </c>
      <c r="F258" s="230" t="s">
        <v>4550</v>
      </c>
      <c r="G258" s="231" t="s">
        <v>221</v>
      </c>
      <c r="H258" s="232">
        <v>1</v>
      </c>
      <c r="I258" s="233"/>
      <c r="J258" s="234">
        <f>ROUND(I258*H258,2)</f>
        <v>0</v>
      </c>
      <c r="K258" s="230" t="s">
        <v>222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0.0012800000000000001</v>
      </c>
      <c r="R258" s="237">
        <f>Q258*H258</f>
        <v>0.0012800000000000001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290</v>
      </c>
      <c r="AT258" s="239" t="s">
        <v>218</v>
      </c>
      <c r="AU258" s="239" t="s">
        <v>99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290</v>
      </c>
      <c r="BM258" s="239" t="s">
        <v>4551</v>
      </c>
    </row>
    <row r="259" s="2" customFormat="1" ht="16.5" customHeight="1">
      <c r="A259" s="39"/>
      <c r="B259" s="40"/>
      <c r="C259" s="228" t="s">
        <v>976</v>
      </c>
      <c r="D259" s="228" t="s">
        <v>218</v>
      </c>
      <c r="E259" s="229" t="s">
        <v>4552</v>
      </c>
      <c r="F259" s="230" t="s">
        <v>4553</v>
      </c>
      <c r="G259" s="231" t="s">
        <v>221</v>
      </c>
      <c r="H259" s="232">
        <v>4</v>
      </c>
      <c r="I259" s="233"/>
      <c r="J259" s="234">
        <f>ROUND(I259*H259,2)</f>
        <v>0</v>
      </c>
      <c r="K259" s="230" t="s">
        <v>3891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0.00040000000000000002</v>
      </c>
      <c r="R259" s="237">
        <f>Q259*H259</f>
        <v>0.0016000000000000001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290</v>
      </c>
      <c r="AT259" s="239" t="s">
        <v>218</v>
      </c>
      <c r="AU259" s="239" t="s">
        <v>99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290</v>
      </c>
      <c r="BM259" s="239" t="s">
        <v>4554</v>
      </c>
    </row>
    <row r="260" s="2" customFormat="1" ht="16.5" customHeight="1">
      <c r="A260" s="39"/>
      <c r="B260" s="40"/>
      <c r="C260" s="228" t="s">
        <v>991</v>
      </c>
      <c r="D260" s="228" t="s">
        <v>218</v>
      </c>
      <c r="E260" s="229" t="s">
        <v>4555</v>
      </c>
      <c r="F260" s="230" t="s">
        <v>4197</v>
      </c>
      <c r="G260" s="231" t="s">
        <v>221</v>
      </c>
      <c r="H260" s="232">
        <v>1</v>
      </c>
      <c r="I260" s="233"/>
      <c r="J260" s="234">
        <f>ROUND(I260*H260,2)</f>
        <v>0</v>
      </c>
      <c r="K260" s="230" t="s">
        <v>222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0.00056999999999999998</v>
      </c>
      <c r="R260" s="237">
        <f>Q260*H260</f>
        <v>0.00056999999999999998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290</v>
      </c>
      <c r="AT260" s="239" t="s">
        <v>218</v>
      </c>
      <c r="AU260" s="239" t="s">
        <v>99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290</v>
      </c>
      <c r="BM260" s="239" t="s">
        <v>4556</v>
      </c>
    </row>
    <row r="261" s="2" customFormat="1" ht="16.5" customHeight="1">
      <c r="A261" s="39"/>
      <c r="B261" s="40"/>
      <c r="C261" s="228" t="s">
        <v>995</v>
      </c>
      <c r="D261" s="228" t="s">
        <v>218</v>
      </c>
      <c r="E261" s="229" t="s">
        <v>4208</v>
      </c>
      <c r="F261" s="230" t="s">
        <v>4557</v>
      </c>
      <c r="G261" s="231" t="s">
        <v>221</v>
      </c>
      <c r="H261" s="232">
        <v>5</v>
      </c>
      <c r="I261" s="233"/>
      <c r="J261" s="234">
        <f>ROUND(I261*H261,2)</f>
        <v>0</v>
      </c>
      <c r="K261" s="230" t="s">
        <v>222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0.00044000000000000002</v>
      </c>
      <c r="R261" s="237">
        <f>Q261*H261</f>
        <v>0.0022000000000000001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290</v>
      </c>
      <c r="AT261" s="239" t="s">
        <v>218</v>
      </c>
      <c r="AU261" s="239" t="s">
        <v>99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290</v>
      </c>
      <c r="BM261" s="239" t="s">
        <v>4558</v>
      </c>
    </row>
    <row r="262" s="2" customFormat="1" ht="16.5" customHeight="1">
      <c r="A262" s="39"/>
      <c r="B262" s="40"/>
      <c r="C262" s="228" t="s">
        <v>1010</v>
      </c>
      <c r="D262" s="228" t="s">
        <v>218</v>
      </c>
      <c r="E262" s="229" t="s">
        <v>4559</v>
      </c>
      <c r="F262" s="230" t="s">
        <v>4560</v>
      </c>
      <c r="G262" s="231" t="s">
        <v>221</v>
      </c>
      <c r="H262" s="232">
        <v>1</v>
      </c>
      <c r="I262" s="233"/>
      <c r="J262" s="234">
        <f>ROUND(I262*H262,2)</f>
        <v>0</v>
      </c>
      <c r="K262" s="230" t="s">
        <v>222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99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4561</v>
      </c>
    </row>
    <row r="263" s="2" customFormat="1" ht="16.5" customHeight="1">
      <c r="A263" s="39"/>
      <c r="B263" s="40"/>
      <c r="C263" s="228" t="s">
        <v>1014</v>
      </c>
      <c r="D263" s="228" t="s">
        <v>218</v>
      </c>
      <c r="E263" s="229" t="s">
        <v>4562</v>
      </c>
      <c r="F263" s="230" t="s">
        <v>4563</v>
      </c>
      <c r="G263" s="231" t="s">
        <v>221</v>
      </c>
      <c r="H263" s="232">
        <v>1</v>
      </c>
      <c r="I263" s="233"/>
      <c r="J263" s="234">
        <f>ROUND(I263*H263,2)</f>
        <v>0</v>
      </c>
      <c r="K263" s="230" t="s">
        <v>222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99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4564</v>
      </c>
    </row>
    <row r="264" s="2" customFormat="1" ht="16.5" customHeight="1">
      <c r="A264" s="39"/>
      <c r="B264" s="40"/>
      <c r="C264" s="228" t="s">
        <v>1020</v>
      </c>
      <c r="D264" s="228" t="s">
        <v>218</v>
      </c>
      <c r="E264" s="229" t="s">
        <v>4565</v>
      </c>
      <c r="F264" s="230" t="s">
        <v>4566</v>
      </c>
      <c r="G264" s="231" t="s">
        <v>221</v>
      </c>
      <c r="H264" s="232">
        <v>1</v>
      </c>
      <c r="I264" s="233"/>
      <c r="J264" s="234">
        <f>ROUND(I264*H264,2)</f>
        <v>0</v>
      </c>
      <c r="K264" s="230" t="s">
        <v>222</v>
      </c>
      <c r="L264" s="45"/>
      <c r="M264" s="235" t="s">
        <v>1</v>
      </c>
      <c r="N264" s="236" t="s">
        <v>44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121</v>
      </c>
      <c r="AT264" s="239" t="s">
        <v>218</v>
      </c>
      <c r="AU264" s="239" t="s">
        <v>99</v>
      </c>
      <c r="AY264" s="18" t="s">
        <v>216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86</v>
      </c>
      <c r="BK264" s="240">
        <f>ROUND(I264*H264,2)</f>
        <v>0</v>
      </c>
      <c r="BL264" s="18" t="s">
        <v>121</v>
      </c>
      <c r="BM264" s="239" t="s">
        <v>4567</v>
      </c>
    </row>
    <row r="265" s="2" customFormat="1" ht="16.5" customHeight="1">
      <c r="A265" s="39"/>
      <c r="B265" s="40"/>
      <c r="C265" s="264" t="s">
        <v>1025</v>
      </c>
      <c r="D265" s="264" t="s">
        <v>372</v>
      </c>
      <c r="E265" s="265" t="s">
        <v>4568</v>
      </c>
      <c r="F265" s="266" t="s">
        <v>4569</v>
      </c>
      <c r="G265" s="267" t="s">
        <v>221</v>
      </c>
      <c r="H265" s="268">
        <v>1</v>
      </c>
      <c r="I265" s="269"/>
      <c r="J265" s="270">
        <f>ROUND(I265*H265,2)</f>
        <v>0</v>
      </c>
      <c r="K265" s="266" t="s">
        <v>222</v>
      </c>
      <c r="L265" s="271"/>
      <c r="M265" s="272" t="s">
        <v>1</v>
      </c>
      <c r="N265" s="273" t="s">
        <v>44</v>
      </c>
      <c r="O265" s="92"/>
      <c r="P265" s="237">
        <f>O265*H265</f>
        <v>0</v>
      </c>
      <c r="Q265" s="237">
        <v>0.00025999999999999998</v>
      </c>
      <c r="R265" s="237">
        <f>Q265*H265</f>
        <v>0.00025999999999999998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250</v>
      </c>
      <c r="AT265" s="239" t="s">
        <v>372</v>
      </c>
      <c r="AU265" s="239" t="s">
        <v>99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121</v>
      </c>
      <c r="BM265" s="239" t="s">
        <v>4570</v>
      </c>
    </row>
    <row r="266" s="2" customFormat="1" ht="16.5" customHeight="1">
      <c r="A266" s="39"/>
      <c r="B266" s="40"/>
      <c r="C266" s="264" t="s">
        <v>1030</v>
      </c>
      <c r="D266" s="264" t="s">
        <v>372</v>
      </c>
      <c r="E266" s="265" t="s">
        <v>4571</v>
      </c>
      <c r="F266" s="266" t="s">
        <v>4572</v>
      </c>
      <c r="G266" s="267" t="s">
        <v>221</v>
      </c>
      <c r="H266" s="268">
        <v>1</v>
      </c>
      <c r="I266" s="269"/>
      <c r="J266" s="270">
        <f>ROUND(I266*H266,2)</f>
        <v>0</v>
      </c>
      <c r="K266" s="266" t="s">
        <v>3891</v>
      </c>
      <c r="L266" s="271"/>
      <c r="M266" s="272" t="s">
        <v>1</v>
      </c>
      <c r="N266" s="273" t="s">
        <v>44</v>
      </c>
      <c r="O266" s="92"/>
      <c r="P266" s="237">
        <f>O266*H266</f>
        <v>0</v>
      </c>
      <c r="Q266" s="237">
        <v>0.00036000000000000002</v>
      </c>
      <c r="R266" s="237">
        <f>Q266*H266</f>
        <v>0.00036000000000000002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250</v>
      </c>
      <c r="AT266" s="239" t="s">
        <v>372</v>
      </c>
      <c r="AU266" s="239" t="s">
        <v>99</v>
      </c>
      <c r="AY266" s="18" t="s">
        <v>216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86</v>
      </c>
      <c r="BK266" s="240">
        <f>ROUND(I266*H266,2)</f>
        <v>0</v>
      </c>
      <c r="BL266" s="18" t="s">
        <v>121</v>
      </c>
      <c r="BM266" s="239" t="s">
        <v>4573</v>
      </c>
    </row>
    <row r="267" s="2" customFormat="1" ht="16.5" customHeight="1">
      <c r="A267" s="39"/>
      <c r="B267" s="40"/>
      <c r="C267" s="264" t="s">
        <v>1061</v>
      </c>
      <c r="D267" s="264" t="s">
        <v>372</v>
      </c>
      <c r="E267" s="265" t="s">
        <v>4574</v>
      </c>
      <c r="F267" s="266" t="s">
        <v>4575</v>
      </c>
      <c r="G267" s="267" t="s">
        <v>221</v>
      </c>
      <c r="H267" s="268">
        <v>1</v>
      </c>
      <c r="I267" s="269"/>
      <c r="J267" s="270">
        <f>ROUND(I267*H267,2)</f>
        <v>0</v>
      </c>
      <c r="K267" s="266" t="s">
        <v>3891</v>
      </c>
      <c r="L267" s="271"/>
      <c r="M267" s="272" t="s">
        <v>1</v>
      </c>
      <c r="N267" s="273" t="s">
        <v>44</v>
      </c>
      <c r="O267" s="92"/>
      <c r="P267" s="237">
        <f>O267*H267</f>
        <v>0</v>
      </c>
      <c r="Q267" s="237">
        <v>0.00051000000000000004</v>
      </c>
      <c r="R267" s="237">
        <f>Q267*H267</f>
        <v>0.00051000000000000004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250</v>
      </c>
      <c r="AT267" s="239" t="s">
        <v>372</v>
      </c>
      <c r="AU267" s="239" t="s">
        <v>99</v>
      </c>
      <c r="AY267" s="18" t="s">
        <v>216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86</v>
      </c>
      <c r="BK267" s="240">
        <f>ROUND(I267*H267,2)</f>
        <v>0</v>
      </c>
      <c r="BL267" s="18" t="s">
        <v>121</v>
      </c>
      <c r="BM267" s="239" t="s">
        <v>4576</v>
      </c>
    </row>
    <row r="268" s="2" customFormat="1" ht="16.5" customHeight="1">
      <c r="A268" s="39"/>
      <c r="B268" s="40"/>
      <c r="C268" s="228" t="s">
        <v>1078</v>
      </c>
      <c r="D268" s="228" t="s">
        <v>218</v>
      </c>
      <c r="E268" s="229" t="s">
        <v>4577</v>
      </c>
      <c r="F268" s="230" t="s">
        <v>4578</v>
      </c>
      <c r="G268" s="231" t="s">
        <v>221</v>
      </c>
      <c r="H268" s="232">
        <v>2</v>
      </c>
      <c r="I268" s="233"/>
      <c r="J268" s="234">
        <f>ROUND(I268*H268,2)</f>
        <v>0</v>
      </c>
      <c r="K268" s="230" t="s">
        <v>3891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0.0029299999999999999</v>
      </c>
      <c r="R268" s="237">
        <f>Q268*H268</f>
        <v>0.0058599999999999998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290</v>
      </c>
      <c r="AT268" s="239" t="s">
        <v>218</v>
      </c>
      <c r="AU268" s="239" t="s">
        <v>99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290</v>
      </c>
      <c r="BM268" s="239" t="s">
        <v>4579</v>
      </c>
    </row>
    <row r="269" s="2" customFormat="1" ht="16.5" customHeight="1">
      <c r="A269" s="39"/>
      <c r="B269" s="40"/>
      <c r="C269" s="228" t="s">
        <v>1082</v>
      </c>
      <c r="D269" s="228" t="s">
        <v>218</v>
      </c>
      <c r="E269" s="229" t="s">
        <v>4524</v>
      </c>
      <c r="F269" s="230" t="s">
        <v>4525</v>
      </c>
      <c r="G269" s="231" t="s">
        <v>359</v>
      </c>
      <c r="H269" s="232">
        <v>0.019</v>
      </c>
      <c r="I269" s="233"/>
      <c r="J269" s="234">
        <f>ROUND(I269*H269,2)</f>
        <v>0</v>
      </c>
      <c r="K269" s="230" t="s">
        <v>222</v>
      </c>
      <c r="L269" s="45"/>
      <c r="M269" s="235" t="s">
        <v>1</v>
      </c>
      <c r="N269" s="236" t="s">
        <v>44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290</v>
      </c>
      <c r="AT269" s="239" t="s">
        <v>218</v>
      </c>
      <c r="AU269" s="239" t="s">
        <v>99</v>
      </c>
      <c r="AY269" s="18" t="s">
        <v>216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86</v>
      </c>
      <c r="BK269" s="240">
        <f>ROUND(I269*H269,2)</f>
        <v>0</v>
      </c>
      <c r="BL269" s="18" t="s">
        <v>290</v>
      </c>
      <c r="BM269" s="239" t="s">
        <v>4580</v>
      </c>
    </row>
    <row r="270" s="12" customFormat="1" ht="20.88" customHeight="1">
      <c r="A270" s="12"/>
      <c r="B270" s="212"/>
      <c r="C270" s="213"/>
      <c r="D270" s="214" t="s">
        <v>78</v>
      </c>
      <c r="E270" s="226" t="s">
        <v>4581</v>
      </c>
      <c r="F270" s="226" t="s">
        <v>4582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SUM(P271:P287)</f>
        <v>0</v>
      </c>
      <c r="Q270" s="220"/>
      <c r="R270" s="221">
        <f>SUM(R271:R287)</f>
        <v>0.083900000000000002</v>
      </c>
      <c r="S270" s="220"/>
      <c r="T270" s="222">
        <f>SUM(T271:T287)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88</v>
      </c>
      <c r="AT270" s="224" t="s">
        <v>78</v>
      </c>
      <c r="AU270" s="224" t="s">
        <v>88</v>
      </c>
      <c r="AY270" s="223" t="s">
        <v>216</v>
      </c>
      <c r="BK270" s="225">
        <f>SUM(BK271:BK287)</f>
        <v>0</v>
      </c>
    </row>
    <row r="271" s="2" customFormat="1" ht="16.5" customHeight="1">
      <c r="A271" s="39"/>
      <c r="B271" s="40"/>
      <c r="C271" s="228" t="s">
        <v>1091</v>
      </c>
      <c r="D271" s="228" t="s">
        <v>218</v>
      </c>
      <c r="E271" s="229" t="s">
        <v>4538</v>
      </c>
      <c r="F271" s="230" t="s">
        <v>4539</v>
      </c>
      <c r="G271" s="231" t="s">
        <v>221</v>
      </c>
      <c r="H271" s="232">
        <v>2</v>
      </c>
      <c r="I271" s="233"/>
      <c r="J271" s="234">
        <f>ROUND(I271*H271,2)</f>
        <v>0</v>
      </c>
      <c r="K271" s="230" t="s">
        <v>222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0.00107</v>
      </c>
      <c r="R271" s="237">
        <f>Q271*H271</f>
        <v>0.00214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290</v>
      </c>
      <c r="AT271" s="239" t="s">
        <v>218</v>
      </c>
      <c r="AU271" s="239" t="s">
        <v>99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290</v>
      </c>
      <c r="BM271" s="239" t="s">
        <v>4583</v>
      </c>
    </row>
    <row r="272" s="2" customFormat="1" ht="16.5" customHeight="1">
      <c r="A272" s="39"/>
      <c r="B272" s="40"/>
      <c r="C272" s="228" t="s">
        <v>1097</v>
      </c>
      <c r="D272" s="228" t="s">
        <v>218</v>
      </c>
      <c r="E272" s="229" t="s">
        <v>4584</v>
      </c>
      <c r="F272" s="230" t="s">
        <v>4585</v>
      </c>
      <c r="G272" s="231" t="s">
        <v>221</v>
      </c>
      <c r="H272" s="232">
        <v>1</v>
      </c>
      <c r="I272" s="233"/>
      <c r="J272" s="234">
        <f>ROUND(I272*H272,2)</f>
        <v>0</v>
      </c>
      <c r="K272" s="230" t="s">
        <v>222</v>
      </c>
      <c r="L272" s="45"/>
      <c r="M272" s="235" t="s">
        <v>1</v>
      </c>
      <c r="N272" s="236" t="s">
        <v>44</v>
      </c>
      <c r="O272" s="92"/>
      <c r="P272" s="237">
        <f>O272*H272</f>
        <v>0</v>
      </c>
      <c r="Q272" s="237">
        <v>0.00050000000000000001</v>
      </c>
      <c r="R272" s="237">
        <f>Q272*H272</f>
        <v>0.00050000000000000001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290</v>
      </c>
      <c r="AT272" s="239" t="s">
        <v>218</v>
      </c>
      <c r="AU272" s="239" t="s">
        <v>99</v>
      </c>
      <c r="AY272" s="18" t="s">
        <v>216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86</v>
      </c>
      <c r="BK272" s="240">
        <f>ROUND(I272*H272,2)</f>
        <v>0</v>
      </c>
      <c r="BL272" s="18" t="s">
        <v>290</v>
      </c>
      <c r="BM272" s="239" t="s">
        <v>4586</v>
      </c>
    </row>
    <row r="273" s="2" customFormat="1" ht="16.5" customHeight="1">
      <c r="A273" s="39"/>
      <c r="B273" s="40"/>
      <c r="C273" s="228" t="s">
        <v>1103</v>
      </c>
      <c r="D273" s="228" t="s">
        <v>218</v>
      </c>
      <c r="E273" s="229" t="s">
        <v>4587</v>
      </c>
      <c r="F273" s="230" t="s">
        <v>4588</v>
      </c>
      <c r="G273" s="231" t="s">
        <v>221</v>
      </c>
      <c r="H273" s="232">
        <v>1</v>
      </c>
      <c r="I273" s="233"/>
      <c r="J273" s="234">
        <f>ROUND(I273*H273,2)</f>
        <v>0</v>
      </c>
      <c r="K273" s="230" t="s">
        <v>222</v>
      </c>
      <c r="L273" s="45"/>
      <c r="M273" s="235" t="s">
        <v>1</v>
      </c>
      <c r="N273" s="236" t="s">
        <v>44</v>
      </c>
      <c r="O273" s="92"/>
      <c r="P273" s="237">
        <f>O273*H273</f>
        <v>0</v>
      </c>
      <c r="Q273" s="237">
        <v>0.0049199999999999999</v>
      </c>
      <c r="R273" s="237">
        <f>Q273*H273</f>
        <v>0.0049199999999999999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290</v>
      </c>
      <c r="AT273" s="239" t="s">
        <v>218</v>
      </c>
      <c r="AU273" s="239" t="s">
        <v>99</v>
      </c>
      <c r="AY273" s="18" t="s">
        <v>216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86</v>
      </c>
      <c r="BK273" s="240">
        <f>ROUND(I273*H273,2)</f>
        <v>0</v>
      </c>
      <c r="BL273" s="18" t="s">
        <v>290</v>
      </c>
      <c r="BM273" s="239" t="s">
        <v>4589</v>
      </c>
    </row>
    <row r="274" s="2" customFormat="1" ht="16.5" customHeight="1">
      <c r="A274" s="39"/>
      <c r="B274" s="40"/>
      <c r="C274" s="228" t="s">
        <v>1109</v>
      </c>
      <c r="D274" s="228" t="s">
        <v>218</v>
      </c>
      <c r="E274" s="229" t="s">
        <v>4535</v>
      </c>
      <c r="F274" s="230" t="s">
        <v>4536</v>
      </c>
      <c r="G274" s="231" t="s">
        <v>221</v>
      </c>
      <c r="H274" s="232">
        <v>2</v>
      </c>
      <c r="I274" s="233"/>
      <c r="J274" s="234">
        <f>ROUND(I274*H274,2)</f>
        <v>0</v>
      </c>
      <c r="K274" s="230" t="s">
        <v>222</v>
      </c>
      <c r="L274" s="45"/>
      <c r="M274" s="235" t="s">
        <v>1</v>
      </c>
      <c r="N274" s="236" t="s">
        <v>44</v>
      </c>
      <c r="O274" s="92"/>
      <c r="P274" s="237">
        <f>O274*H274</f>
        <v>0</v>
      </c>
      <c r="Q274" s="237">
        <v>0.00069999999999999999</v>
      </c>
      <c r="R274" s="237">
        <f>Q274*H274</f>
        <v>0.0014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290</v>
      </c>
      <c r="AT274" s="239" t="s">
        <v>218</v>
      </c>
      <c r="AU274" s="239" t="s">
        <v>99</v>
      </c>
      <c r="AY274" s="18" t="s">
        <v>216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86</v>
      </c>
      <c r="BK274" s="240">
        <f>ROUND(I274*H274,2)</f>
        <v>0</v>
      </c>
      <c r="BL274" s="18" t="s">
        <v>290</v>
      </c>
      <c r="BM274" s="239" t="s">
        <v>4590</v>
      </c>
    </row>
    <row r="275" s="2" customFormat="1" ht="16.5" customHeight="1">
      <c r="A275" s="39"/>
      <c r="B275" s="40"/>
      <c r="C275" s="228" t="s">
        <v>1113</v>
      </c>
      <c r="D275" s="228" t="s">
        <v>218</v>
      </c>
      <c r="E275" s="229" t="s">
        <v>4591</v>
      </c>
      <c r="F275" s="230" t="s">
        <v>4592</v>
      </c>
      <c r="G275" s="231" t="s">
        <v>221</v>
      </c>
      <c r="H275" s="232">
        <v>1</v>
      </c>
      <c r="I275" s="233"/>
      <c r="J275" s="234">
        <f>ROUND(I275*H275,2)</f>
        <v>0</v>
      </c>
      <c r="K275" s="230" t="s">
        <v>222</v>
      </c>
      <c r="L275" s="45"/>
      <c r="M275" s="235" t="s">
        <v>1</v>
      </c>
      <c r="N275" s="236" t="s">
        <v>44</v>
      </c>
      <c r="O275" s="92"/>
      <c r="P275" s="237">
        <f>O275*H275</f>
        <v>0</v>
      </c>
      <c r="Q275" s="237">
        <v>0.00347</v>
      </c>
      <c r="R275" s="237">
        <f>Q275*H275</f>
        <v>0.00347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290</v>
      </c>
      <c r="AT275" s="239" t="s">
        <v>218</v>
      </c>
      <c r="AU275" s="239" t="s">
        <v>99</v>
      </c>
      <c r="AY275" s="18" t="s">
        <v>216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86</v>
      </c>
      <c r="BK275" s="240">
        <f>ROUND(I275*H275,2)</f>
        <v>0</v>
      </c>
      <c r="BL275" s="18" t="s">
        <v>290</v>
      </c>
      <c r="BM275" s="239" t="s">
        <v>4593</v>
      </c>
    </row>
    <row r="276" s="2" customFormat="1" ht="16.5" customHeight="1">
      <c r="A276" s="39"/>
      <c r="B276" s="40"/>
      <c r="C276" s="228" t="s">
        <v>1117</v>
      </c>
      <c r="D276" s="228" t="s">
        <v>218</v>
      </c>
      <c r="E276" s="229" t="s">
        <v>4594</v>
      </c>
      <c r="F276" s="230" t="s">
        <v>4595</v>
      </c>
      <c r="G276" s="231" t="s">
        <v>221</v>
      </c>
      <c r="H276" s="232">
        <v>2</v>
      </c>
      <c r="I276" s="233"/>
      <c r="J276" s="234">
        <f>ROUND(I276*H276,2)</f>
        <v>0</v>
      </c>
      <c r="K276" s="230" t="s">
        <v>222</v>
      </c>
      <c r="L276" s="45"/>
      <c r="M276" s="235" t="s">
        <v>1</v>
      </c>
      <c r="N276" s="236" t="s">
        <v>44</v>
      </c>
      <c r="O276" s="92"/>
      <c r="P276" s="237">
        <f>O276*H276</f>
        <v>0</v>
      </c>
      <c r="Q276" s="237">
        <v>0.00022000000000000001</v>
      </c>
      <c r="R276" s="237">
        <f>Q276*H276</f>
        <v>0.00044000000000000002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290</v>
      </c>
      <c r="AT276" s="239" t="s">
        <v>218</v>
      </c>
      <c r="AU276" s="239" t="s">
        <v>99</v>
      </c>
      <c r="AY276" s="18" t="s">
        <v>216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86</v>
      </c>
      <c r="BK276" s="240">
        <f>ROUND(I276*H276,2)</f>
        <v>0</v>
      </c>
      <c r="BL276" s="18" t="s">
        <v>290</v>
      </c>
      <c r="BM276" s="239" t="s">
        <v>4596</v>
      </c>
    </row>
    <row r="277" s="2" customFormat="1" ht="16.5" customHeight="1">
      <c r="A277" s="39"/>
      <c r="B277" s="40"/>
      <c r="C277" s="228" t="s">
        <v>1123</v>
      </c>
      <c r="D277" s="228" t="s">
        <v>218</v>
      </c>
      <c r="E277" s="229" t="s">
        <v>4211</v>
      </c>
      <c r="F277" s="230" t="s">
        <v>4547</v>
      </c>
      <c r="G277" s="231" t="s">
        <v>221</v>
      </c>
      <c r="H277" s="232">
        <v>3</v>
      </c>
      <c r="I277" s="233"/>
      <c r="J277" s="234">
        <f>ROUND(I277*H277,2)</f>
        <v>0</v>
      </c>
      <c r="K277" s="230" t="s">
        <v>222</v>
      </c>
      <c r="L277" s="45"/>
      <c r="M277" s="235" t="s">
        <v>1</v>
      </c>
      <c r="N277" s="236" t="s">
        <v>44</v>
      </c>
      <c r="O277" s="92"/>
      <c r="P277" s="237">
        <f>O277*H277</f>
        <v>0</v>
      </c>
      <c r="Q277" s="237">
        <v>0.00075000000000000002</v>
      </c>
      <c r="R277" s="237">
        <f>Q277*H277</f>
        <v>0.0022500000000000003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290</v>
      </c>
      <c r="AT277" s="239" t="s">
        <v>218</v>
      </c>
      <c r="AU277" s="239" t="s">
        <v>99</v>
      </c>
      <c r="AY277" s="18" t="s">
        <v>216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86</v>
      </c>
      <c r="BK277" s="240">
        <f>ROUND(I277*H277,2)</f>
        <v>0</v>
      </c>
      <c r="BL277" s="18" t="s">
        <v>290</v>
      </c>
      <c r="BM277" s="239" t="s">
        <v>4597</v>
      </c>
    </row>
    <row r="278" s="2" customFormat="1" ht="16.5" customHeight="1">
      <c r="A278" s="39"/>
      <c r="B278" s="40"/>
      <c r="C278" s="228" t="s">
        <v>1128</v>
      </c>
      <c r="D278" s="228" t="s">
        <v>218</v>
      </c>
      <c r="E278" s="229" t="s">
        <v>4549</v>
      </c>
      <c r="F278" s="230" t="s">
        <v>4550</v>
      </c>
      <c r="G278" s="231" t="s">
        <v>221</v>
      </c>
      <c r="H278" s="232">
        <v>3</v>
      </c>
      <c r="I278" s="233"/>
      <c r="J278" s="234">
        <f>ROUND(I278*H278,2)</f>
        <v>0</v>
      </c>
      <c r="K278" s="230" t="s">
        <v>222</v>
      </c>
      <c r="L278" s="45"/>
      <c r="M278" s="235" t="s">
        <v>1</v>
      </c>
      <c r="N278" s="236" t="s">
        <v>44</v>
      </c>
      <c r="O278" s="92"/>
      <c r="P278" s="237">
        <f>O278*H278</f>
        <v>0</v>
      </c>
      <c r="Q278" s="237">
        <v>0.0012800000000000001</v>
      </c>
      <c r="R278" s="237">
        <f>Q278*H278</f>
        <v>0.0038400000000000005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290</v>
      </c>
      <c r="AT278" s="239" t="s">
        <v>218</v>
      </c>
      <c r="AU278" s="239" t="s">
        <v>99</v>
      </c>
      <c r="AY278" s="18" t="s">
        <v>216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86</v>
      </c>
      <c r="BK278" s="240">
        <f>ROUND(I278*H278,2)</f>
        <v>0</v>
      </c>
      <c r="BL278" s="18" t="s">
        <v>290</v>
      </c>
      <c r="BM278" s="239" t="s">
        <v>4598</v>
      </c>
    </row>
    <row r="279" s="2" customFormat="1" ht="16.5" customHeight="1">
      <c r="A279" s="39"/>
      <c r="B279" s="40"/>
      <c r="C279" s="228" t="s">
        <v>1132</v>
      </c>
      <c r="D279" s="228" t="s">
        <v>218</v>
      </c>
      <c r="E279" s="229" t="s">
        <v>4599</v>
      </c>
      <c r="F279" s="230" t="s">
        <v>4600</v>
      </c>
      <c r="G279" s="231" t="s">
        <v>293</v>
      </c>
      <c r="H279" s="232">
        <v>6</v>
      </c>
      <c r="I279" s="233"/>
      <c r="J279" s="234">
        <f>ROUND(I279*H279,2)</f>
        <v>0</v>
      </c>
      <c r="K279" s="230" t="s">
        <v>222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0.0051799999999999997</v>
      </c>
      <c r="R279" s="237">
        <f>Q279*H279</f>
        <v>0.031079999999999997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290</v>
      </c>
      <c r="AT279" s="239" t="s">
        <v>218</v>
      </c>
      <c r="AU279" s="239" t="s">
        <v>99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290</v>
      </c>
      <c r="BM279" s="239" t="s">
        <v>4601</v>
      </c>
    </row>
    <row r="280" s="2" customFormat="1" ht="16.5" customHeight="1">
      <c r="A280" s="39"/>
      <c r="B280" s="40"/>
      <c r="C280" s="228" t="s">
        <v>1136</v>
      </c>
      <c r="D280" s="228" t="s">
        <v>218</v>
      </c>
      <c r="E280" s="229" t="s">
        <v>4521</v>
      </c>
      <c r="F280" s="230" t="s">
        <v>4522</v>
      </c>
      <c r="G280" s="231" t="s">
        <v>293</v>
      </c>
      <c r="H280" s="232">
        <v>6</v>
      </c>
      <c r="I280" s="233"/>
      <c r="J280" s="234">
        <f>ROUND(I280*H280,2)</f>
        <v>0</v>
      </c>
      <c r="K280" s="230" t="s">
        <v>222</v>
      </c>
      <c r="L280" s="45"/>
      <c r="M280" s="235" t="s">
        <v>1</v>
      </c>
      <c r="N280" s="236" t="s">
        <v>44</v>
      </c>
      <c r="O280" s="92"/>
      <c r="P280" s="237">
        <f>O280*H280</f>
        <v>0</v>
      </c>
      <c r="Q280" s="237">
        <v>0.0045100000000000001</v>
      </c>
      <c r="R280" s="237">
        <f>Q280*H280</f>
        <v>0.027060000000000001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290</v>
      </c>
      <c r="AT280" s="239" t="s">
        <v>218</v>
      </c>
      <c r="AU280" s="239" t="s">
        <v>99</v>
      </c>
      <c r="AY280" s="18" t="s">
        <v>216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86</v>
      </c>
      <c r="BK280" s="240">
        <f>ROUND(I280*H280,2)</f>
        <v>0</v>
      </c>
      <c r="BL280" s="18" t="s">
        <v>290</v>
      </c>
      <c r="BM280" s="239" t="s">
        <v>4602</v>
      </c>
    </row>
    <row r="281" s="2" customFormat="1" ht="16.5" customHeight="1">
      <c r="A281" s="39"/>
      <c r="B281" s="40"/>
      <c r="C281" s="228" t="s">
        <v>1140</v>
      </c>
      <c r="D281" s="228" t="s">
        <v>218</v>
      </c>
      <c r="E281" s="229" t="s">
        <v>4565</v>
      </c>
      <c r="F281" s="230" t="s">
        <v>4566</v>
      </c>
      <c r="G281" s="231" t="s">
        <v>221</v>
      </c>
      <c r="H281" s="232">
        <v>1</v>
      </c>
      <c r="I281" s="233"/>
      <c r="J281" s="234">
        <f>ROUND(I281*H281,2)</f>
        <v>0</v>
      </c>
      <c r="K281" s="230" t="s">
        <v>222</v>
      </c>
      <c r="L281" s="45"/>
      <c r="M281" s="235" t="s">
        <v>1</v>
      </c>
      <c r="N281" s="236" t="s">
        <v>44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290</v>
      </c>
      <c r="AT281" s="239" t="s">
        <v>218</v>
      </c>
      <c r="AU281" s="239" t="s">
        <v>99</v>
      </c>
      <c r="AY281" s="18" t="s">
        <v>216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86</v>
      </c>
      <c r="BK281" s="240">
        <f>ROUND(I281*H281,2)</f>
        <v>0</v>
      </c>
      <c r="BL281" s="18" t="s">
        <v>290</v>
      </c>
      <c r="BM281" s="239" t="s">
        <v>4603</v>
      </c>
    </row>
    <row r="282" s="2" customFormat="1" ht="16.5" customHeight="1">
      <c r="A282" s="39"/>
      <c r="B282" s="40"/>
      <c r="C282" s="228" t="s">
        <v>1144</v>
      </c>
      <c r="D282" s="228" t="s">
        <v>218</v>
      </c>
      <c r="E282" s="229" t="s">
        <v>4562</v>
      </c>
      <c r="F282" s="230" t="s">
        <v>4563</v>
      </c>
      <c r="G282" s="231" t="s">
        <v>221</v>
      </c>
      <c r="H282" s="232">
        <v>1</v>
      </c>
      <c r="I282" s="233"/>
      <c r="J282" s="234">
        <f>ROUND(I282*H282,2)</f>
        <v>0</v>
      </c>
      <c r="K282" s="230" t="s">
        <v>222</v>
      </c>
      <c r="L282" s="45"/>
      <c r="M282" s="235" t="s">
        <v>1</v>
      </c>
      <c r="N282" s="236" t="s">
        <v>44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290</v>
      </c>
      <c r="AT282" s="239" t="s">
        <v>218</v>
      </c>
      <c r="AU282" s="239" t="s">
        <v>99</v>
      </c>
      <c r="AY282" s="18" t="s">
        <v>216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86</v>
      </c>
      <c r="BK282" s="240">
        <f>ROUND(I282*H282,2)</f>
        <v>0</v>
      </c>
      <c r="BL282" s="18" t="s">
        <v>290</v>
      </c>
      <c r="BM282" s="239" t="s">
        <v>4604</v>
      </c>
    </row>
    <row r="283" s="2" customFormat="1" ht="16.5" customHeight="1">
      <c r="A283" s="39"/>
      <c r="B283" s="40"/>
      <c r="C283" s="264" t="s">
        <v>1149</v>
      </c>
      <c r="D283" s="264" t="s">
        <v>372</v>
      </c>
      <c r="E283" s="265" t="s">
        <v>4571</v>
      </c>
      <c r="F283" s="266" t="s">
        <v>4572</v>
      </c>
      <c r="G283" s="267" t="s">
        <v>221</v>
      </c>
      <c r="H283" s="268">
        <v>1</v>
      </c>
      <c r="I283" s="269"/>
      <c r="J283" s="270">
        <f>ROUND(I283*H283,2)</f>
        <v>0</v>
      </c>
      <c r="K283" s="266" t="s">
        <v>3891</v>
      </c>
      <c r="L283" s="271"/>
      <c r="M283" s="272" t="s">
        <v>1</v>
      </c>
      <c r="N283" s="273" t="s">
        <v>44</v>
      </c>
      <c r="O283" s="92"/>
      <c r="P283" s="237">
        <f>O283*H283</f>
        <v>0</v>
      </c>
      <c r="Q283" s="237">
        <v>0.00036000000000000002</v>
      </c>
      <c r="R283" s="237">
        <f>Q283*H283</f>
        <v>0.00036000000000000002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371</v>
      </c>
      <c r="AT283" s="239" t="s">
        <v>372</v>
      </c>
      <c r="AU283" s="239" t="s">
        <v>99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290</v>
      </c>
      <c r="BM283" s="239" t="s">
        <v>4605</v>
      </c>
    </row>
    <row r="284" s="2" customFormat="1" ht="16.5" customHeight="1">
      <c r="A284" s="39"/>
      <c r="B284" s="40"/>
      <c r="C284" s="264" t="s">
        <v>1206</v>
      </c>
      <c r="D284" s="264" t="s">
        <v>372</v>
      </c>
      <c r="E284" s="265" t="s">
        <v>4606</v>
      </c>
      <c r="F284" s="266" t="s">
        <v>4607</v>
      </c>
      <c r="G284" s="267" t="s">
        <v>221</v>
      </c>
      <c r="H284" s="268">
        <v>1</v>
      </c>
      <c r="I284" s="269"/>
      <c r="J284" s="270">
        <f>ROUND(I284*H284,2)</f>
        <v>0</v>
      </c>
      <c r="K284" s="266" t="s">
        <v>3891</v>
      </c>
      <c r="L284" s="271"/>
      <c r="M284" s="272" t="s">
        <v>1</v>
      </c>
      <c r="N284" s="273" t="s">
        <v>44</v>
      </c>
      <c r="O284" s="92"/>
      <c r="P284" s="237">
        <f>O284*H284</f>
        <v>0</v>
      </c>
      <c r="Q284" s="237">
        <v>0.00051000000000000004</v>
      </c>
      <c r="R284" s="237">
        <f>Q284*H284</f>
        <v>0.00051000000000000004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250</v>
      </c>
      <c r="AT284" s="239" t="s">
        <v>372</v>
      </c>
      <c r="AU284" s="239" t="s">
        <v>99</v>
      </c>
      <c r="AY284" s="18" t="s">
        <v>216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86</v>
      </c>
      <c r="BK284" s="240">
        <f>ROUND(I284*H284,2)</f>
        <v>0</v>
      </c>
      <c r="BL284" s="18" t="s">
        <v>121</v>
      </c>
      <c r="BM284" s="239" t="s">
        <v>4608</v>
      </c>
    </row>
    <row r="285" s="2" customFormat="1" ht="16.5" customHeight="1">
      <c r="A285" s="39"/>
      <c r="B285" s="40"/>
      <c r="C285" s="228" t="s">
        <v>1210</v>
      </c>
      <c r="D285" s="228" t="s">
        <v>218</v>
      </c>
      <c r="E285" s="229" t="s">
        <v>4609</v>
      </c>
      <c r="F285" s="230" t="s">
        <v>4610</v>
      </c>
      <c r="G285" s="231" t="s">
        <v>4149</v>
      </c>
      <c r="H285" s="232">
        <v>1</v>
      </c>
      <c r="I285" s="233"/>
      <c r="J285" s="234">
        <f>ROUND(I285*H285,2)</f>
        <v>0</v>
      </c>
      <c r="K285" s="230" t="s">
        <v>222</v>
      </c>
      <c r="L285" s="45"/>
      <c r="M285" s="235" t="s">
        <v>1</v>
      </c>
      <c r="N285" s="236" t="s">
        <v>44</v>
      </c>
      <c r="O285" s="92"/>
      <c r="P285" s="237">
        <f>O285*H285</f>
        <v>0</v>
      </c>
      <c r="Q285" s="237">
        <v>0.0059300000000000004</v>
      </c>
      <c r="R285" s="237">
        <f>Q285*H285</f>
        <v>0.0059300000000000004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290</v>
      </c>
      <c r="AT285" s="239" t="s">
        <v>218</v>
      </c>
      <c r="AU285" s="239" t="s">
        <v>99</v>
      </c>
      <c r="AY285" s="18" t="s">
        <v>216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86</v>
      </c>
      <c r="BK285" s="240">
        <f>ROUND(I285*H285,2)</f>
        <v>0</v>
      </c>
      <c r="BL285" s="18" t="s">
        <v>290</v>
      </c>
      <c r="BM285" s="239" t="s">
        <v>4611</v>
      </c>
    </row>
    <row r="286" s="2" customFormat="1" ht="16.5" customHeight="1">
      <c r="A286" s="39"/>
      <c r="B286" s="40"/>
      <c r="C286" s="228" t="s">
        <v>1225</v>
      </c>
      <c r="D286" s="228" t="s">
        <v>218</v>
      </c>
      <c r="E286" s="229" t="s">
        <v>4612</v>
      </c>
      <c r="F286" s="230" t="s">
        <v>4613</v>
      </c>
      <c r="G286" s="231" t="s">
        <v>221</v>
      </c>
      <c r="H286" s="232">
        <v>1</v>
      </c>
      <c r="I286" s="233"/>
      <c r="J286" s="234">
        <f>ROUND(I286*H286,2)</f>
        <v>0</v>
      </c>
      <c r="K286" s="230" t="s">
        <v>3891</v>
      </c>
      <c r="L286" s="45"/>
      <c r="M286" s="235" t="s">
        <v>1</v>
      </c>
      <c r="N286" s="236" t="s">
        <v>44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290</v>
      </c>
      <c r="AT286" s="239" t="s">
        <v>218</v>
      </c>
      <c r="AU286" s="239" t="s">
        <v>99</v>
      </c>
      <c r="AY286" s="18" t="s">
        <v>216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86</v>
      </c>
      <c r="BK286" s="240">
        <f>ROUND(I286*H286,2)</f>
        <v>0</v>
      </c>
      <c r="BL286" s="18" t="s">
        <v>290</v>
      </c>
      <c r="BM286" s="239" t="s">
        <v>4614</v>
      </c>
    </row>
    <row r="287" s="2" customFormat="1" ht="16.5" customHeight="1">
      <c r="A287" s="39"/>
      <c r="B287" s="40"/>
      <c r="C287" s="228" t="s">
        <v>1230</v>
      </c>
      <c r="D287" s="228" t="s">
        <v>218</v>
      </c>
      <c r="E287" s="229" t="s">
        <v>4524</v>
      </c>
      <c r="F287" s="230" t="s">
        <v>4525</v>
      </c>
      <c r="G287" s="231" t="s">
        <v>359</v>
      </c>
      <c r="H287" s="232">
        <v>0.084000000000000005</v>
      </c>
      <c r="I287" s="233"/>
      <c r="J287" s="234">
        <f>ROUND(I287*H287,2)</f>
        <v>0</v>
      </c>
      <c r="K287" s="230" t="s">
        <v>222</v>
      </c>
      <c r="L287" s="45"/>
      <c r="M287" s="235" t="s">
        <v>1</v>
      </c>
      <c r="N287" s="236" t="s">
        <v>44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290</v>
      </c>
      <c r="AT287" s="239" t="s">
        <v>218</v>
      </c>
      <c r="AU287" s="239" t="s">
        <v>99</v>
      </c>
      <c r="AY287" s="18" t="s">
        <v>216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86</v>
      </c>
      <c r="BK287" s="240">
        <f>ROUND(I287*H287,2)</f>
        <v>0</v>
      </c>
      <c r="BL287" s="18" t="s">
        <v>290</v>
      </c>
      <c r="BM287" s="239" t="s">
        <v>4615</v>
      </c>
    </row>
    <row r="288" s="12" customFormat="1" ht="20.88" customHeight="1">
      <c r="A288" s="12"/>
      <c r="B288" s="212"/>
      <c r="C288" s="213"/>
      <c r="D288" s="214" t="s">
        <v>78</v>
      </c>
      <c r="E288" s="226" t="s">
        <v>4616</v>
      </c>
      <c r="F288" s="226" t="s">
        <v>3880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SUM(P289:P291)</f>
        <v>0</v>
      </c>
      <c r="Q288" s="220"/>
      <c r="R288" s="221">
        <f>SUM(R289:R291)</f>
        <v>0.20308000000000001</v>
      </c>
      <c r="S288" s="220"/>
      <c r="T288" s="222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88</v>
      </c>
      <c r="AT288" s="224" t="s">
        <v>78</v>
      </c>
      <c r="AU288" s="224" t="s">
        <v>88</v>
      </c>
      <c r="AY288" s="223" t="s">
        <v>216</v>
      </c>
      <c r="BK288" s="225">
        <f>SUM(BK289:BK291)</f>
        <v>0</v>
      </c>
    </row>
    <row r="289" s="2" customFormat="1" ht="16.5" customHeight="1">
      <c r="A289" s="39"/>
      <c r="B289" s="40"/>
      <c r="C289" s="228" t="s">
        <v>1235</v>
      </c>
      <c r="D289" s="228" t="s">
        <v>218</v>
      </c>
      <c r="E289" s="229" t="s">
        <v>4617</v>
      </c>
      <c r="F289" s="230" t="s">
        <v>4618</v>
      </c>
      <c r="G289" s="231" t="s">
        <v>4149</v>
      </c>
      <c r="H289" s="232">
        <v>2</v>
      </c>
      <c r="I289" s="233"/>
      <c r="J289" s="234">
        <f>ROUND(I289*H289,2)</f>
        <v>0</v>
      </c>
      <c r="K289" s="230" t="s">
        <v>3891</v>
      </c>
      <c r="L289" s="45"/>
      <c r="M289" s="235" t="s">
        <v>1</v>
      </c>
      <c r="N289" s="236" t="s">
        <v>44</v>
      </c>
      <c r="O289" s="92"/>
      <c r="P289" s="237">
        <f>O289*H289</f>
        <v>0</v>
      </c>
      <c r="Q289" s="237">
        <v>0.0292</v>
      </c>
      <c r="R289" s="237">
        <f>Q289*H289</f>
        <v>0.058400000000000001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290</v>
      </c>
      <c r="AT289" s="239" t="s">
        <v>218</v>
      </c>
      <c r="AU289" s="239" t="s">
        <v>99</v>
      </c>
      <c r="AY289" s="18" t="s">
        <v>216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86</v>
      </c>
      <c r="BK289" s="240">
        <f>ROUND(I289*H289,2)</f>
        <v>0</v>
      </c>
      <c r="BL289" s="18" t="s">
        <v>290</v>
      </c>
      <c r="BM289" s="239" t="s">
        <v>4619</v>
      </c>
    </row>
    <row r="290" s="2" customFormat="1" ht="16.5" customHeight="1">
      <c r="A290" s="39"/>
      <c r="B290" s="40"/>
      <c r="C290" s="228" t="s">
        <v>1243</v>
      </c>
      <c r="D290" s="228" t="s">
        <v>218</v>
      </c>
      <c r="E290" s="229" t="s">
        <v>4620</v>
      </c>
      <c r="F290" s="230" t="s">
        <v>4621</v>
      </c>
      <c r="G290" s="231" t="s">
        <v>4149</v>
      </c>
      <c r="H290" s="232">
        <v>2</v>
      </c>
      <c r="I290" s="233"/>
      <c r="J290" s="234">
        <f>ROUND(I290*H290,2)</f>
        <v>0</v>
      </c>
      <c r="K290" s="230" t="s">
        <v>222</v>
      </c>
      <c r="L290" s="45"/>
      <c r="M290" s="235" t="s">
        <v>1</v>
      </c>
      <c r="N290" s="236" t="s">
        <v>44</v>
      </c>
      <c r="O290" s="92"/>
      <c r="P290" s="237">
        <f>O290*H290</f>
        <v>0</v>
      </c>
      <c r="Q290" s="237">
        <v>0.072340000000000002</v>
      </c>
      <c r="R290" s="237">
        <f>Q290*H290</f>
        <v>0.14468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290</v>
      </c>
      <c r="AT290" s="239" t="s">
        <v>218</v>
      </c>
      <c r="AU290" s="239" t="s">
        <v>99</v>
      </c>
      <c r="AY290" s="18" t="s">
        <v>216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86</v>
      </c>
      <c r="BK290" s="240">
        <f>ROUND(I290*H290,2)</f>
        <v>0</v>
      </c>
      <c r="BL290" s="18" t="s">
        <v>290</v>
      </c>
      <c r="BM290" s="239" t="s">
        <v>4622</v>
      </c>
    </row>
    <row r="291" s="2" customFormat="1" ht="16.5" customHeight="1">
      <c r="A291" s="39"/>
      <c r="B291" s="40"/>
      <c r="C291" s="228" t="s">
        <v>1248</v>
      </c>
      <c r="D291" s="228" t="s">
        <v>218</v>
      </c>
      <c r="E291" s="229" t="s">
        <v>4524</v>
      </c>
      <c r="F291" s="230" t="s">
        <v>4525</v>
      </c>
      <c r="G291" s="231" t="s">
        <v>359</v>
      </c>
      <c r="H291" s="232">
        <v>0.20300000000000001</v>
      </c>
      <c r="I291" s="233"/>
      <c r="J291" s="234">
        <f>ROUND(I291*H291,2)</f>
        <v>0</v>
      </c>
      <c r="K291" s="230" t="s">
        <v>222</v>
      </c>
      <c r="L291" s="45"/>
      <c r="M291" s="235" t="s">
        <v>1</v>
      </c>
      <c r="N291" s="236" t="s">
        <v>44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290</v>
      </c>
      <c r="AT291" s="239" t="s">
        <v>218</v>
      </c>
      <c r="AU291" s="239" t="s">
        <v>99</v>
      </c>
      <c r="AY291" s="18" t="s">
        <v>216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86</v>
      </c>
      <c r="BK291" s="240">
        <f>ROUND(I291*H291,2)</f>
        <v>0</v>
      </c>
      <c r="BL291" s="18" t="s">
        <v>290</v>
      </c>
      <c r="BM291" s="239" t="s">
        <v>4623</v>
      </c>
    </row>
    <row r="292" s="12" customFormat="1" ht="22.8" customHeight="1">
      <c r="A292" s="12"/>
      <c r="B292" s="212"/>
      <c r="C292" s="213"/>
      <c r="D292" s="214" t="s">
        <v>78</v>
      </c>
      <c r="E292" s="226" t="s">
        <v>4624</v>
      </c>
      <c r="F292" s="226" t="s">
        <v>4625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P293+P296+P299+P302+P306+P313+P321+P329+P336+P343+P349+P353+P358+P361+P369+P371</f>
        <v>0</v>
      </c>
      <c r="Q292" s="220"/>
      <c r="R292" s="221">
        <f>R293+R296+R299+R302+R306+R313+R321+R329+R336+R343+R349+R353+R358+R361+R369+R371</f>
        <v>1.2095399999999998</v>
      </c>
      <c r="S292" s="220"/>
      <c r="T292" s="222">
        <f>T293+T296+T299+T302+T306+T313+T321+T329+T336+T343+T349+T353+T358+T361+T369+T371</f>
        <v>0.35999999999999999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88</v>
      </c>
      <c r="AT292" s="224" t="s">
        <v>78</v>
      </c>
      <c r="AU292" s="224" t="s">
        <v>86</v>
      </c>
      <c r="AY292" s="223" t="s">
        <v>216</v>
      </c>
      <c r="BK292" s="225">
        <f>BK293+BK296+BK299+BK302+BK306+BK313+BK321+BK329+BK336+BK343+BK349+BK353+BK358+BK361+BK369+BK371</f>
        <v>0</v>
      </c>
    </row>
    <row r="293" s="12" customFormat="1" ht="20.88" customHeight="1">
      <c r="A293" s="12"/>
      <c r="B293" s="212"/>
      <c r="C293" s="213"/>
      <c r="D293" s="214" t="s">
        <v>78</v>
      </c>
      <c r="E293" s="226" t="s">
        <v>4626</v>
      </c>
      <c r="F293" s="226" t="s">
        <v>4627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SUM(P294:P295)</f>
        <v>0</v>
      </c>
      <c r="Q293" s="220"/>
      <c r="R293" s="221">
        <f>SUM(R294:R295)</f>
        <v>0.067239999999999994</v>
      </c>
      <c r="S293" s="220"/>
      <c r="T293" s="222">
        <f>SUM(T294:T295)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88</v>
      </c>
      <c r="AT293" s="224" t="s">
        <v>78</v>
      </c>
      <c r="AU293" s="224" t="s">
        <v>88</v>
      </c>
      <c r="AY293" s="223" t="s">
        <v>216</v>
      </c>
      <c r="BK293" s="225">
        <f>SUM(BK294:BK295)</f>
        <v>0</v>
      </c>
    </row>
    <row r="294" s="2" customFormat="1" ht="16.5" customHeight="1">
      <c r="A294" s="39"/>
      <c r="B294" s="40"/>
      <c r="C294" s="228" t="s">
        <v>1256</v>
      </c>
      <c r="D294" s="228" t="s">
        <v>218</v>
      </c>
      <c r="E294" s="229" t="s">
        <v>4628</v>
      </c>
      <c r="F294" s="230" t="s">
        <v>4629</v>
      </c>
      <c r="G294" s="231" t="s">
        <v>4149</v>
      </c>
      <c r="H294" s="232">
        <v>2</v>
      </c>
      <c r="I294" s="233"/>
      <c r="J294" s="234">
        <f>ROUND(I294*H294,2)</f>
        <v>0</v>
      </c>
      <c r="K294" s="230" t="s">
        <v>222</v>
      </c>
      <c r="L294" s="45"/>
      <c r="M294" s="235" t="s">
        <v>1</v>
      </c>
      <c r="N294" s="236" t="s">
        <v>44</v>
      </c>
      <c r="O294" s="92"/>
      <c r="P294" s="237">
        <f>O294*H294</f>
        <v>0</v>
      </c>
      <c r="Q294" s="237">
        <v>0.016969999999999999</v>
      </c>
      <c r="R294" s="237">
        <f>Q294*H294</f>
        <v>0.033939999999999998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290</v>
      </c>
      <c r="AT294" s="239" t="s">
        <v>218</v>
      </c>
      <c r="AU294" s="239" t="s">
        <v>99</v>
      </c>
      <c r="AY294" s="18" t="s">
        <v>216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86</v>
      </c>
      <c r="BK294" s="240">
        <f>ROUND(I294*H294,2)</f>
        <v>0</v>
      </c>
      <c r="BL294" s="18" t="s">
        <v>290</v>
      </c>
      <c r="BM294" s="239" t="s">
        <v>4630</v>
      </c>
    </row>
    <row r="295" s="2" customFormat="1" ht="21.75" customHeight="1">
      <c r="A295" s="39"/>
      <c r="B295" s="40"/>
      <c r="C295" s="228" t="s">
        <v>1272</v>
      </c>
      <c r="D295" s="228" t="s">
        <v>218</v>
      </c>
      <c r="E295" s="229" t="s">
        <v>4631</v>
      </c>
      <c r="F295" s="230" t="s">
        <v>4632</v>
      </c>
      <c r="G295" s="231" t="s">
        <v>4149</v>
      </c>
      <c r="H295" s="232">
        <v>2</v>
      </c>
      <c r="I295" s="233"/>
      <c r="J295" s="234">
        <f>ROUND(I295*H295,2)</f>
        <v>0</v>
      </c>
      <c r="K295" s="230" t="s">
        <v>222</v>
      </c>
      <c r="L295" s="45"/>
      <c r="M295" s="235" t="s">
        <v>1</v>
      </c>
      <c r="N295" s="236" t="s">
        <v>44</v>
      </c>
      <c r="O295" s="92"/>
      <c r="P295" s="237">
        <f>O295*H295</f>
        <v>0</v>
      </c>
      <c r="Q295" s="237">
        <v>0.016650000000000002</v>
      </c>
      <c r="R295" s="237">
        <f>Q295*H295</f>
        <v>0.033300000000000003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290</v>
      </c>
      <c r="AT295" s="239" t="s">
        <v>218</v>
      </c>
      <c r="AU295" s="239" t="s">
        <v>99</v>
      </c>
      <c r="AY295" s="18" t="s">
        <v>216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86</v>
      </c>
      <c r="BK295" s="240">
        <f>ROUND(I295*H295,2)</f>
        <v>0</v>
      </c>
      <c r="BL295" s="18" t="s">
        <v>290</v>
      </c>
      <c r="BM295" s="239" t="s">
        <v>4633</v>
      </c>
    </row>
    <row r="296" s="12" customFormat="1" ht="20.88" customHeight="1">
      <c r="A296" s="12"/>
      <c r="B296" s="212"/>
      <c r="C296" s="213"/>
      <c r="D296" s="214" t="s">
        <v>78</v>
      </c>
      <c r="E296" s="226" t="s">
        <v>4634</v>
      </c>
      <c r="F296" s="226" t="s">
        <v>4635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SUM(P297:P298)</f>
        <v>0</v>
      </c>
      <c r="Q296" s="220"/>
      <c r="R296" s="221">
        <f>SUM(R297:R298)</f>
        <v>0.15195</v>
      </c>
      <c r="S296" s="220"/>
      <c r="T296" s="222">
        <f>SUM(T297:T298)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88</v>
      </c>
      <c r="AT296" s="224" t="s">
        <v>78</v>
      </c>
      <c r="AU296" s="224" t="s">
        <v>88</v>
      </c>
      <c r="AY296" s="223" t="s">
        <v>216</v>
      </c>
      <c r="BK296" s="225">
        <f>SUM(BK297:BK298)</f>
        <v>0</v>
      </c>
    </row>
    <row r="297" s="2" customFormat="1" ht="16.5" customHeight="1">
      <c r="A297" s="39"/>
      <c r="B297" s="40"/>
      <c r="C297" s="228" t="s">
        <v>1277</v>
      </c>
      <c r="D297" s="228" t="s">
        <v>218</v>
      </c>
      <c r="E297" s="229" t="s">
        <v>4636</v>
      </c>
      <c r="F297" s="230" t="s">
        <v>4637</v>
      </c>
      <c r="G297" s="231" t="s">
        <v>4149</v>
      </c>
      <c r="H297" s="232">
        <v>5</v>
      </c>
      <c r="I297" s="233"/>
      <c r="J297" s="234">
        <f>ROUND(I297*H297,2)</f>
        <v>0</v>
      </c>
      <c r="K297" s="230" t="s">
        <v>222</v>
      </c>
      <c r="L297" s="45"/>
      <c r="M297" s="235" t="s">
        <v>1</v>
      </c>
      <c r="N297" s="236" t="s">
        <v>44</v>
      </c>
      <c r="O297" s="92"/>
      <c r="P297" s="237">
        <f>O297*H297</f>
        <v>0</v>
      </c>
      <c r="Q297" s="237">
        <v>0.013740000000000001</v>
      </c>
      <c r="R297" s="237">
        <f>Q297*H297</f>
        <v>0.068699999999999997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290</v>
      </c>
      <c r="AT297" s="239" t="s">
        <v>218</v>
      </c>
      <c r="AU297" s="239" t="s">
        <v>99</v>
      </c>
      <c r="AY297" s="18" t="s">
        <v>216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86</v>
      </c>
      <c r="BK297" s="240">
        <f>ROUND(I297*H297,2)</f>
        <v>0</v>
      </c>
      <c r="BL297" s="18" t="s">
        <v>290</v>
      </c>
      <c r="BM297" s="239" t="s">
        <v>4638</v>
      </c>
    </row>
    <row r="298" s="2" customFormat="1" ht="16.5" customHeight="1">
      <c r="A298" s="39"/>
      <c r="B298" s="40"/>
      <c r="C298" s="228" t="s">
        <v>1289</v>
      </c>
      <c r="D298" s="228" t="s">
        <v>218</v>
      </c>
      <c r="E298" s="229" t="s">
        <v>4639</v>
      </c>
      <c r="F298" s="230" t="s">
        <v>4640</v>
      </c>
      <c r="G298" s="231" t="s">
        <v>4149</v>
      </c>
      <c r="H298" s="232">
        <v>5</v>
      </c>
      <c r="I298" s="233"/>
      <c r="J298" s="234">
        <f>ROUND(I298*H298,2)</f>
        <v>0</v>
      </c>
      <c r="K298" s="230" t="s">
        <v>3891</v>
      </c>
      <c r="L298" s="45"/>
      <c r="M298" s="235" t="s">
        <v>1</v>
      </c>
      <c r="N298" s="236" t="s">
        <v>44</v>
      </c>
      <c r="O298" s="92"/>
      <c r="P298" s="237">
        <f>O298*H298</f>
        <v>0</v>
      </c>
      <c r="Q298" s="237">
        <v>0.016650000000000002</v>
      </c>
      <c r="R298" s="237">
        <f>Q298*H298</f>
        <v>0.083250000000000005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290</v>
      </c>
      <c r="AT298" s="239" t="s">
        <v>218</v>
      </c>
      <c r="AU298" s="239" t="s">
        <v>99</v>
      </c>
      <c r="AY298" s="18" t="s">
        <v>216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86</v>
      </c>
      <c r="BK298" s="240">
        <f>ROUND(I298*H298,2)</f>
        <v>0</v>
      </c>
      <c r="BL298" s="18" t="s">
        <v>290</v>
      </c>
      <c r="BM298" s="239" t="s">
        <v>4641</v>
      </c>
    </row>
    <row r="299" s="12" customFormat="1" ht="20.88" customHeight="1">
      <c r="A299" s="12"/>
      <c r="B299" s="212"/>
      <c r="C299" s="213"/>
      <c r="D299" s="214" t="s">
        <v>78</v>
      </c>
      <c r="E299" s="226" t="s">
        <v>4642</v>
      </c>
      <c r="F299" s="226" t="s">
        <v>4643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SUM(P300:P301)</f>
        <v>0</v>
      </c>
      <c r="Q299" s="220"/>
      <c r="R299" s="221">
        <f>SUM(R300:R301)</f>
        <v>0.15195</v>
      </c>
      <c r="S299" s="220"/>
      <c r="T299" s="222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88</v>
      </c>
      <c r="AT299" s="224" t="s">
        <v>78</v>
      </c>
      <c r="AU299" s="224" t="s">
        <v>88</v>
      </c>
      <c r="AY299" s="223" t="s">
        <v>216</v>
      </c>
      <c r="BK299" s="225">
        <f>SUM(BK300:BK301)</f>
        <v>0</v>
      </c>
    </row>
    <row r="300" s="2" customFormat="1" ht="16.5" customHeight="1">
      <c r="A300" s="39"/>
      <c r="B300" s="40"/>
      <c r="C300" s="228" t="s">
        <v>1294</v>
      </c>
      <c r="D300" s="228" t="s">
        <v>218</v>
      </c>
      <c r="E300" s="229" t="s">
        <v>4644</v>
      </c>
      <c r="F300" s="230" t="s">
        <v>4645</v>
      </c>
      <c r="G300" s="231" t="s">
        <v>4149</v>
      </c>
      <c r="H300" s="232">
        <v>5</v>
      </c>
      <c r="I300" s="233"/>
      <c r="J300" s="234">
        <f>ROUND(I300*H300,2)</f>
        <v>0</v>
      </c>
      <c r="K300" s="230" t="s">
        <v>3891</v>
      </c>
      <c r="L300" s="45"/>
      <c r="M300" s="235" t="s">
        <v>1</v>
      </c>
      <c r="N300" s="236" t="s">
        <v>44</v>
      </c>
      <c r="O300" s="92"/>
      <c r="P300" s="237">
        <f>O300*H300</f>
        <v>0</v>
      </c>
      <c r="Q300" s="237">
        <v>0.013740000000000001</v>
      </c>
      <c r="R300" s="237">
        <f>Q300*H300</f>
        <v>0.068699999999999997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290</v>
      </c>
      <c r="AT300" s="239" t="s">
        <v>218</v>
      </c>
      <c r="AU300" s="239" t="s">
        <v>99</v>
      </c>
      <c r="AY300" s="18" t="s">
        <v>216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86</v>
      </c>
      <c r="BK300" s="240">
        <f>ROUND(I300*H300,2)</f>
        <v>0</v>
      </c>
      <c r="BL300" s="18" t="s">
        <v>290</v>
      </c>
      <c r="BM300" s="239" t="s">
        <v>4646</v>
      </c>
    </row>
    <row r="301" s="2" customFormat="1" ht="21.75" customHeight="1">
      <c r="A301" s="39"/>
      <c r="B301" s="40"/>
      <c r="C301" s="228" t="s">
        <v>1312</v>
      </c>
      <c r="D301" s="228" t="s">
        <v>218</v>
      </c>
      <c r="E301" s="229" t="s">
        <v>4631</v>
      </c>
      <c r="F301" s="230" t="s">
        <v>4632</v>
      </c>
      <c r="G301" s="231" t="s">
        <v>4149</v>
      </c>
      <c r="H301" s="232">
        <v>5</v>
      </c>
      <c r="I301" s="233"/>
      <c r="J301" s="234">
        <f>ROUND(I301*H301,2)</f>
        <v>0</v>
      </c>
      <c r="K301" s="230" t="s">
        <v>222</v>
      </c>
      <c r="L301" s="45"/>
      <c r="M301" s="235" t="s">
        <v>1</v>
      </c>
      <c r="N301" s="236" t="s">
        <v>44</v>
      </c>
      <c r="O301" s="92"/>
      <c r="P301" s="237">
        <f>O301*H301</f>
        <v>0</v>
      </c>
      <c r="Q301" s="237">
        <v>0.016650000000000002</v>
      </c>
      <c r="R301" s="237">
        <f>Q301*H301</f>
        <v>0.083250000000000005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290</v>
      </c>
      <c r="AT301" s="239" t="s">
        <v>218</v>
      </c>
      <c r="AU301" s="239" t="s">
        <v>99</v>
      </c>
      <c r="AY301" s="18" t="s">
        <v>216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86</v>
      </c>
      <c r="BK301" s="240">
        <f>ROUND(I301*H301,2)</f>
        <v>0</v>
      </c>
      <c r="BL301" s="18" t="s">
        <v>290</v>
      </c>
      <c r="BM301" s="239" t="s">
        <v>4647</v>
      </c>
    </row>
    <row r="302" s="12" customFormat="1" ht="20.88" customHeight="1">
      <c r="A302" s="12"/>
      <c r="B302" s="212"/>
      <c r="C302" s="213"/>
      <c r="D302" s="214" t="s">
        <v>78</v>
      </c>
      <c r="E302" s="226" t="s">
        <v>4648</v>
      </c>
      <c r="F302" s="226" t="s">
        <v>4649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SUM(P303:P305)</f>
        <v>0</v>
      </c>
      <c r="Q302" s="220"/>
      <c r="R302" s="221">
        <f>SUM(R303:R305)</f>
        <v>0.20074999999999998</v>
      </c>
      <c r="S302" s="220"/>
      <c r="T302" s="222">
        <f>SUM(T303:T305)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88</v>
      </c>
      <c r="AT302" s="224" t="s">
        <v>78</v>
      </c>
      <c r="AU302" s="224" t="s">
        <v>88</v>
      </c>
      <c r="AY302" s="223" t="s">
        <v>216</v>
      </c>
      <c r="BK302" s="225">
        <f>SUM(BK303:BK305)</f>
        <v>0</v>
      </c>
    </row>
    <row r="303" s="2" customFormat="1" ht="16.5" customHeight="1">
      <c r="A303" s="39"/>
      <c r="B303" s="40"/>
      <c r="C303" s="228" t="s">
        <v>1322</v>
      </c>
      <c r="D303" s="228" t="s">
        <v>218</v>
      </c>
      <c r="E303" s="229" t="s">
        <v>4650</v>
      </c>
      <c r="F303" s="230" t="s">
        <v>4651</v>
      </c>
      <c r="G303" s="231" t="s">
        <v>4149</v>
      </c>
      <c r="H303" s="232">
        <v>5</v>
      </c>
      <c r="I303" s="233"/>
      <c r="J303" s="234">
        <f>ROUND(I303*H303,2)</f>
        <v>0</v>
      </c>
      <c r="K303" s="230" t="s">
        <v>222</v>
      </c>
      <c r="L303" s="45"/>
      <c r="M303" s="235" t="s">
        <v>1</v>
      </c>
      <c r="N303" s="236" t="s">
        <v>44</v>
      </c>
      <c r="O303" s="92"/>
      <c r="P303" s="237">
        <f>O303*H303</f>
        <v>0</v>
      </c>
      <c r="Q303" s="237">
        <v>0.039910000000000001</v>
      </c>
      <c r="R303" s="237">
        <f>Q303*H303</f>
        <v>0.19955000000000001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290</v>
      </c>
      <c r="AT303" s="239" t="s">
        <v>218</v>
      </c>
      <c r="AU303" s="239" t="s">
        <v>99</v>
      </c>
      <c r="AY303" s="18" t="s">
        <v>216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86</v>
      </c>
      <c r="BK303" s="240">
        <f>ROUND(I303*H303,2)</f>
        <v>0</v>
      </c>
      <c r="BL303" s="18" t="s">
        <v>290</v>
      </c>
      <c r="BM303" s="239" t="s">
        <v>4652</v>
      </c>
    </row>
    <row r="304" s="2" customFormat="1" ht="16.5" customHeight="1">
      <c r="A304" s="39"/>
      <c r="B304" s="40"/>
      <c r="C304" s="228" t="s">
        <v>1327</v>
      </c>
      <c r="D304" s="228" t="s">
        <v>218</v>
      </c>
      <c r="E304" s="229" t="s">
        <v>4653</v>
      </c>
      <c r="F304" s="230" t="s">
        <v>4654</v>
      </c>
      <c r="G304" s="231" t="s">
        <v>221</v>
      </c>
      <c r="H304" s="232">
        <v>5</v>
      </c>
      <c r="I304" s="233"/>
      <c r="J304" s="234">
        <f>ROUND(I304*H304,2)</f>
        <v>0</v>
      </c>
      <c r="K304" s="230" t="s">
        <v>222</v>
      </c>
      <c r="L304" s="45"/>
      <c r="M304" s="235" t="s">
        <v>1</v>
      </c>
      <c r="N304" s="236" t="s">
        <v>44</v>
      </c>
      <c r="O304" s="92"/>
      <c r="P304" s="237">
        <f>O304*H304</f>
        <v>0</v>
      </c>
      <c r="Q304" s="237">
        <v>2.0000000000000002E-05</v>
      </c>
      <c r="R304" s="237">
        <f>Q304*H304</f>
        <v>0.00010000000000000001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290</v>
      </c>
      <c r="AT304" s="239" t="s">
        <v>218</v>
      </c>
      <c r="AU304" s="239" t="s">
        <v>99</v>
      </c>
      <c r="AY304" s="18" t="s">
        <v>216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86</v>
      </c>
      <c r="BK304" s="240">
        <f>ROUND(I304*H304,2)</f>
        <v>0</v>
      </c>
      <c r="BL304" s="18" t="s">
        <v>290</v>
      </c>
      <c r="BM304" s="239" t="s">
        <v>4655</v>
      </c>
    </row>
    <row r="305" s="2" customFormat="1" ht="16.5" customHeight="1">
      <c r="A305" s="39"/>
      <c r="B305" s="40"/>
      <c r="C305" s="264" t="s">
        <v>1332</v>
      </c>
      <c r="D305" s="264" t="s">
        <v>372</v>
      </c>
      <c r="E305" s="265" t="s">
        <v>4656</v>
      </c>
      <c r="F305" s="266" t="s">
        <v>4657</v>
      </c>
      <c r="G305" s="267" t="s">
        <v>293</v>
      </c>
      <c r="H305" s="268">
        <v>5</v>
      </c>
      <c r="I305" s="269"/>
      <c r="J305" s="270">
        <f>ROUND(I305*H305,2)</f>
        <v>0</v>
      </c>
      <c r="K305" s="266" t="s">
        <v>222</v>
      </c>
      <c r="L305" s="271"/>
      <c r="M305" s="272" t="s">
        <v>1</v>
      </c>
      <c r="N305" s="273" t="s">
        <v>44</v>
      </c>
      <c r="O305" s="92"/>
      <c r="P305" s="237">
        <f>O305*H305</f>
        <v>0</v>
      </c>
      <c r="Q305" s="237">
        <v>0.00022000000000000001</v>
      </c>
      <c r="R305" s="237">
        <f>Q305*H305</f>
        <v>0.0011000000000000001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371</v>
      </c>
      <c r="AT305" s="239" t="s">
        <v>372</v>
      </c>
      <c r="AU305" s="239" t="s">
        <v>99</v>
      </c>
      <c r="AY305" s="18" t="s">
        <v>216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86</v>
      </c>
      <c r="BK305" s="240">
        <f>ROUND(I305*H305,2)</f>
        <v>0</v>
      </c>
      <c r="BL305" s="18" t="s">
        <v>290</v>
      </c>
      <c r="BM305" s="239" t="s">
        <v>4658</v>
      </c>
    </row>
    <row r="306" s="12" customFormat="1" ht="20.88" customHeight="1">
      <c r="A306" s="12"/>
      <c r="B306" s="212"/>
      <c r="C306" s="213"/>
      <c r="D306" s="214" t="s">
        <v>78</v>
      </c>
      <c r="E306" s="226" t="s">
        <v>4659</v>
      </c>
      <c r="F306" s="226" t="s">
        <v>4660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SUM(P307:P312)</f>
        <v>0</v>
      </c>
      <c r="Q306" s="220"/>
      <c r="R306" s="221">
        <f>SUM(R307:R312)</f>
        <v>0.052860000000000004</v>
      </c>
      <c r="S306" s="220"/>
      <c r="T306" s="222">
        <f>SUM(T307:T312)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88</v>
      </c>
      <c r="AT306" s="224" t="s">
        <v>78</v>
      </c>
      <c r="AU306" s="224" t="s">
        <v>88</v>
      </c>
      <c r="AY306" s="223" t="s">
        <v>216</v>
      </c>
      <c r="BK306" s="225">
        <f>SUM(BK307:BK312)</f>
        <v>0</v>
      </c>
    </row>
    <row r="307" s="2" customFormat="1" ht="24.15" customHeight="1">
      <c r="A307" s="39"/>
      <c r="B307" s="40"/>
      <c r="C307" s="228" t="s">
        <v>1338</v>
      </c>
      <c r="D307" s="228" t="s">
        <v>218</v>
      </c>
      <c r="E307" s="229" t="s">
        <v>4661</v>
      </c>
      <c r="F307" s="230" t="s">
        <v>4662</v>
      </c>
      <c r="G307" s="231" t="s">
        <v>4149</v>
      </c>
      <c r="H307" s="232">
        <v>2</v>
      </c>
      <c r="I307" s="233"/>
      <c r="J307" s="234">
        <f>ROUND(I307*H307,2)</f>
        <v>0</v>
      </c>
      <c r="K307" s="230" t="s">
        <v>3891</v>
      </c>
      <c r="L307" s="45"/>
      <c r="M307" s="235" t="s">
        <v>1</v>
      </c>
      <c r="N307" s="236" t="s">
        <v>44</v>
      </c>
      <c r="O307" s="92"/>
      <c r="P307" s="237">
        <f>O307*H307</f>
        <v>0</v>
      </c>
      <c r="Q307" s="237">
        <v>0.021999999999999999</v>
      </c>
      <c r="R307" s="237">
        <f>Q307*H307</f>
        <v>0.043999999999999997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290</v>
      </c>
      <c r="AT307" s="239" t="s">
        <v>218</v>
      </c>
      <c r="AU307" s="239" t="s">
        <v>99</v>
      </c>
      <c r="AY307" s="18" t="s">
        <v>216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86</v>
      </c>
      <c r="BK307" s="240">
        <f>ROUND(I307*H307,2)</f>
        <v>0</v>
      </c>
      <c r="BL307" s="18" t="s">
        <v>290</v>
      </c>
      <c r="BM307" s="239" t="s">
        <v>4663</v>
      </c>
    </row>
    <row r="308" s="2" customFormat="1" ht="16.5" customHeight="1">
      <c r="A308" s="39"/>
      <c r="B308" s="40"/>
      <c r="C308" s="228" t="s">
        <v>1344</v>
      </c>
      <c r="D308" s="228" t="s">
        <v>218</v>
      </c>
      <c r="E308" s="229" t="s">
        <v>4664</v>
      </c>
      <c r="F308" s="230" t="s">
        <v>4665</v>
      </c>
      <c r="G308" s="231" t="s">
        <v>221</v>
      </c>
      <c r="H308" s="232">
        <v>2</v>
      </c>
      <c r="I308" s="233"/>
      <c r="J308" s="234">
        <f>ROUND(I308*H308,2)</f>
        <v>0</v>
      </c>
      <c r="K308" s="230" t="s">
        <v>222</v>
      </c>
      <c r="L308" s="45"/>
      <c r="M308" s="235" t="s">
        <v>1</v>
      </c>
      <c r="N308" s="236" t="s">
        <v>44</v>
      </c>
      <c r="O308" s="92"/>
      <c r="P308" s="237">
        <f>O308*H308</f>
        <v>0</v>
      </c>
      <c r="Q308" s="237">
        <v>0.00013999999999999999</v>
      </c>
      <c r="R308" s="237">
        <f>Q308*H308</f>
        <v>0.00027999999999999998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290</v>
      </c>
      <c r="AT308" s="239" t="s">
        <v>218</v>
      </c>
      <c r="AU308" s="239" t="s">
        <v>99</v>
      </c>
      <c r="AY308" s="18" t="s">
        <v>216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86</v>
      </c>
      <c r="BK308" s="240">
        <f>ROUND(I308*H308,2)</f>
        <v>0</v>
      </c>
      <c r="BL308" s="18" t="s">
        <v>290</v>
      </c>
      <c r="BM308" s="239" t="s">
        <v>4666</v>
      </c>
    </row>
    <row r="309" s="2" customFormat="1" ht="16.5" customHeight="1">
      <c r="A309" s="39"/>
      <c r="B309" s="40"/>
      <c r="C309" s="264" t="s">
        <v>1356</v>
      </c>
      <c r="D309" s="264" t="s">
        <v>372</v>
      </c>
      <c r="E309" s="265" t="s">
        <v>4667</v>
      </c>
      <c r="F309" s="266" t="s">
        <v>4668</v>
      </c>
      <c r="G309" s="267" t="s">
        <v>221</v>
      </c>
      <c r="H309" s="268">
        <v>2</v>
      </c>
      <c r="I309" s="269"/>
      <c r="J309" s="270">
        <f>ROUND(I309*H309,2)</f>
        <v>0</v>
      </c>
      <c r="K309" s="266" t="s">
        <v>3891</v>
      </c>
      <c r="L309" s="271"/>
      <c r="M309" s="272" t="s">
        <v>1</v>
      </c>
      <c r="N309" s="273" t="s">
        <v>44</v>
      </c>
      <c r="O309" s="92"/>
      <c r="P309" s="237">
        <f>O309*H309</f>
        <v>0</v>
      </c>
      <c r="Q309" s="237">
        <v>0.00031</v>
      </c>
      <c r="R309" s="237">
        <f>Q309*H309</f>
        <v>0.00062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371</v>
      </c>
      <c r="AT309" s="239" t="s">
        <v>372</v>
      </c>
      <c r="AU309" s="239" t="s">
        <v>99</v>
      </c>
      <c r="AY309" s="18" t="s">
        <v>216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86</v>
      </c>
      <c r="BK309" s="240">
        <f>ROUND(I309*H309,2)</f>
        <v>0</v>
      </c>
      <c r="BL309" s="18" t="s">
        <v>290</v>
      </c>
      <c r="BM309" s="239" t="s">
        <v>4669</v>
      </c>
    </row>
    <row r="310" s="2" customFormat="1" ht="16.5" customHeight="1">
      <c r="A310" s="39"/>
      <c r="B310" s="40"/>
      <c r="C310" s="228" t="s">
        <v>1361</v>
      </c>
      <c r="D310" s="228" t="s">
        <v>218</v>
      </c>
      <c r="E310" s="229" t="s">
        <v>4670</v>
      </c>
      <c r="F310" s="230" t="s">
        <v>4671</v>
      </c>
      <c r="G310" s="231" t="s">
        <v>4149</v>
      </c>
      <c r="H310" s="232">
        <v>2</v>
      </c>
      <c r="I310" s="233"/>
      <c r="J310" s="234">
        <f>ROUND(I310*H310,2)</f>
        <v>0</v>
      </c>
      <c r="K310" s="230" t="s">
        <v>222</v>
      </c>
      <c r="L310" s="45"/>
      <c r="M310" s="235" t="s">
        <v>1</v>
      </c>
      <c r="N310" s="236" t="s">
        <v>44</v>
      </c>
      <c r="O310" s="92"/>
      <c r="P310" s="237">
        <f>O310*H310</f>
        <v>0</v>
      </c>
      <c r="Q310" s="237">
        <v>0.0018</v>
      </c>
      <c r="R310" s="237">
        <f>Q310*H310</f>
        <v>0.0035999999999999999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290</v>
      </c>
      <c r="AT310" s="239" t="s">
        <v>218</v>
      </c>
      <c r="AU310" s="239" t="s">
        <v>99</v>
      </c>
      <c r="AY310" s="18" t="s">
        <v>216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86</v>
      </c>
      <c r="BK310" s="240">
        <f>ROUND(I310*H310,2)</f>
        <v>0</v>
      </c>
      <c r="BL310" s="18" t="s">
        <v>290</v>
      </c>
      <c r="BM310" s="239" t="s">
        <v>4672</v>
      </c>
    </row>
    <row r="311" s="2" customFormat="1" ht="16.5" customHeight="1">
      <c r="A311" s="39"/>
      <c r="B311" s="40"/>
      <c r="C311" s="228" t="s">
        <v>1366</v>
      </c>
      <c r="D311" s="228" t="s">
        <v>218</v>
      </c>
      <c r="E311" s="229" t="s">
        <v>4673</v>
      </c>
      <c r="F311" s="230" t="s">
        <v>4674</v>
      </c>
      <c r="G311" s="231" t="s">
        <v>221</v>
      </c>
      <c r="H311" s="232">
        <v>4</v>
      </c>
      <c r="I311" s="233"/>
      <c r="J311" s="234">
        <f>ROUND(I311*H311,2)</f>
        <v>0</v>
      </c>
      <c r="K311" s="230" t="s">
        <v>222</v>
      </c>
      <c r="L311" s="45"/>
      <c r="M311" s="235" t="s">
        <v>1</v>
      </c>
      <c r="N311" s="236" t="s">
        <v>44</v>
      </c>
      <c r="O311" s="92"/>
      <c r="P311" s="237">
        <f>O311*H311</f>
        <v>0</v>
      </c>
      <c r="Q311" s="237">
        <v>9.0000000000000006E-05</v>
      </c>
      <c r="R311" s="237">
        <f>Q311*H311</f>
        <v>0.00036000000000000002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290</v>
      </c>
      <c r="AT311" s="239" t="s">
        <v>218</v>
      </c>
      <c r="AU311" s="239" t="s">
        <v>99</v>
      </c>
      <c r="AY311" s="18" t="s">
        <v>216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86</v>
      </c>
      <c r="BK311" s="240">
        <f>ROUND(I311*H311,2)</f>
        <v>0</v>
      </c>
      <c r="BL311" s="18" t="s">
        <v>290</v>
      </c>
      <c r="BM311" s="239" t="s">
        <v>4675</v>
      </c>
    </row>
    <row r="312" s="2" customFormat="1" ht="16.5" customHeight="1">
      <c r="A312" s="39"/>
      <c r="B312" s="40"/>
      <c r="C312" s="264" t="s">
        <v>1371</v>
      </c>
      <c r="D312" s="264" t="s">
        <v>372</v>
      </c>
      <c r="E312" s="265" t="s">
        <v>4676</v>
      </c>
      <c r="F312" s="266" t="s">
        <v>4677</v>
      </c>
      <c r="G312" s="267" t="s">
        <v>221</v>
      </c>
      <c r="H312" s="268">
        <v>4</v>
      </c>
      <c r="I312" s="269"/>
      <c r="J312" s="270">
        <f>ROUND(I312*H312,2)</f>
        <v>0</v>
      </c>
      <c r="K312" s="266" t="s">
        <v>3891</v>
      </c>
      <c r="L312" s="271"/>
      <c r="M312" s="272" t="s">
        <v>1</v>
      </c>
      <c r="N312" s="273" t="s">
        <v>44</v>
      </c>
      <c r="O312" s="92"/>
      <c r="P312" s="237">
        <f>O312*H312</f>
        <v>0</v>
      </c>
      <c r="Q312" s="237">
        <v>0.001</v>
      </c>
      <c r="R312" s="237">
        <f>Q312*H312</f>
        <v>0.0040000000000000001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371</v>
      </c>
      <c r="AT312" s="239" t="s">
        <v>372</v>
      </c>
      <c r="AU312" s="239" t="s">
        <v>99</v>
      </c>
      <c r="AY312" s="18" t="s">
        <v>216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86</v>
      </c>
      <c r="BK312" s="240">
        <f>ROUND(I312*H312,2)</f>
        <v>0</v>
      </c>
      <c r="BL312" s="18" t="s">
        <v>290</v>
      </c>
      <c r="BM312" s="239" t="s">
        <v>4678</v>
      </c>
    </row>
    <row r="313" s="12" customFormat="1" ht="20.88" customHeight="1">
      <c r="A313" s="12"/>
      <c r="B313" s="212"/>
      <c r="C313" s="213"/>
      <c r="D313" s="214" t="s">
        <v>78</v>
      </c>
      <c r="E313" s="226" t="s">
        <v>4679</v>
      </c>
      <c r="F313" s="226" t="s">
        <v>4680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SUM(P314:P320)</f>
        <v>0</v>
      </c>
      <c r="Q313" s="220"/>
      <c r="R313" s="221">
        <f>SUM(R314:R320)</f>
        <v>0.068800000000000014</v>
      </c>
      <c r="S313" s="220"/>
      <c r="T313" s="222">
        <f>SUM(T314:T320)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88</v>
      </c>
      <c r="AT313" s="224" t="s">
        <v>78</v>
      </c>
      <c r="AU313" s="224" t="s">
        <v>88</v>
      </c>
      <c r="AY313" s="223" t="s">
        <v>216</v>
      </c>
      <c r="BK313" s="225">
        <f>SUM(BK314:BK320)</f>
        <v>0</v>
      </c>
    </row>
    <row r="314" s="2" customFormat="1" ht="16.5" customHeight="1">
      <c r="A314" s="39"/>
      <c r="B314" s="40"/>
      <c r="C314" s="228" t="s">
        <v>1375</v>
      </c>
      <c r="D314" s="228" t="s">
        <v>218</v>
      </c>
      <c r="E314" s="229" t="s">
        <v>4681</v>
      </c>
      <c r="F314" s="230" t="s">
        <v>4682</v>
      </c>
      <c r="G314" s="231" t="s">
        <v>4149</v>
      </c>
      <c r="H314" s="232">
        <v>2</v>
      </c>
      <c r="I314" s="233"/>
      <c r="J314" s="234">
        <f>ROUND(I314*H314,2)</f>
        <v>0</v>
      </c>
      <c r="K314" s="230" t="s">
        <v>222</v>
      </c>
      <c r="L314" s="45"/>
      <c r="M314" s="235" t="s">
        <v>1</v>
      </c>
      <c r="N314" s="236" t="s">
        <v>44</v>
      </c>
      <c r="O314" s="92"/>
      <c r="P314" s="237">
        <f>O314*H314</f>
        <v>0</v>
      </c>
      <c r="Q314" s="237">
        <v>0.01797</v>
      </c>
      <c r="R314" s="237">
        <f>Q314*H314</f>
        <v>0.03594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290</v>
      </c>
      <c r="AT314" s="239" t="s">
        <v>218</v>
      </c>
      <c r="AU314" s="239" t="s">
        <v>99</v>
      </c>
      <c r="AY314" s="18" t="s">
        <v>216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86</v>
      </c>
      <c r="BK314" s="240">
        <f>ROUND(I314*H314,2)</f>
        <v>0</v>
      </c>
      <c r="BL314" s="18" t="s">
        <v>290</v>
      </c>
      <c r="BM314" s="239" t="s">
        <v>4683</v>
      </c>
    </row>
    <row r="315" s="2" customFormat="1" ht="21.75" customHeight="1">
      <c r="A315" s="39"/>
      <c r="B315" s="40"/>
      <c r="C315" s="228" t="s">
        <v>1396</v>
      </c>
      <c r="D315" s="228" t="s">
        <v>218</v>
      </c>
      <c r="E315" s="229" t="s">
        <v>4684</v>
      </c>
      <c r="F315" s="230" t="s">
        <v>4685</v>
      </c>
      <c r="G315" s="231" t="s">
        <v>4149</v>
      </c>
      <c r="H315" s="232">
        <v>2</v>
      </c>
      <c r="I315" s="233"/>
      <c r="J315" s="234">
        <f>ROUND(I315*H315,2)</f>
        <v>0</v>
      </c>
      <c r="K315" s="230" t="s">
        <v>222</v>
      </c>
      <c r="L315" s="45"/>
      <c r="M315" s="235" t="s">
        <v>1</v>
      </c>
      <c r="N315" s="236" t="s">
        <v>44</v>
      </c>
      <c r="O315" s="92"/>
      <c r="P315" s="237">
        <f>O315*H315</f>
        <v>0</v>
      </c>
      <c r="Q315" s="237">
        <v>0.012</v>
      </c>
      <c r="R315" s="237">
        <f>Q315*H315</f>
        <v>0.024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290</v>
      </c>
      <c r="AT315" s="239" t="s">
        <v>218</v>
      </c>
      <c r="AU315" s="239" t="s">
        <v>99</v>
      </c>
      <c r="AY315" s="18" t="s">
        <v>216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86</v>
      </c>
      <c r="BK315" s="240">
        <f>ROUND(I315*H315,2)</f>
        <v>0</v>
      </c>
      <c r="BL315" s="18" t="s">
        <v>290</v>
      </c>
      <c r="BM315" s="239" t="s">
        <v>4686</v>
      </c>
    </row>
    <row r="316" s="2" customFormat="1" ht="16.5" customHeight="1">
      <c r="A316" s="39"/>
      <c r="B316" s="40"/>
      <c r="C316" s="228" t="s">
        <v>1401</v>
      </c>
      <c r="D316" s="228" t="s">
        <v>218</v>
      </c>
      <c r="E316" s="229" t="s">
        <v>4664</v>
      </c>
      <c r="F316" s="230" t="s">
        <v>4665</v>
      </c>
      <c r="G316" s="231" t="s">
        <v>221</v>
      </c>
      <c r="H316" s="232">
        <v>2</v>
      </c>
      <c r="I316" s="233"/>
      <c r="J316" s="234">
        <f>ROUND(I316*H316,2)</f>
        <v>0</v>
      </c>
      <c r="K316" s="230" t="s">
        <v>222</v>
      </c>
      <c r="L316" s="45"/>
      <c r="M316" s="235" t="s">
        <v>1</v>
      </c>
      <c r="N316" s="236" t="s">
        <v>44</v>
      </c>
      <c r="O316" s="92"/>
      <c r="P316" s="237">
        <f>O316*H316</f>
        <v>0</v>
      </c>
      <c r="Q316" s="237">
        <v>0.00013999999999999999</v>
      </c>
      <c r="R316" s="237">
        <f>Q316*H316</f>
        <v>0.00027999999999999998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290</v>
      </c>
      <c r="AT316" s="239" t="s">
        <v>218</v>
      </c>
      <c r="AU316" s="239" t="s">
        <v>99</v>
      </c>
      <c r="AY316" s="18" t="s">
        <v>216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86</v>
      </c>
      <c r="BK316" s="240">
        <f>ROUND(I316*H316,2)</f>
        <v>0</v>
      </c>
      <c r="BL316" s="18" t="s">
        <v>290</v>
      </c>
      <c r="BM316" s="239" t="s">
        <v>4687</v>
      </c>
    </row>
    <row r="317" s="2" customFormat="1" ht="16.5" customHeight="1">
      <c r="A317" s="39"/>
      <c r="B317" s="40"/>
      <c r="C317" s="264" t="s">
        <v>1406</v>
      </c>
      <c r="D317" s="264" t="s">
        <v>372</v>
      </c>
      <c r="E317" s="265" t="s">
        <v>4667</v>
      </c>
      <c r="F317" s="266" t="s">
        <v>4668</v>
      </c>
      <c r="G317" s="267" t="s">
        <v>221</v>
      </c>
      <c r="H317" s="268">
        <v>2</v>
      </c>
      <c r="I317" s="269"/>
      <c r="J317" s="270">
        <f>ROUND(I317*H317,2)</f>
        <v>0</v>
      </c>
      <c r="K317" s="266" t="s">
        <v>3891</v>
      </c>
      <c r="L317" s="271"/>
      <c r="M317" s="272" t="s">
        <v>1</v>
      </c>
      <c r="N317" s="273" t="s">
        <v>44</v>
      </c>
      <c r="O317" s="92"/>
      <c r="P317" s="237">
        <f>O317*H317</f>
        <v>0</v>
      </c>
      <c r="Q317" s="237">
        <v>0.00031</v>
      </c>
      <c r="R317" s="237">
        <f>Q317*H317</f>
        <v>0.00062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371</v>
      </c>
      <c r="AT317" s="239" t="s">
        <v>372</v>
      </c>
      <c r="AU317" s="239" t="s">
        <v>99</v>
      </c>
      <c r="AY317" s="18" t="s">
        <v>216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86</v>
      </c>
      <c r="BK317" s="240">
        <f>ROUND(I317*H317,2)</f>
        <v>0</v>
      </c>
      <c r="BL317" s="18" t="s">
        <v>290</v>
      </c>
      <c r="BM317" s="239" t="s">
        <v>4688</v>
      </c>
    </row>
    <row r="318" s="2" customFormat="1" ht="16.5" customHeight="1">
      <c r="A318" s="39"/>
      <c r="B318" s="40"/>
      <c r="C318" s="228" t="s">
        <v>1411</v>
      </c>
      <c r="D318" s="228" t="s">
        <v>218</v>
      </c>
      <c r="E318" s="229" t="s">
        <v>4670</v>
      </c>
      <c r="F318" s="230" t="s">
        <v>4671</v>
      </c>
      <c r="G318" s="231" t="s">
        <v>4149</v>
      </c>
      <c r="H318" s="232">
        <v>2</v>
      </c>
      <c r="I318" s="233"/>
      <c r="J318" s="234">
        <f>ROUND(I318*H318,2)</f>
        <v>0</v>
      </c>
      <c r="K318" s="230" t="s">
        <v>222</v>
      </c>
      <c r="L318" s="45"/>
      <c r="M318" s="235" t="s">
        <v>1</v>
      </c>
      <c r="N318" s="236" t="s">
        <v>44</v>
      </c>
      <c r="O318" s="92"/>
      <c r="P318" s="237">
        <f>O318*H318</f>
        <v>0</v>
      </c>
      <c r="Q318" s="237">
        <v>0.0018</v>
      </c>
      <c r="R318" s="237">
        <f>Q318*H318</f>
        <v>0.0035999999999999999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290</v>
      </c>
      <c r="AT318" s="239" t="s">
        <v>218</v>
      </c>
      <c r="AU318" s="239" t="s">
        <v>99</v>
      </c>
      <c r="AY318" s="18" t="s">
        <v>216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86</v>
      </c>
      <c r="BK318" s="240">
        <f>ROUND(I318*H318,2)</f>
        <v>0</v>
      </c>
      <c r="BL318" s="18" t="s">
        <v>290</v>
      </c>
      <c r="BM318" s="239" t="s">
        <v>4689</v>
      </c>
    </row>
    <row r="319" s="2" customFormat="1" ht="16.5" customHeight="1">
      <c r="A319" s="39"/>
      <c r="B319" s="40"/>
      <c r="C319" s="228" t="s">
        <v>1417</v>
      </c>
      <c r="D319" s="228" t="s">
        <v>218</v>
      </c>
      <c r="E319" s="229" t="s">
        <v>4673</v>
      </c>
      <c r="F319" s="230" t="s">
        <v>4674</v>
      </c>
      <c r="G319" s="231" t="s">
        <v>221</v>
      </c>
      <c r="H319" s="232">
        <v>4</v>
      </c>
      <c r="I319" s="233"/>
      <c r="J319" s="234">
        <f>ROUND(I319*H319,2)</f>
        <v>0</v>
      </c>
      <c r="K319" s="230" t="s">
        <v>222</v>
      </c>
      <c r="L319" s="45"/>
      <c r="M319" s="235" t="s">
        <v>1</v>
      </c>
      <c r="N319" s="236" t="s">
        <v>44</v>
      </c>
      <c r="O319" s="92"/>
      <c r="P319" s="237">
        <f>O319*H319</f>
        <v>0</v>
      </c>
      <c r="Q319" s="237">
        <v>9.0000000000000006E-05</v>
      </c>
      <c r="R319" s="237">
        <f>Q319*H319</f>
        <v>0.00036000000000000002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290</v>
      </c>
      <c r="AT319" s="239" t="s">
        <v>218</v>
      </c>
      <c r="AU319" s="239" t="s">
        <v>99</v>
      </c>
      <c r="AY319" s="18" t="s">
        <v>216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86</v>
      </c>
      <c r="BK319" s="240">
        <f>ROUND(I319*H319,2)</f>
        <v>0</v>
      </c>
      <c r="BL319" s="18" t="s">
        <v>290</v>
      </c>
      <c r="BM319" s="239" t="s">
        <v>4690</v>
      </c>
    </row>
    <row r="320" s="2" customFormat="1" ht="16.5" customHeight="1">
      <c r="A320" s="39"/>
      <c r="B320" s="40"/>
      <c r="C320" s="264" t="s">
        <v>1424</v>
      </c>
      <c r="D320" s="264" t="s">
        <v>372</v>
      </c>
      <c r="E320" s="265" t="s">
        <v>4676</v>
      </c>
      <c r="F320" s="266" t="s">
        <v>4677</v>
      </c>
      <c r="G320" s="267" t="s">
        <v>221</v>
      </c>
      <c r="H320" s="268">
        <v>4</v>
      </c>
      <c r="I320" s="269"/>
      <c r="J320" s="270">
        <f>ROUND(I320*H320,2)</f>
        <v>0</v>
      </c>
      <c r="K320" s="266" t="s">
        <v>3891</v>
      </c>
      <c r="L320" s="271"/>
      <c r="M320" s="272" t="s">
        <v>1</v>
      </c>
      <c r="N320" s="273" t="s">
        <v>44</v>
      </c>
      <c r="O320" s="92"/>
      <c r="P320" s="237">
        <f>O320*H320</f>
        <v>0</v>
      </c>
      <c r="Q320" s="237">
        <v>0.001</v>
      </c>
      <c r="R320" s="237">
        <f>Q320*H320</f>
        <v>0.0040000000000000001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371</v>
      </c>
      <c r="AT320" s="239" t="s">
        <v>372</v>
      </c>
      <c r="AU320" s="239" t="s">
        <v>99</v>
      </c>
      <c r="AY320" s="18" t="s">
        <v>216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86</v>
      </c>
      <c r="BK320" s="240">
        <f>ROUND(I320*H320,2)</f>
        <v>0</v>
      </c>
      <c r="BL320" s="18" t="s">
        <v>290</v>
      </c>
      <c r="BM320" s="239" t="s">
        <v>4691</v>
      </c>
    </row>
    <row r="321" s="12" customFormat="1" ht="20.88" customHeight="1">
      <c r="A321" s="12"/>
      <c r="B321" s="212"/>
      <c r="C321" s="213"/>
      <c r="D321" s="214" t="s">
        <v>78</v>
      </c>
      <c r="E321" s="226" t="s">
        <v>4692</v>
      </c>
      <c r="F321" s="226" t="s">
        <v>4693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SUM(P322:P328)</f>
        <v>0</v>
      </c>
      <c r="Q321" s="220"/>
      <c r="R321" s="221">
        <f>SUM(R322:R328)</f>
        <v>0.028400000000000002</v>
      </c>
      <c r="S321" s="220"/>
      <c r="T321" s="222">
        <f>SUM(T322:T328)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88</v>
      </c>
      <c r="AT321" s="224" t="s">
        <v>78</v>
      </c>
      <c r="AU321" s="224" t="s">
        <v>88</v>
      </c>
      <c r="AY321" s="223" t="s">
        <v>216</v>
      </c>
      <c r="BK321" s="225">
        <f>SUM(BK322:BK328)</f>
        <v>0</v>
      </c>
    </row>
    <row r="322" s="2" customFormat="1" ht="16.5" customHeight="1">
      <c r="A322" s="39"/>
      <c r="B322" s="40"/>
      <c r="C322" s="228" t="s">
        <v>1430</v>
      </c>
      <c r="D322" s="228" t="s">
        <v>218</v>
      </c>
      <c r="E322" s="229" t="s">
        <v>4694</v>
      </c>
      <c r="F322" s="230" t="s">
        <v>4695</v>
      </c>
      <c r="G322" s="231" t="s">
        <v>4149</v>
      </c>
      <c r="H322" s="232">
        <v>1</v>
      </c>
      <c r="I322" s="233"/>
      <c r="J322" s="234">
        <f>ROUND(I322*H322,2)</f>
        <v>0</v>
      </c>
      <c r="K322" s="230" t="s">
        <v>222</v>
      </c>
      <c r="L322" s="45"/>
      <c r="M322" s="235" t="s">
        <v>1</v>
      </c>
      <c r="N322" s="236" t="s">
        <v>44</v>
      </c>
      <c r="O322" s="92"/>
      <c r="P322" s="237">
        <f>O322*H322</f>
        <v>0</v>
      </c>
      <c r="Q322" s="237">
        <v>0.01197</v>
      </c>
      <c r="R322" s="237">
        <f>Q322*H322</f>
        <v>0.01197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290</v>
      </c>
      <c r="AT322" s="239" t="s">
        <v>218</v>
      </c>
      <c r="AU322" s="239" t="s">
        <v>99</v>
      </c>
      <c r="AY322" s="18" t="s">
        <v>216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86</v>
      </c>
      <c r="BK322" s="240">
        <f>ROUND(I322*H322,2)</f>
        <v>0</v>
      </c>
      <c r="BL322" s="18" t="s">
        <v>290</v>
      </c>
      <c r="BM322" s="239" t="s">
        <v>4696</v>
      </c>
    </row>
    <row r="323" s="2" customFormat="1" ht="21.75" customHeight="1">
      <c r="A323" s="39"/>
      <c r="B323" s="40"/>
      <c r="C323" s="228" t="s">
        <v>1436</v>
      </c>
      <c r="D323" s="228" t="s">
        <v>218</v>
      </c>
      <c r="E323" s="229" t="s">
        <v>4684</v>
      </c>
      <c r="F323" s="230" t="s">
        <v>4685</v>
      </c>
      <c r="G323" s="231" t="s">
        <v>4149</v>
      </c>
      <c r="H323" s="232">
        <v>1</v>
      </c>
      <c r="I323" s="233"/>
      <c r="J323" s="234">
        <f>ROUND(I323*H323,2)</f>
        <v>0</v>
      </c>
      <c r="K323" s="230" t="s">
        <v>222</v>
      </c>
      <c r="L323" s="45"/>
      <c r="M323" s="235" t="s">
        <v>1</v>
      </c>
      <c r="N323" s="236" t="s">
        <v>44</v>
      </c>
      <c r="O323" s="92"/>
      <c r="P323" s="237">
        <f>O323*H323</f>
        <v>0</v>
      </c>
      <c r="Q323" s="237">
        <v>0.012</v>
      </c>
      <c r="R323" s="237">
        <f>Q323*H323</f>
        <v>0.012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290</v>
      </c>
      <c r="AT323" s="239" t="s">
        <v>218</v>
      </c>
      <c r="AU323" s="239" t="s">
        <v>99</v>
      </c>
      <c r="AY323" s="18" t="s">
        <v>216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86</v>
      </c>
      <c r="BK323" s="240">
        <f>ROUND(I323*H323,2)</f>
        <v>0</v>
      </c>
      <c r="BL323" s="18" t="s">
        <v>290</v>
      </c>
      <c r="BM323" s="239" t="s">
        <v>4697</v>
      </c>
    </row>
    <row r="324" s="2" customFormat="1" ht="16.5" customHeight="1">
      <c r="A324" s="39"/>
      <c r="B324" s="40"/>
      <c r="C324" s="228" t="s">
        <v>1442</v>
      </c>
      <c r="D324" s="228" t="s">
        <v>218</v>
      </c>
      <c r="E324" s="229" t="s">
        <v>4664</v>
      </c>
      <c r="F324" s="230" t="s">
        <v>4665</v>
      </c>
      <c r="G324" s="231" t="s">
        <v>221</v>
      </c>
      <c r="H324" s="232">
        <v>1</v>
      </c>
      <c r="I324" s="233"/>
      <c r="J324" s="234">
        <f>ROUND(I324*H324,2)</f>
        <v>0</v>
      </c>
      <c r="K324" s="230" t="s">
        <v>222</v>
      </c>
      <c r="L324" s="45"/>
      <c r="M324" s="235" t="s">
        <v>1</v>
      </c>
      <c r="N324" s="236" t="s">
        <v>44</v>
      </c>
      <c r="O324" s="92"/>
      <c r="P324" s="237">
        <f>O324*H324</f>
        <v>0</v>
      </c>
      <c r="Q324" s="237">
        <v>0.00013999999999999999</v>
      </c>
      <c r="R324" s="237">
        <f>Q324*H324</f>
        <v>0.00013999999999999999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290</v>
      </c>
      <c r="AT324" s="239" t="s">
        <v>218</v>
      </c>
      <c r="AU324" s="239" t="s">
        <v>99</v>
      </c>
      <c r="AY324" s="18" t="s">
        <v>216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86</v>
      </c>
      <c r="BK324" s="240">
        <f>ROUND(I324*H324,2)</f>
        <v>0</v>
      </c>
      <c r="BL324" s="18" t="s">
        <v>290</v>
      </c>
      <c r="BM324" s="239" t="s">
        <v>4698</v>
      </c>
    </row>
    <row r="325" s="2" customFormat="1" ht="16.5" customHeight="1">
      <c r="A325" s="39"/>
      <c r="B325" s="40"/>
      <c r="C325" s="264" t="s">
        <v>1449</v>
      </c>
      <c r="D325" s="264" t="s">
        <v>372</v>
      </c>
      <c r="E325" s="265" t="s">
        <v>4667</v>
      </c>
      <c r="F325" s="266" t="s">
        <v>4668</v>
      </c>
      <c r="G325" s="267" t="s">
        <v>221</v>
      </c>
      <c r="H325" s="268">
        <v>1</v>
      </c>
      <c r="I325" s="269"/>
      <c r="J325" s="270">
        <f>ROUND(I325*H325,2)</f>
        <v>0</v>
      </c>
      <c r="K325" s="266" t="s">
        <v>3891</v>
      </c>
      <c r="L325" s="271"/>
      <c r="M325" s="272" t="s">
        <v>1</v>
      </c>
      <c r="N325" s="273" t="s">
        <v>44</v>
      </c>
      <c r="O325" s="92"/>
      <c r="P325" s="237">
        <f>O325*H325</f>
        <v>0</v>
      </c>
      <c r="Q325" s="237">
        <v>0.00031</v>
      </c>
      <c r="R325" s="237">
        <f>Q325*H325</f>
        <v>0.00031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371</v>
      </c>
      <c r="AT325" s="239" t="s">
        <v>372</v>
      </c>
      <c r="AU325" s="239" t="s">
        <v>99</v>
      </c>
      <c r="AY325" s="18" t="s">
        <v>216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86</v>
      </c>
      <c r="BK325" s="240">
        <f>ROUND(I325*H325,2)</f>
        <v>0</v>
      </c>
      <c r="BL325" s="18" t="s">
        <v>290</v>
      </c>
      <c r="BM325" s="239" t="s">
        <v>4699</v>
      </c>
    </row>
    <row r="326" s="2" customFormat="1" ht="16.5" customHeight="1">
      <c r="A326" s="39"/>
      <c r="B326" s="40"/>
      <c r="C326" s="228" t="s">
        <v>1454</v>
      </c>
      <c r="D326" s="228" t="s">
        <v>218</v>
      </c>
      <c r="E326" s="229" t="s">
        <v>4670</v>
      </c>
      <c r="F326" s="230" t="s">
        <v>4671</v>
      </c>
      <c r="G326" s="231" t="s">
        <v>4149</v>
      </c>
      <c r="H326" s="232">
        <v>1</v>
      </c>
      <c r="I326" s="233"/>
      <c r="J326" s="234">
        <f>ROUND(I326*H326,2)</f>
        <v>0</v>
      </c>
      <c r="K326" s="230" t="s">
        <v>222</v>
      </c>
      <c r="L326" s="45"/>
      <c r="M326" s="235" t="s">
        <v>1</v>
      </c>
      <c r="N326" s="236" t="s">
        <v>44</v>
      </c>
      <c r="O326" s="92"/>
      <c r="P326" s="237">
        <f>O326*H326</f>
        <v>0</v>
      </c>
      <c r="Q326" s="237">
        <v>0.0018</v>
      </c>
      <c r="R326" s="237">
        <f>Q326*H326</f>
        <v>0.0018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290</v>
      </c>
      <c r="AT326" s="239" t="s">
        <v>218</v>
      </c>
      <c r="AU326" s="239" t="s">
        <v>99</v>
      </c>
      <c r="AY326" s="18" t="s">
        <v>216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86</v>
      </c>
      <c r="BK326" s="240">
        <f>ROUND(I326*H326,2)</f>
        <v>0</v>
      </c>
      <c r="BL326" s="18" t="s">
        <v>290</v>
      </c>
      <c r="BM326" s="239" t="s">
        <v>4700</v>
      </c>
    </row>
    <row r="327" s="2" customFormat="1" ht="16.5" customHeight="1">
      <c r="A327" s="39"/>
      <c r="B327" s="40"/>
      <c r="C327" s="228" t="s">
        <v>1459</v>
      </c>
      <c r="D327" s="228" t="s">
        <v>218</v>
      </c>
      <c r="E327" s="229" t="s">
        <v>4673</v>
      </c>
      <c r="F327" s="230" t="s">
        <v>4674</v>
      </c>
      <c r="G327" s="231" t="s">
        <v>221</v>
      </c>
      <c r="H327" s="232">
        <v>2</v>
      </c>
      <c r="I327" s="233"/>
      <c r="J327" s="234">
        <f>ROUND(I327*H327,2)</f>
        <v>0</v>
      </c>
      <c r="K327" s="230" t="s">
        <v>222</v>
      </c>
      <c r="L327" s="45"/>
      <c r="M327" s="235" t="s">
        <v>1</v>
      </c>
      <c r="N327" s="236" t="s">
        <v>44</v>
      </c>
      <c r="O327" s="92"/>
      <c r="P327" s="237">
        <f>O327*H327</f>
        <v>0</v>
      </c>
      <c r="Q327" s="237">
        <v>9.0000000000000006E-05</v>
      </c>
      <c r="R327" s="237">
        <f>Q327*H327</f>
        <v>0.00018000000000000001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290</v>
      </c>
      <c r="AT327" s="239" t="s">
        <v>218</v>
      </c>
      <c r="AU327" s="239" t="s">
        <v>99</v>
      </c>
      <c r="AY327" s="18" t="s">
        <v>216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86</v>
      </c>
      <c r="BK327" s="240">
        <f>ROUND(I327*H327,2)</f>
        <v>0</v>
      </c>
      <c r="BL327" s="18" t="s">
        <v>290</v>
      </c>
      <c r="BM327" s="239" t="s">
        <v>4701</v>
      </c>
    </row>
    <row r="328" s="2" customFormat="1" ht="16.5" customHeight="1">
      <c r="A328" s="39"/>
      <c r="B328" s="40"/>
      <c r="C328" s="264" t="s">
        <v>1463</v>
      </c>
      <c r="D328" s="264" t="s">
        <v>372</v>
      </c>
      <c r="E328" s="265" t="s">
        <v>4676</v>
      </c>
      <c r="F328" s="266" t="s">
        <v>4677</v>
      </c>
      <c r="G328" s="267" t="s">
        <v>221</v>
      </c>
      <c r="H328" s="268">
        <v>2</v>
      </c>
      <c r="I328" s="269"/>
      <c r="J328" s="270">
        <f>ROUND(I328*H328,2)</f>
        <v>0</v>
      </c>
      <c r="K328" s="266" t="s">
        <v>3891</v>
      </c>
      <c r="L328" s="271"/>
      <c r="M328" s="272" t="s">
        <v>1</v>
      </c>
      <c r="N328" s="273" t="s">
        <v>44</v>
      </c>
      <c r="O328" s="92"/>
      <c r="P328" s="237">
        <f>O328*H328</f>
        <v>0</v>
      </c>
      <c r="Q328" s="237">
        <v>0.001</v>
      </c>
      <c r="R328" s="237">
        <f>Q328*H328</f>
        <v>0.002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371</v>
      </c>
      <c r="AT328" s="239" t="s">
        <v>372</v>
      </c>
      <c r="AU328" s="239" t="s">
        <v>99</v>
      </c>
      <c r="AY328" s="18" t="s">
        <v>216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86</v>
      </c>
      <c r="BK328" s="240">
        <f>ROUND(I328*H328,2)</f>
        <v>0</v>
      </c>
      <c r="BL328" s="18" t="s">
        <v>290</v>
      </c>
      <c r="BM328" s="239" t="s">
        <v>4702</v>
      </c>
    </row>
    <row r="329" s="12" customFormat="1" ht="20.88" customHeight="1">
      <c r="A329" s="12"/>
      <c r="B329" s="212"/>
      <c r="C329" s="213"/>
      <c r="D329" s="214" t="s">
        <v>78</v>
      </c>
      <c r="E329" s="226" t="s">
        <v>4703</v>
      </c>
      <c r="F329" s="226" t="s">
        <v>4704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SUM(P330:P335)</f>
        <v>0</v>
      </c>
      <c r="Q329" s="220"/>
      <c r="R329" s="221">
        <f>SUM(R330:R335)</f>
        <v>0.066700000000000009</v>
      </c>
      <c r="S329" s="220"/>
      <c r="T329" s="222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88</v>
      </c>
      <c r="AT329" s="224" t="s">
        <v>78</v>
      </c>
      <c r="AU329" s="224" t="s">
        <v>88</v>
      </c>
      <c r="AY329" s="223" t="s">
        <v>216</v>
      </c>
      <c r="BK329" s="225">
        <f>SUM(BK330:BK335)</f>
        <v>0</v>
      </c>
    </row>
    <row r="330" s="2" customFormat="1" ht="24.15" customHeight="1">
      <c r="A330" s="39"/>
      <c r="B330" s="40"/>
      <c r="C330" s="228" t="s">
        <v>1467</v>
      </c>
      <c r="D330" s="228" t="s">
        <v>218</v>
      </c>
      <c r="E330" s="229" t="s">
        <v>4705</v>
      </c>
      <c r="F330" s="230" t="s">
        <v>4706</v>
      </c>
      <c r="G330" s="231" t="s">
        <v>4149</v>
      </c>
      <c r="H330" s="232">
        <v>1</v>
      </c>
      <c r="I330" s="233"/>
      <c r="J330" s="234">
        <f>ROUND(I330*H330,2)</f>
        <v>0</v>
      </c>
      <c r="K330" s="230" t="s">
        <v>3891</v>
      </c>
      <c r="L330" s="45"/>
      <c r="M330" s="235" t="s">
        <v>1</v>
      </c>
      <c r="N330" s="236" t="s">
        <v>44</v>
      </c>
      <c r="O330" s="92"/>
      <c r="P330" s="237">
        <f>O330*H330</f>
        <v>0</v>
      </c>
      <c r="Q330" s="237">
        <v>0.050000000000000003</v>
      </c>
      <c r="R330" s="237">
        <f>Q330*H330</f>
        <v>0.050000000000000003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290</v>
      </c>
      <c r="AT330" s="239" t="s">
        <v>218</v>
      </c>
      <c r="AU330" s="239" t="s">
        <v>99</v>
      </c>
      <c r="AY330" s="18" t="s">
        <v>216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86</v>
      </c>
      <c r="BK330" s="240">
        <f>ROUND(I330*H330,2)</f>
        <v>0</v>
      </c>
      <c r="BL330" s="18" t="s">
        <v>290</v>
      </c>
      <c r="BM330" s="239" t="s">
        <v>4707</v>
      </c>
    </row>
    <row r="331" s="2" customFormat="1" ht="16.5" customHeight="1">
      <c r="A331" s="39"/>
      <c r="B331" s="40"/>
      <c r="C331" s="228" t="s">
        <v>1472</v>
      </c>
      <c r="D331" s="228" t="s">
        <v>218</v>
      </c>
      <c r="E331" s="229" t="s">
        <v>4664</v>
      </c>
      <c r="F331" s="230" t="s">
        <v>4665</v>
      </c>
      <c r="G331" s="231" t="s">
        <v>221</v>
      </c>
      <c r="H331" s="232">
        <v>5</v>
      </c>
      <c r="I331" s="233"/>
      <c r="J331" s="234">
        <f>ROUND(I331*H331,2)</f>
        <v>0</v>
      </c>
      <c r="K331" s="230" t="s">
        <v>222</v>
      </c>
      <c r="L331" s="45"/>
      <c r="M331" s="235" t="s">
        <v>1</v>
      </c>
      <c r="N331" s="236" t="s">
        <v>44</v>
      </c>
      <c r="O331" s="92"/>
      <c r="P331" s="237">
        <f>O331*H331</f>
        <v>0</v>
      </c>
      <c r="Q331" s="237">
        <v>0.00013999999999999999</v>
      </c>
      <c r="R331" s="237">
        <f>Q331*H331</f>
        <v>0.00069999999999999988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290</v>
      </c>
      <c r="AT331" s="239" t="s">
        <v>218</v>
      </c>
      <c r="AU331" s="239" t="s">
        <v>99</v>
      </c>
      <c r="AY331" s="18" t="s">
        <v>216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86</v>
      </c>
      <c r="BK331" s="240">
        <f>ROUND(I331*H331,2)</f>
        <v>0</v>
      </c>
      <c r="BL331" s="18" t="s">
        <v>290</v>
      </c>
      <c r="BM331" s="239" t="s">
        <v>4708</v>
      </c>
    </row>
    <row r="332" s="2" customFormat="1" ht="16.5" customHeight="1">
      <c r="A332" s="39"/>
      <c r="B332" s="40"/>
      <c r="C332" s="264" t="s">
        <v>1481</v>
      </c>
      <c r="D332" s="264" t="s">
        <v>372</v>
      </c>
      <c r="E332" s="265" t="s">
        <v>4667</v>
      </c>
      <c r="F332" s="266" t="s">
        <v>4668</v>
      </c>
      <c r="G332" s="267" t="s">
        <v>221</v>
      </c>
      <c r="H332" s="268">
        <v>5</v>
      </c>
      <c r="I332" s="269"/>
      <c r="J332" s="270">
        <f>ROUND(I332*H332,2)</f>
        <v>0</v>
      </c>
      <c r="K332" s="266" t="s">
        <v>3891</v>
      </c>
      <c r="L332" s="271"/>
      <c r="M332" s="272" t="s">
        <v>1</v>
      </c>
      <c r="N332" s="273" t="s">
        <v>44</v>
      </c>
      <c r="O332" s="92"/>
      <c r="P332" s="237">
        <f>O332*H332</f>
        <v>0</v>
      </c>
      <c r="Q332" s="237">
        <v>0.00031</v>
      </c>
      <c r="R332" s="237">
        <f>Q332*H332</f>
        <v>0.00155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371</v>
      </c>
      <c r="AT332" s="239" t="s">
        <v>372</v>
      </c>
      <c r="AU332" s="239" t="s">
        <v>99</v>
      </c>
      <c r="AY332" s="18" t="s">
        <v>216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86</v>
      </c>
      <c r="BK332" s="240">
        <f>ROUND(I332*H332,2)</f>
        <v>0</v>
      </c>
      <c r="BL332" s="18" t="s">
        <v>290</v>
      </c>
      <c r="BM332" s="239" t="s">
        <v>4709</v>
      </c>
    </row>
    <row r="333" s="2" customFormat="1" ht="16.5" customHeight="1">
      <c r="A333" s="39"/>
      <c r="B333" s="40"/>
      <c r="C333" s="228" t="s">
        <v>1486</v>
      </c>
      <c r="D333" s="228" t="s">
        <v>218</v>
      </c>
      <c r="E333" s="229" t="s">
        <v>4670</v>
      </c>
      <c r="F333" s="230" t="s">
        <v>4671</v>
      </c>
      <c r="G333" s="231" t="s">
        <v>4149</v>
      </c>
      <c r="H333" s="232">
        <v>5</v>
      </c>
      <c r="I333" s="233"/>
      <c r="J333" s="234">
        <f>ROUND(I333*H333,2)</f>
        <v>0</v>
      </c>
      <c r="K333" s="230" t="s">
        <v>222</v>
      </c>
      <c r="L333" s="45"/>
      <c r="M333" s="235" t="s">
        <v>1</v>
      </c>
      <c r="N333" s="236" t="s">
        <v>44</v>
      </c>
      <c r="O333" s="92"/>
      <c r="P333" s="237">
        <f>O333*H333</f>
        <v>0</v>
      </c>
      <c r="Q333" s="237">
        <v>0.0018</v>
      </c>
      <c r="R333" s="237">
        <f>Q333*H333</f>
        <v>0.0089999999999999993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290</v>
      </c>
      <c r="AT333" s="239" t="s">
        <v>218</v>
      </c>
      <c r="AU333" s="239" t="s">
        <v>99</v>
      </c>
      <c r="AY333" s="18" t="s">
        <v>216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86</v>
      </c>
      <c r="BK333" s="240">
        <f>ROUND(I333*H333,2)</f>
        <v>0</v>
      </c>
      <c r="BL333" s="18" t="s">
        <v>290</v>
      </c>
      <c r="BM333" s="239" t="s">
        <v>4710</v>
      </c>
    </row>
    <row r="334" s="2" customFormat="1" ht="16.5" customHeight="1">
      <c r="A334" s="39"/>
      <c r="B334" s="40"/>
      <c r="C334" s="228" t="s">
        <v>1492</v>
      </c>
      <c r="D334" s="228" t="s">
        <v>218</v>
      </c>
      <c r="E334" s="229" t="s">
        <v>4673</v>
      </c>
      <c r="F334" s="230" t="s">
        <v>4674</v>
      </c>
      <c r="G334" s="231" t="s">
        <v>221</v>
      </c>
      <c r="H334" s="232">
        <v>5</v>
      </c>
      <c r="I334" s="233"/>
      <c r="J334" s="234">
        <f>ROUND(I334*H334,2)</f>
        <v>0</v>
      </c>
      <c r="K334" s="230" t="s">
        <v>222</v>
      </c>
      <c r="L334" s="45"/>
      <c r="M334" s="235" t="s">
        <v>1</v>
      </c>
      <c r="N334" s="236" t="s">
        <v>44</v>
      </c>
      <c r="O334" s="92"/>
      <c r="P334" s="237">
        <f>O334*H334</f>
        <v>0</v>
      </c>
      <c r="Q334" s="237">
        <v>9.0000000000000006E-05</v>
      </c>
      <c r="R334" s="237">
        <f>Q334*H334</f>
        <v>0.00045000000000000004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290</v>
      </c>
      <c r="AT334" s="239" t="s">
        <v>218</v>
      </c>
      <c r="AU334" s="239" t="s">
        <v>99</v>
      </c>
      <c r="AY334" s="18" t="s">
        <v>216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86</v>
      </c>
      <c r="BK334" s="240">
        <f>ROUND(I334*H334,2)</f>
        <v>0</v>
      </c>
      <c r="BL334" s="18" t="s">
        <v>290</v>
      </c>
      <c r="BM334" s="239" t="s">
        <v>4711</v>
      </c>
    </row>
    <row r="335" s="2" customFormat="1" ht="16.5" customHeight="1">
      <c r="A335" s="39"/>
      <c r="B335" s="40"/>
      <c r="C335" s="264" t="s">
        <v>1497</v>
      </c>
      <c r="D335" s="264" t="s">
        <v>372</v>
      </c>
      <c r="E335" s="265" t="s">
        <v>4676</v>
      </c>
      <c r="F335" s="266" t="s">
        <v>4677</v>
      </c>
      <c r="G335" s="267" t="s">
        <v>221</v>
      </c>
      <c r="H335" s="268">
        <v>5</v>
      </c>
      <c r="I335" s="269"/>
      <c r="J335" s="270">
        <f>ROUND(I335*H335,2)</f>
        <v>0</v>
      </c>
      <c r="K335" s="266" t="s">
        <v>3891</v>
      </c>
      <c r="L335" s="271"/>
      <c r="M335" s="272" t="s">
        <v>1</v>
      </c>
      <c r="N335" s="273" t="s">
        <v>44</v>
      </c>
      <c r="O335" s="92"/>
      <c r="P335" s="237">
        <f>O335*H335</f>
        <v>0</v>
      </c>
      <c r="Q335" s="237">
        <v>0.001</v>
      </c>
      <c r="R335" s="237">
        <f>Q335*H335</f>
        <v>0.0050000000000000001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371</v>
      </c>
      <c r="AT335" s="239" t="s">
        <v>372</v>
      </c>
      <c r="AU335" s="239" t="s">
        <v>99</v>
      </c>
      <c r="AY335" s="18" t="s">
        <v>216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86</v>
      </c>
      <c r="BK335" s="240">
        <f>ROUND(I335*H335,2)</f>
        <v>0</v>
      </c>
      <c r="BL335" s="18" t="s">
        <v>290</v>
      </c>
      <c r="BM335" s="239" t="s">
        <v>4712</v>
      </c>
    </row>
    <row r="336" s="12" customFormat="1" ht="20.88" customHeight="1">
      <c r="A336" s="12"/>
      <c r="B336" s="212"/>
      <c r="C336" s="213"/>
      <c r="D336" s="214" t="s">
        <v>78</v>
      </c>
      <c r="E336" s="226" t="s">
        <v>4713</v>
      </c>
      <c r="F336" s="226" t="s">
        <v>4714</v>
      </c>
      <c r="G336" s="213"/>
      <c r="H336" s="213"/>
      <c r="I336" s="216"/>
      <c r="J336" s="227">
        <f>BK336</f>
        <v>0</v>
      </c>
      <c r="K336" s="213"/>
      <c r="L336" s="218"/>
      <c r="M336" s="219"/>
      <c r="N336" s="220"/>
      <c r="O336" s="220"/>
      <c r="P336" s="221">
        <f>SUM(P337:P342)</f>
        <v>0</v>
      </c>
      <c r="Q336" s="220"/>
      <c r="R336" s="221">
        <f>SUM(R337:R342)</f>
        <v>0.066700000000000009</v>
      </c>
      <c r="S336" s="220"/>
      <c r="T336" s="222">
        <f>SUM(T337:T342)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3" t="s">
        <v>88</v>
      </c>
      <c r="AT336" s="224" t="s">
        <v>78</v>
      </c>
      <c r="AU336" s="224" t="s">
        <v>88</v>
      </c>
      <c r="AY336" s="223" t="s">
        <v>216</v>
      </c>
      <c r="BK336" s="225">
        <f>SUM(BK337:BK342)</f>
        <v>0</v>
      </c>
    </row>
    <row r="337" s="2" customFormat="1" ht="24.15" customHeight="1">
      <c r="A337" s="39"/>
      <c r="B337" s="40"/>
      <c r="C337" s="228" t="s">
        <v>1503</v>
      </c>
      <c r="D337" s="228" t="s">
        <v>218</v>
      </c>
      <c r="E337" s="229" t="s">
        <v>4705</v>
      </c>
      <c r="F337" s="230" t="s">
        <v>4706</v>
      </c>
      <c r="G337" s="231" t="s">
        <v>4149</v>
      </c>
      <c r="H337" s="232">
        <v>1</v>
      </c>
      <c r="I337" s="233"/>
      <c r="J337" s="234">
        <f>ROUND(I337*H337,2)</f>
        <v>0</v>
      </c>
      <c r="K337" s="230" t="s">
        <v>3891</v>
      </c>
      <c r="L337" s="45"/>
      <c r="M337" s="235" t="s">
        <v>1</v>
      </c>
      <c r="N337" s="236" t="s">
        <v>44</v>
      </c>
      <c r="O337" s="92"/>
      <c r="P337" s="237">
        <f>O337*H337</f>
        <v>0</v>
      </c>
      <c r="Q337" s="237">
        <v>0.050000000000000003</v>
      </c>
      <c r="R337" s="237">
        <f>Q337*H337</f>
        <v>0.050000000000000003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290</v>
      </c>
      <c r="AT337" s="239" t="s">
        <v>218</v>
      </c>
      <c r="AU337" s="239" t="s">
        <v>99</v>
      </c>
      <c r="AY337" s="18" t="s">
        <v>216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86</v>
      </c>
      <c r="BK337" s="240">
        <f>ROUND(I337*H337,2)</f>
        <v>0</v>
      </c>
      <c r="BL337" s="18" t="s">
        <v>290</v>
      </c>
      <c r="BM337" s="239" t="s">
        <v>4715</v>
      </c>
    </row>
    <row r="338" s="2" customFormat="1" ht="16.5" customHeight="1">
      <c r="A338" s="39"/>
      <c r="B338" s="40"/>
      <c r="C338" s="228" t="s">
        <v>1508</v>
      </c>
      <c r="D338" s="228" t="s">
        <v>218</v>
      </c>
      <c r="E338" s="229" t="s">
        <v>4664</v>
      </c>
      <c r="F338" s="230" t="s">
        <v>4665</v>
      </c>
      <c r="G338" s="231" t="s">
        <v>221</v>
      </c>
      <c r="H338" s="232">
        <v>5</v>
      </c>
      <c r="I338" s="233"/>
      <c r="J338" s="234">
        <f>ROUND(I338*H338,2)</f>
        <v>0</v>
      </c>
      <c r="K338" s="230" t="s">
        <v>222</v>
      </c>
      <c r="L338" s="45"/>
      <c r="M338" s="235" t="s">
        <v>1</v>
      </c>
      <c r="N338" s="236" t="s">
        <v>44</v>
      </c>
      <c r="O338" s="92"/>
      <c r="P338" s="237">
        <f>O338*H338</f>
        <v>0</v>
      </c>
      <c r="Q338" s="237">
        <v>0.00013999999999999999</v>
      </c>
      <c r="R338" s="237">
        <f>Q338*H338</f>
        <v>0.00069999999999999988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290</v>
      </c>
      <c r="AT338" s="239" t="s">
        <v>218</v>
      </c>
      <c r="AU338" s="239" t="s">
        <v>99</v>
      </c>
      <c r="AY338" s="18" t="s">
        <v>216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86</v>
      </c>
      <c r="BK338" s="240">
        <f>ROUND(I338*H338,2)</f>
        <v>0</v>
      </c>
      <c r="BL338" s="18" t="s">
        <v>290</v>
      </c>
      <c r="BM338" s="239" t="s">
        <v>4716</v>
      </c>
    </row>
    <row r="339" s="2" customFormat="1" ht="16.5" customHeight="1">
      <c r="A339" s="39"/>
      <c r="B339" s="40"/>
      <c r="C339" s="264" t="s">
        <v>1513</v>
      </c>
      <c r="D339" s="264" t="s">
        <v>372</v>
      </c>
      <c r="E339" s="265" t="s">
        <v>4667</v>
      </c>
      <c r="F339" s="266" t="s">
        <v>4668</v>
      </c>
      <c r="G339" s="267" t="s">
        <v>221</v>
      </c>
      <c r="H339" s="268">
        <v>5</v>
      </c>
      <c r="I339" s="269"/>
      <c r="J339" s="270">
        <f>ROUND(I339*H339,2)</f>
        <v>0</v>
      </c>
      <c r="K339" s="266" t="s">
        <v>3891</v>
      </c>
      <c r="L339" s="271"/>
      <c r="M339" s="272" t="s">
        <v>1</v>
      </c>
      <c r="N339" s="273" t="s">
        <v>44</v>
      </c>
      <c r="O339" s="92"/>
      <c r="P339" s="237">
        <f>O339*H339</f>
        <v>0</v>
      </c>
      <c r="Q339" s="237">
        <v>0.00031</v>
      </c>
      <c r="R339" s="237">
        <f>Q339*H339</f>
        <v>0.00155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371</v>
      </c>
      <c r="AT339" s="239" t="s">
        <v>372</v>
      </c>
      <c r="AU339" s="239" t="s">
        <v>99</v>
      </c>
      <c r="AY339" s="18" t="s">
        <v>216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86</v>
      </c>
      <c r="BK339" s="240">
        <f>ROUND(I339*H339,2)</f>
        <v>0</v>
      </c>
      <c r="BL339" s="18" t="s">
        <v>290</v>
      </c>
      <c r="BM339" s="239" t="s">
        <v>4717</v>
      </c>
    </row>
    <row r="340" s="2" customFormat="1" ht="16.5" customHeight="1">
      <c r="A340" s="39"/>
      <c r="B340" s="40"/>
      <c r="C340" s="228" t="s">
        <v>1518</v>
      </c>
      <c r="D340" s="228" t="s">
        <v>218</v>
      </c>
      <c r="E340" s="229" t="s">
        <v>4670</v>
      </c>
      <c r="F340" s="230" t="s">
        <v>4671</v>
      </c>
      <c r="G340" s="231" t="s">
        <v>4149</v>
      </c>
      <c r="H340" s="232">
        <v>5</v>
      </c>
      <c r="I340" s="233"/>
      <c r="J340" s="234">
        <f>ROUND(I340*H340,2)</f>
        <v>0</v>
      </c>
      <c r="K340" s="230" t="s">
        <v>222</v>
      </c>
      <c r="L340" s="45"/>
      <c r="M340" s="235" t="s">
        <v>1</v>
      </c>
      <c r="N340" s="236" t="s">
        <v>44</v>
      </c>
      <c r="O340" s="92"/>
      <c r="P340" s="237">
        <f>O340*H340</f>
        <v>0</v>
      </c>
      <c r="Q340" s="237">
        <v>0.0018</v>
      </c>
      <c r="R340" s="237">
        <f>Q340*H340</f>
        <v>0.0089999999999999993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290</v>
      </c>
      <c r="AT340" s="239" t="s">
        <v>218</v>
      </c>
      <c r="AU340" s="239" t="s">
        <v>99</v>
      </c>
      <c r="AY340" s="18" t="s">
        <v>216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86</v>
      </c>
      <c r="BK340" s="240">
        <f>ROUND(I340*H340,2)</f>
        <v>0</v>
      </c>
      <c r="BL340" s="18" t="s">
        <v>290</v>
      </c>
      <c r="BM340" s="239" t="s">
        <v>4718</v>
      </c>
    </row>
    <row r="341" s="2" customFormat="1" ht="16.5" customHeight="1">
      <c r="A341" s="39"/>
      <c r="B341" s="40"/>
      <c r="C341" s="228" t="s">
        <v>1525</v>
      </c>
      <c r="D341" s="228" t="s">
        <v>218</v>
      </c>
      <c r="E341" s="229" t="s">
        <v>4673</v>
      </c>
      <c r="F341" s="230" t="s">
        <v>4674</v>
      </c>
      <c r="G341" s="231" t="s">
        <v>221</v>
      </c>
      <c r="H341" s="232">
        <v>5</v>
      </c>
      <c r="I341" s="233"/>
      <c r="J341" s="234">
        <f>ROUND(I341*H341,2)</f>
        <v>0</v>
      </c>
      <c r="K341" s="230" t="s">
        <v>222</v>
      </c>
      <c r="L341" s="45"/>
      <c r="M341" s="235" t="s">
        <v>1</v>
      </c>
      <c r="N341" s="236" t="s">
        <v>44</v>
      </c>
      <c r="O341" s="92"/>
      <c r="P341" s="237">
        <f>O341*H341</f>
        <v>0</v>
      </c>
      <c r="Q341" s="237">
        <v>9.0000000000000006E-05</v>
      </c>
      <c r="R341" s="237">
        <f>Q341*H341</f>
        <v>0.00045000000000000004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290</v>
      </c>
      <c r="AT341" s="239" t="s">
        <v>218</v>
      </c>
      <c r="AU341" s="239" t="s">
        <v>99</v>
      </c>
      <c r="AY341" s="18" t="s">
        <v>216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86</v>
      </c>
      <c r="BK341" s="240">
        <f>ROUND(I341*H341,2)</f>
        <v>0</v>
      </c>
      <c r="BL341" s="18" t="s">
        <v>290</v>
      </c>
      <c r="BM341" s="239" t="s">
        <v>4719</v>
      </c>
    </row>
    <row r="342" s="2" customFormat="1" ht="16.5" customHeight="1">
      <c r="A342" s="39"/>
      <c r="B342" s="40"/>
      <c r="C342" s="264" t="s">
        <v>1531</v>
      </c>
      <c r="D342" s="264" t="s">
        <v>372</v>
      </c>
      <c r="E342" s="265" t="s">
        <v>4676</v>
      </c>
      <c r="F342" s="266" t="s">
        <v>4677</v>
      </c>
      <c r="G342" s="267" t="s">
        <v>221</v>
      </c>
      <c r="H342" s="268">
        <v>5</v>
      </c>
      <c r="I342" s="269"/>
      <c r="J342" s="270">
        <f>ROUND(I342*H342,2)</f>
        <v>0</v>
      </c>
      <c r="K342" s="266" t="s">
        <v>3891</v>
      </c>
      <c r="L342" s="271"/>
      <c r="M342" s="272" t="s">
        <v>1</v>
      </c>
      <c r="N342" s="273" t="s">
        <v>44</v>
      </c>
      <c r="O342" s="92"/>
      <c r="P342" s="237">
        <f>O342*H342</f>
        <v>0</v>
      </c>
      <c r="Q342" s="237">
        <v>0.001</v>
      </c>
      <c r="R342" s="237">
        <f>Q342*H342</f>
        <v>0.0050000000000000001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371</v>
      </c>
      <c r="AT342" s="239" t="s">
        <v>372</v>
      </c>
      <c r="AU342" s="239" t="s">
        <v>99</v>
      </c>
      <c r="AY342" s="18" t="s">
        <v>216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86</v>
      </c>
      <c r="BK342" s="240">
        <f>ROUND(I342*H342,2)</f>
        <v>0</v>
      </c>
      <c r="BL342" s="18" t="s">
        <v>290</v>
      </c>
      <c r="BM342" s="239" t="s">
        <v>4720</v>
      </c>
    </row>
    <row r="343" s="12" customFormat="1" ht="20.88" customHeight="1">
      <c r="A343" s="12"/>
      <c r="B343" s="212"/>
      <c r="C343" s="213"/>
      <c r="D343" s="214" t="s">
        <v>78</v>
      </c>
      <c r="E343" s="226" t="s">
        <v>4721</v>
      </c>
      <c r="F343" s="226" t="s">
        <v>4722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SUM(P344:P348)</f>
        <v>0</v>
      </c>
      <c r="Q343" s="220"/>
      <c r="R343" s="221">
        <f>SUM(R344:R348)</f>
        <v>0.021220000000000003</v>
      </c>
      <c r="S343" s="220"/>
      <c r="T343" s="222">
        <f>SUM(T344:T348)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88</v>
      </c>
      <c r="AT343" s="224" t="s">
        <v>78</v>
      </c>
      <c r="AU343" s="224" t="s">
        <v>88</v>
      </c>
      <c r="AY343" s="223" t="s">
        <v>216</v>
      </c>
      <c r="BK343" s="225">
        <f>SUM(BK344:BK348)</f>
        <v>0</v>
      </c>
    </row>
    <row r="344" s="2" customFormat="1" ht="16.5" customHeight="1">
      <c r="A344" s="39"/>
      <c r="B344" s="40"/>
      <c r="C344" s="228" t="s">
        <v>1535</v>
      </c>
      <c r="D344" s="228" t="s">
        <v>218</v>
      </c>
      <c r="E344" s="229" t="s">
        <v>4723</v>
      </c>
      <c r="F344" s="230" t="s">
        <v>4724</v>
      </c>
      <c r="G344" s="231" t="s">
        <v>4149</v>
      </c>
      <c r="H344" s="232">
        <v>1</v>
      </c>
      <c r="I344" s="233"/>
      <c r="J344" s="234">
        <f>ROUND(I344*H344,2)</f>
        <v>0</v>
      </c>
      <c r="K344" s="230" t="s">
        <v>222</v>
      </c>
      <c r="L344" s="45"/>
      <c r="M344" s="235" t="s">
        <v>1</v>
      </c>
      <c r="N344" s="236" t="s">
        <v>44</v>
      </c>
      <c r="O344" s="92"/>
      <c r="P344" s="237">
        <f>O344*H344</f>
        <v>0</v>
      </c>
      <c r="Q344" s="237">
        <v>0.019210000000000001</v>
      </c>
      <c r="R344" s="237">
        <f>Q344*H344</f>
        <v>0.019210000000000001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290</v>
      </c>
      <c r="AT344" s="239" t="s">
        <v>218</v>
      </c>
      <c r="AU344" s="239" t="s">
        <v>99</v>
      </c>
      <c r="AY344" s="18" t="s">
        <v>216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86</v>
      </c>
      <c r="BK344" s="240">
        <f>ROUND(I344*H344,2)</f>
        <v>0</v>
      </c>
      <c r="BL344" s="18" t="s">
        <v>290</v>
      </c>
      <c r="BM344" s="239" t="s">
        <v>4725</v>
      </c>
    </row>
    <row r="345" s="2" customFormat="1" ht="16.5" customHeight="1">
      <c r="A345" s="39"/>
      <c r="B345" s="40"/>
      <c r="C345" s="228" t="s">
        <v>1540</v>
      </c>
      <c r="D345" s="228" t="s">
        <v>218</v>
      </c>
      <c r="E345" s="229" t="s">
        <v>4664</v>
      </c>
      <c r="F345" s="230" t="s">
        <v>4665</v>
      </c>
      <c r="G345" s="231" t="s">
        <v>221</v>
      </c>
      <c r="H345" s="232">
        <v>1</v>
      </c>
      <c r="I345" s="233"/>
      <c r="J345" s="234">
        <f>ROUND(I345*H345,2)</f>
        <v>0</v>
      </c>
      <c r="K345" s="230" t="s">
        <v>222</v>
      </c>
      <c r="L345" s="45"/>
      <c r="M345" s="235" t="s">
        <v>1</v>
      </c>
      <c r="N345" s="236" t="s">
        <v>44</v>
      </c>
      <c r="O345" s="92"/>
      <c r="P345" s="237">
        <f>O345*H345</f>
        <v>0</v>
      </c>
      <c r="Q345" s="237">
        <v>0.00013999999999999999</v>
      </c>
      <c r="R345" s="237">
        <f>Q345*H345</f>
        <v>0.00013999999999999999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290</v>
      </c>
      <c r="AT345" s="239" t="s">
        <v>218</v>
      </c>
      <c r="AU345" s="239" t="s">
        <v>99</v>
      </c>
      <c r="AY345" s="18" t="s">
        <v>216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86</v>
      </c>
      <c r="BK345" s="240">
        <f>ROUND(I345*H345,2)</f>
        <v>0</v>
      </c>
      <c r="BL345" s="18" t="s">
        <v>290</v>
      </c>
      <c r="BM345" s="239" t="s">
        <v>4726</v>
      </c>
    </row>
    <row r="346" s="2" customFormat="1" ht="16.5" customHeight="1">
      <c r="A346" s="39"/>
      <c r="B346" s="40"/>
      <c r="C346" s="264" t="s">
        <v>1546</v>
      </c>
      <c r="D346" s="264" t="s">
        <v>372</v>
      </c>
      <c r="E346" s="265" t="s">
        <v>4667</v>
      </c>
      <c r="F346" s="266" t="s">
        <v>4668</v>
      </c>
      <c r="G346" s="267" t="s">
        <v>221</v>
      </c>
      <c r="H346" s="268">
        <v>1</v>
      </c>
      <c r="I346" s="269"/>
      <c r="J346" s="270">
        <f>ROUND(I346*H346,2)</f>
        <v>0</v>
      </c>
      <c r="K346" s="266" t="s">
        <v>3891</v>
      </c>
      <c r="L346" s="271"/>
      <c r="M346" s="272" t="s">
        <v>1</v>
      </c>
      <c r="N346" s="273" t="s">
        <v>44</v>
      </c>
      <c r="O346" s="92"/>
      <c r="P346" s="237">
        <f>O346*H346</f>
        <v>0</v>
      </c>
      <c r="Q346" s="237">
        <v>0.00031</v>
      </c>
      <c r="R346" s="237">
        <f>Q346*H346</f>
        <v>0.00031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371</v>
      </c>
      <c r="AT346" s="239" t="s">
        <v>372</v>
      </c>
      <c r="AU346" s="239" t="s">
        <v>99</v>
      </c>
      <c r="AY346" s="18" t="s">
        <v>216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86</v>
      </c>
      <c r="BK346" s="240">
        <f>ROUND(I346*H346,2)</f>
        <v>0</v>
      </c>
      <c r="BL346" s="18" t="s">
        <v>290</v>
      </c>
      <c r="BM346" s="239" t="s">
        <v>4727</v>
      </c>
    </row>
    <row r="347" s="2" customFormat="1" ht="16.5" customHeight="1">
      <c r="A347" s="39"/>
      <c r="B347" s="40"/>
      <c r="C347" s="228" t="s">
        <v>1552</v>
      </c>
      <c r="D347" s="228" t="s">
        <v>218</v>
      </c>
      <c r="E347" s="229" t="s">
        <v>4728</v>
      </c>
      <c r="F347" s="230" t="s">
        <v>4729</v>
      </c>
      <c r="G347" s="231" t="s">
        <v>221</v>
      </c>
      <c r="H347" s="232">
        <v>1</v>
      </c>
      <c r="I347" s="233"/>
      <c r="J347" s="234">
        <f>ROUND(I347*H347,2)</f>
        <v>0</v>
      </c>
      <c r="K347" s="230" t="s">
        <v>222</v>
      </c>
      <c r="L347" s="45"/>
      <c r="M347" s="235" t="s">
        <v>1</v>
      </c>
      <c r="N347" s="236" t="s">
        <v>44</v>
      </c>
      <c r="O347" s="92"/>
      <c r="P347" s="237">
        <f>O347*H347</f>
        <v>0</v>
      </c>
      <c r="Q347" s="237">
        <v>4.0000000000000003E-05</v>
      </c>
      <c r="R347" s="237">
        <f>Q347*H347</f>
        <v>4.0000000000000003E-05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290</v>
      </c>
      <c r="AT347" s="239" t="s">
        <v>218</v>
      </c>
      <c r="AU347" s="239" t="s">
        <v>99</v>
      </c>
      <c r="AY347" s="18" t="s">
        <v>216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86</v>
      </c>
      <c r="BK347" s="240">
        <f>ROUND(I347*H347,2)</f>
        <v>0</v>
      </c>
      <c r="BL347" s="18" t="s">
        <v>290</v>
      </c>
      <c r="BM347" s="239" t="s">
        <v>4730</v>
      </c>
    </row>
    <row r="348" s="2" customFormat="1" ht="16.5" customHeight="1">
      <c r="A348" s="39"/>
      <c r="B348" s="40"/>
      <c r="C348" s="264" t="s">
        <v>1557</v>
      </c>
      <c r="D348" s="264" t="s">
        <v>372</v>
      </c>
      <c r="E348" s="265" t="s">
        <v>4731</v>
      </c>
      <c r="F348" s="266" t="s">
        <v>4732</v>
      </c>
      <c r="G348" s="267" t="s">
        <v>221</v>
      </c>
      <c r="H348" s="268">
        <v>1</v>
      </c>
      <c r="I348" s="269"/>
      <c r="J348" s="270">
        <f>ROUND(I348*H348,2)</f>
        <v>0</v>
      </c>
      <c r="K348" s="266" t="s">
        <v>222</v>
      </c>
      <c r="L348" s="271"/>
      <c r="M348" s="272" t="s">
        <v>1</v>
      </c>
      <c r="N348" s="273" t="s">
        <v>44</v>
      </c>
      <c r="O348" s="92"/>
      <c r="P348" s="237">
        <f>O348*H348</f>
        <v>0</v>
      </c>
      <c r="Q348" s="237">
        <v>0.0015200000000000001</v>
      </c>
      <c r="R348" s="237">
        <f>Q348*H348</f>
        <v>0.0015200000000000001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371</v>
      </c>
      <c r="AT348" s="239" t="s">
        <v>372</v>
      </c>
      <c r="AU348" s="239" t="s">
        <v>99</v>
      </c>
      <c r="AY348" s="18" t="s">
        <v>216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86</v>
      </c>
      <c r="BK348" s="240">
        <f>ROUND(I348*H348,2)</f>
        <v>0</v>
      </c>
      <c r="BL348" s="18" t="s">
        <v>290</v>
      </c>
      <c r="BM348" s="239" t="s">
        <v>4733</v>
      </c>
    </row>
    <row r="349" s="12" customFormat="1" ht="20.88" customHeight="1">
      <c r="A349" s="12"/>
      <c r="B349" s="212"/>
      <c r="C349" s="213"/>
      <c r="D349" s="214" t="s">
        <v>78</v>
      </c>
      <c r="E349" s="226" t="s">
        <v>4734</v>
      </c>
      <c r="F349" s="226" t="s">
        <v>4735</v>
      </c>
      <c r="G349" s="213"/>
      <c r="H349" s="213"/>
      <c r="I349" s="216"/>
      <c r="J349" s="227">
        <f>BK349</f>
        <v>0</v>
      </c>
      <c r="K349" s="213"/>
      <c r="L349" s="218"/>
      <c r="M349" s="219"/>
      <c r="N349" s="220"/>
      <c r="O349" s="220"/>
      <c r="P349" s="221">
        <f>SUM(P350:P352)</f>
        <v>0</v>
      </c>
      <c r="Q349" s="220"/>
      <c r="R349" s="221">
        <f>SUM(R350:R352)</f>
        <v>0.032410000000000001</v>
      </c>
      <c r="S349" s="220"/>
      <c r="T349" s="222">
        <f>SUM(T350:T352)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3" t="s">
        <v>88</v>
      </c>
      <c r="AT349" s="224" t="s">
        <v>78</v>
      </c>
      <c r="AU349" s="224" t="s">
        <v>88</v>
      </c>
      <c r="AY349" s="223" t="s">
        <v>216</v>
      </c>
      <c r="BK349" s="225">
        <f>SUM(BK350:BK352)</f>
        <v>0</v>
      </c>
    </row>
    <row r="350" s="2" customFormat="1" ht="24.15" customHeight="1">
      <c r="A350" s="39"/>
      <c r="B350" s="40"/>
      <c r="C350" s="228" t="s">
        <v>1563</v>
      </c>
      <c r="D350" s="228" t="s">
        <v>218</v>
      </c>
      <c r="E350" s="229" t="s">
        <v>4736</v>
      </c>
      <c r="F350" s="230" t="s">
        <v>4737</v>
      </c>
      <c r="G350" s="231" t="s">
        <v>4149</v>
      </c>
      <c r="H350" s="232">
        <v>1</v>
      </c>
      <c r="I350" s="233"/>
      <c r="J350" s="234">
        <f>ROUND(I350*H350,2)</f>
        <v>0</v>
      </c>
      <c r="K350" s="230" t="s">
        <v>3891</v>
      </c>
      <c r="L350" s="45"/>
      <c r="M350" s="235" t="s">
        <v>1</v>
      </c>
      <c r="N350" s="236" t="s">
        <v>44</v>
      </c>
      <c r="O350" s="92"/>
      <c r="P350" s="237">
        <f>O350*H350</f>
        <v>0</v>
      </c>
      <c r="Q350" s="237">
        <v>0.018689999999999998</v>
      </c>
      <c r="R350" s="237">
        <f>Q350*H350</f>
        <v>0.018689999999999998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290</v>
      </c>
      <c r="AT350" s="239" t="s">
        <v>218</v>
      </c>
      <c r="AU350" s="239" t="s">
        <v>99</v>
      </c>
      <c r="AY350" s="18" t="s">
        <v>216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86</v>
      </c>
      <c r="BK350" s="240">
        <f>ROUND(I350*H350,2)</f>
        <v>0</v>
      </c>
      <c r="BL350" s="18" t="s">
        <v>290</v>
      </c>
      <c r="BM350" s="239" t="s">
        <v>4738</v>
      </c>
    </row>
    <row r="351" s="2" customFormat="1" ht="21.75" customHeight="1">
      <c r="A351" s="39"/>
      <c r="B351" s="40"/>
      <c r="C351" s="228" t="s">
        <v>1568</v>
      </c>
      <c r="D351" s="228" t="s">
        <v>218</v>
      </c>
      <c r="E351" s="229" t="s">
        <v>4739</v>
      </c>
      <c r="F351" s="230" t="s">
        <v>4740</v>
      </c>
      <c r="G351" s="231" t="s">
        <v>4149</v>
      </c>
      <c r="H351" s="232">
        <v>1</v>
      </c>
      <c r="I351" s="233"/>
      <c r="J351" s="234">
        <f>ROUND(I351*H351,2)</f>
        <v>0</v>
      </c>
      <c r="K351" s="230" t="s">
        <v>3891</v>
      </c>
      <c r="L351" s="45"/>
      <c r="M351" s="235" t="s">
        <v>1</v>
      </c>
      <c r="N351" s="236" t="s">
        <v>44</v>
      </c>
      <c r="O351" s="92"/>
      <c r="P351" s="237">
        <f>O351*H351</f>
        <v>0</v>
      </c>
      <c r="Q351" s="237">
        <v>0.012</v>
      </c>
      <c r="R351" s="237">
        <f>Q351*H351</f>
        <v>0.012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290</v>
      </c>
      <c r="AT351" s="239" t="s">
        <v>218</v>
      </c>
      <c r="AU351" s="239" t="s">
        <v>99</v>
      </c>
      <c r="AY351" s="18" t="s">
        <v>216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86</v>
      </c>
      <c r="BK351" s="240">
        <f>ROUND(I351*H351,2)</f>
        <v>0</v>
      </c>
      <c r="BL351" s="18" t="s">
        <v>290</v>
      </c>
      <c r="BM351" s="239" t="s">
        <v>4741</v>
      </c>
    </row>
    <row r="352" s="2" customFormat="1" ht="16.5" customHeight="1">
      <c r="A352" s="39"/>
      <c r="B352" s="40"/>
      <c r="C352" s="228" t="s">
        <v>1572</v>
      </c>
      <c r="D352" s="228" t="s">
        <v>218</v>
      </c>
      <c r="E352" s="229" t="s">
        <v>4742</v>
      </c>
      <c r="F352" s="230" t="s">
        <v>4743</v>
      </c>
      <c r="G352" s="231" t="s">
        <v>4149</v>
      </c>
      <c r="H352" s="232">
        <v>1</v>
      </c>
      <c r="I352" s="233"/>
      <c r="J352" s="234">
        <f>ROUND(I352*H352,2)</f>
        <v>0</v>
      </c>
      <c r="K352" s="230" t="s">
        <v>222</v>
      </c>
      <c r="L352" s="45"/>
      <c r="M352" s="235" t="s">
        <v>1</v>
      </c>
      <c r="N352" s="236" t="s">
        <v>44</v>
      </c>
      <c r="O352" s="92"/>
      <c r="P352" s="237">
        <f>O352*H352</f>
        <v>0</v>
      </c>
      <c r="Q352" s="237">
        <v>0.00172</v>
      </c>
      <c r="R352" s="237">
        <f>Q352*H352</f>
        <v>0.00172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290</v>
      </c>
      <c r="AT352" s="239" t="s">
        <v>218</v>
      </c>
      <c r="AU352" s="239" t="s">
        <v>99</v>
      </c>
      <c r="AY352" s="18" t="s">
        <v>216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86</v>
      </c>
      <c r="BK352" s="240">
        <f>ROUND(I352*H352,2)</f>
        <v>0</v>
      </c>
      <c r="BL352" s="18" t="s">
        <v>290</v>
      </c>
      <c r="BM352" s="239" t="s">
        <v>4744</v>
      </c>
    </row>
    <row r="353" s="12" customFormat="1" ht="20.88" customHeight="1">
      <c r="A353" s="12"/>
      <c r="B353" s="212"/>
      <c r="C353" s="213"/>
      <c r="D353" s="214" t="s">
        <v>78</v>
      </c>
      <c r="E353" s="226" t="s">
        <v>4745</v>
      </c>
      <c r="F353" s="226" t="s">
        <v>4746</v>
      </c>
      <c r="G353" s="213"/>
      <c r="H353" s="213"/>
      <c r="I353" s="216"/>
      <c r="J353" s="227">
        <f>BK353</f>
        <v>0</v>
      </c>
      <c r="K353" s="213"/>
      <c r="L353" s="218"/>
      <c r="M353" s="219"/>
      <c r="N353" s="220"/>
      <c r="O353" s="220"/>
      <c r="P353" s="221">
        <f>SUM(P354:P357)</f>
        <v>0</v>
      </c>
      <c r="Q353" s="220"/>
      <c r="R353" s="221">
        <f>SUM(R354:R357)</f>
        <v>0.18171999999999997</v>
      </c>
      <c r="S353" s="220"/>
      <c r="T353" s="222">
        <f>SUM(T354:T357)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88</v>
      </c>
      <c r="AT353" s="224" t="s">
        <v>78</v>
      </c>
      <c r="AU353" s="224" t="s">
        <v>88</v>
      </c>
      <c r="AY353" s="223" t="s">
        <v>216</v>
      </c>
      <c r="BK353" s="225">
        <f>SUM(BK354:BK357)</f>
        <v>0</v>
      </c>
    </row>
    <row r="354" s="2" customFormat="1" ht="16.5" customHeight="1">
      <c r="A354" s="39"/>
      <c r="B354" s="40"/>
      <c r="C354" s="228" t="s">
        <v>1577</v>
      </c>
      <c r="D354" s="228" t="s">
        <v>218</v>
      </c>
      <c r="E354" s="229" t="s">
        <v>4747</v>
      </c>
      <c r="F354" s="230" t="s">
        <v>4748</v>
      </c>
      <c r="G354" s="231" t="s">
        <v>4149</v>
      </c>
      <c r="H354" s="232">
        <v>2</v>
      </c>
      <c r="I354" s="233"/>
      <c r="J354" s="234">
        <f>ROUND(I354*H354,2)</f>
        <v>0</v>
      </c>
      <c r="K354" s="230" t="s">
        <v>222</v>
      </c>
      <c r="L354" s="45"/>
      <c r="M354" s="235" t="s">
        <v>1</v>
      </c>
      <c r="N354" s="236" t="s">
        <v>44</v>
      </c>
      <c r="O354" s="92"/>
      <c r="P354" s="237">
        <f>O354*H354</f>
        <v>0</v>
      </c>
      <c r="Q354" s="237">
        <v>0.010789999999999999</v>
      </c>
      <c r="R354" s="237">
        <f>Q354*H354</f>
        <v>0.021579999999999998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290</v>
      </c>
      <c r="AT354" s="239" t="s">
        <v>218</v>
      </c>
      <c r="AU354" s="239" t="s">
        <v>99</v>
      </c>
      <c r="AY354" s="18" t="s">
        <v>216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86</v>
      </c>
      <c r="BK354" s="240">
        <f>ROUND(I354*H354,2)</f>
        <v>0</v>
      </c>
      <c r="BL354" s="18" t="s">
        <v>290</v>
      </c>
      <c r="BM354" s="239" t="s">
        <v>4749</v>
      </c>
    </row>
    <row r="355" s="2" customFormat="1" ht="24.15" customHeight="1">
      <c r="A355" s="39"/>
      <c r="B355" s="40"/>
      <c r="C355" s="228" t="s">
        <v>1594</v>
      </c>
      <c r="D355" s="228" t="s">
        <v>218</v>
      </c>
      <c r="E355" s="229" t="s">
        <v>4750</v>
      </c>
      <c r="F355" s="230" t="s">
        <v>4751</v>
      </c>
      <c r="G355" s="231" t="s">
        <v>4149</v>
      </c>
      <c r="H355" s="232">
        <v>2</v>
      </c>
      <c r="I355" s="233"/>
      <c r="J355" s="234">
        <f>ROUND(I355*H355,2)</f>
        <v>0</v>
      </c>
      <c r="K355" s="230" t="s">
        <v>222</v>
      </c>
      <c r="L355" s="45"/>
      <c r="M355" s="235" t="s">
        <v>1</v>
      </c>
      <c r="N355" s="236" t="s">
        <v>44</v>
      </c>
      <c r="O355" s="92"/>
      <c r="P355" s="237">
        <f>O355*H355</f>
        <v>0</v>
      </c>
      <c r="Q355" s="237">
        <v>0.07639</v>
      </c>
      <c r="R355" s="237">
        <f>Q355*H355</f>
        <v>0.15278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290</v>
      </c>
      <c r="AT355" s="239" t="s">
        <v>218</v>
      </c>
      <c r="AU355" s="239" t="s">
        <v>99</v>
      </c>
      <c r="AY355" s="18" t="s">
        <v>216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86</v>
      </c>
      <c r="BK355" s="240">
        <f>ROUND(I355*H355,2)</f>
        <v>0</v>
      </c>
      <c r="BL355" s="18" t="s">
        <v>290</v>
      </c>
      <c r="BM355" s="239" t="s">
        <v>4752</v>
      </c>
    </row>
    <row r="356" s="2" customFormat="1" ht="16.5" customHeight="1">
      <c r="A356" s="39"/>
      <c r="B356" s="40"/>
      <c r="C356" s="228" t="s">
        <v>1605</v>
      </c>
      <c r="D356" s="228" t="s">
        <v>218</v>
      </c>
      <c r="E356" s="229" t="s">
        <v>4753</v>
      </c>
      <c r="F356" s="230" t="s">
        <v>4754</v>
      </c>
      <c r="G356" s="231" t="s">
        <v>4149</v>
      </c>
      <c r="H356" s="232">
        <v>2</v>
      </c>
      <c r="I356" s="233"/>
      <c r="J356" s="234">
        <f>ROUND(I356*H356,2)</f>
        <v>0</v>
      </c>
      <c r="K356" s="230" t="s">
        <v>222</v>
      </c>
      <c r="L356" s="45"/>
      <c r="M356" s="235" t="s">
        <v>1</v>
      </c>
      <c r="N356" s="236" t="s">
        <v>44</v>
      </c>
      <c r="O356" s="92"/>
      <c r="P356" s="237">
        <f>O356*H356</f>
        <v>0</v>
      </c>
      <c r="Q356" s="237">
        <v>0.0018400000000000001</v>
      </c>
      <c r="R356" s="237">
        <f>Q356*H356</f>
        <v>0.0036800000000000001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290</v>
      </c>
      <c r="AT356" s="239" t="s">
        <v>218</v>
      </c>
      <c r="AU356" s="239" t="s">
        <v>99</v>
      </c>
      <c r="AY356" s="18" t="s">
        <v>216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86</v>
      </c>
      <c r="BK356" s="240">
        <f>ROUND(I356*H356,2)</f>
        <v>0</v>
      </c>
      <c r="BL356" s="18" t="s">
        <v>290</v>
      </c>
      <c r="BM356" s="239" t="s">
        <v>4755</v>
      </c>
    </row>
    <row r="357" s="2" customFormat="1" ht="16.5" customHeight="1">
      <c r="A357" s="39"/>
      <c r="B357" s="40"/>
      <c r="C357" s="228" t="s">
        <v>1610</v>
      </c>
      <c r="D357" s="228" t="s">
        <v>218</v>
      </c>
      <c r="E357" s="229" t="s">
        <v>4756</v>
      </c>
      <c r="F357" s="230" t="s">
        <v>4757</v>
      </c>
      <c r="G357" s="231" t="s">
        <v>4149</v>
      </c>
      <c r="H357" s="232">
        <v>2</v>
      </c>
      <c r="I357" s="233"/>
      <c r="J357" s="234">
        <f>ROUND(I357*H357,2)</f>
        <v>0</v>
      </c>
      <c r="K357" s="230" t="s">
        <v>3891</v>
      </c>
      <c r="L357" s="45"/>
      <c r="M357" s="235" t="s">
        <v>1</v>
      </c>
      <c r="N357" s="236" t="s">
        <v>44</v>
      </c>
      <c r="O357" s="92"/>
      <c r="P357" s="237">
        <f>O357*H357</f>
        <v>0</v>
      </c>
      <c r="Q357" s="237">
        <v>0.0018400000000000001</v>
      </c>
      <c r="R357" s="237">
        <f>Q357*H357</f>
        <v>0.0036800000000000001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290</v>
      </c>
      <c r="AT357" s="239" t="s">
        <v>218</v>
      </c>
      <c r="AU357" s="239" t="s">
        <v>99</v>
      </c>
      <c r="AY357" s="18" t="s">
        <v>216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86</v>
      </c>
      <c r="BK357" s="240">
        <f>ROUND(I357*H357,2)</f>
        <v>0</v>
      </c>
      <c r="BL357" s="18" t="s">
        <v>290</v>
      </c>
      <c r="BM357" s="239" t="s">
        <v>4758</v>
      </c>
    </row>
    <row r="358" s="12" customFormat="1" ht="20.88" customHeight="1">
      <c r="A358" s="12"/>
      <c r="B358" s="212"/>
      <c r="C358" s="213"/>
      <c r="D358" s="214" t="s">
        <v>78</v>
      </c>
      <c r="E358" s="226" t="s">
        <v>4759</v>
      </c>
      <c r="F358" s="226" t="s">
        <v>78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SUM(P359:P360)</f>
        <v>0</v>
      </c>
      <c r="Q358" s="220"/>
      <c r="R358" s="221">
        <f>SUM(R359:R360)</f>
        <v>0.0043600000000000002</v>
      </c>
      <c r="S358" s="220"/>
      <c r="T358" s="222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88</v>
      </c>
      <c r="AT358" s="224" t="s">
        <v>78</v>
      </c>
      <c r="AU358" s="224" t="s">
        <v>88</v>
      </c>
      <c r="AY358" s="223" t="s">
        <v>216</v>
      </c>
      <c r="BK358" s="225">
        <f>SUM(BK359:BK360)</f>
        <v>0</v>
      </c>
    </row>
    <row r="359" s="2" customFormat="1" ht="16.5" customHeight="1">
      <c r="A359" s="39"/>
      <c r="B359" s="40"/>
      <c r="C359" s="228" t="s">
        <v>1616</v>
      </c>
      <c r="D359" s="228" t="s">
        <v>218</v>
      </c>
      <c r="E359" s="229" t="s">
        <v>4673</v>
      </c>
      <c r="F359" s="230" t="s">
        <v>4674</v>
      </c>
      <c r="G359" s="231" t="s">
        <v>221</v>
      </c>
      <c r="H359" s="232">
        <v>4</v>
      </c>
      <c r="I359" s="233"/>
      <c r="J359" s="234">
        <f>ROUND(I359*H359,2)</f>
        <v>0</v>
      </c>
      <c r="K359" s="230" t="s">
        <v>222</v>
      </c>
      <c r="L359" s="45"/>
      <c r="M359" s="235" t="s">
        <v>1</v>
      </c>
      <c r="N359" s="236" t="s">
        <v>44</v>
      </c>
      <c r="O359" s="92"/>
      <c r="P359" s="237">
        <f>O359*H359</f>
        <v>0</v>
      </c>
      <c r="Q359" s="237">
        <v>9.0000000000000006E-05</v>
      </c>
      <c r="R359" s="237">
        <f>Q359*H359</f>
        <v>0.00036000000000000002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290</v>
      </c>
      <c r="AT359" s="239" t="s">
        <v>218</v>
      </c>
      <c r="AU359" s="239" t="s">
        <v>99</v>
      </c>
      <c r="AY359" s="18" t="s">
        <v>216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86</v>
      </c>
      <c r="BK359" s="240">
        <f>ROUND(I359*H359,2)</f>
        <v>0</v>
      </c>
      <c r="BL359" s="18" t="s">
        <v>290</v>
      </c>
      <c r="BM359" s="239" t="s">
        <v>4760</v>
      </c>
    </row>
    <row r="360" s="2" customFormat="1" ht="16.5" customHeight="1">
      <c r="A360" s="39"/>
      <c r="B360" s="40"/>
      <c r="C360" s="264" t="s">
        <v>1621</v>
      </c>
      <c r="D360" s="264" t="s">
        <v>372</v>
      </c>
      <c r="E360" s="265" t="s">
        <v>4676</v>
      </c>
      <c r="F360" s="266" t="s">
        <v>4677</v>
      </c>
      <c r="G360" s="267" t="s">
        <v>221</v>
      </c>
      <c r="H360" s="268">
        <v>4</v>
      </c>
      <c r="I360" s="269"/>
      <c r="J360" s="270">
        <f>ROUND(I360*H360,2)</f>
        <v>0</v>
      </c>
      <c r="K360" s="266" t="s">
        <v>3891</v>
      </c>
      <c r="L360" s="271"/>
      <c r="M360" s="272" t="s">
        <v>1</v>
      </c>
      <c r="N360" s="273" t="s">
        <v>44</v>
      </c>
      <c r="O360" s="92"/>
      <c r="P360" s="237">
        <f>O360*H360</f>
        <v>0</v>
      </c>
      <c r="Q360" s="237">
        <v>0.001</v>
      </c>
      <c r="R360" s="237">
        <f>Q360*H360</f>
        <v>0.0040000000000000001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371</v>
      </c>
      <c r="AT360" s="239" t="s">
        <v>372</v>
      </c>
      <c r="AU360" s="239" t="s">
        <v>99</v>
      </c>
      <c r="AY360" s="18" t="s">
        <v>216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86</v>
      </c>
      <c r="BK360" s="240">
        <f>ROUND(I360*H360,2)</f>
        <v>0</v>
      </c>
      <c r="BL360" s="18" t="s">
        <v>290</v>
      </c>
      <c r="BM360" s="239" t="s">
        <v>4761</v>
      </c>
    </row>
    <row r="361" s="12" customFormat="1" ht="20.88" customHeight="1">
      <c r="A361" s="12"/>
      <c r="B361" s="212"/>
      <c r="C361" s="213"/>
      <c r="D361" s="214" t="s">
        <v>78</v>
      </c>
      <c r="E361" s="226" t="s">
        <v>4762</v>
      </c>
      <c r="F361" s="226" t="s">
        <v>4763</v>
      </c>
      <c r="G361" s="213"/>
      <c r="H361" s="213"/>
      <c r="I361" s="216"/>
      <c r="J361" s="227">
        <f>BK361</f>
        <v>0</v>
      </c>
      <c r="K361" s="213"/>
      <c r="L361" s="218"/>
      <c r="M361" s="219"/>
      <c r="N361" s="220"/>
      <c r="O361" s="220"/>
      <c r="P361" s="221">
        <f>SUM(P362:P368)</f>
        <v>0</v>
      </c>
      <c r="Q361" s="220"/>
      <c r="R361" s="221">
        <f>SUM(R362:R368)</f>
        <v>0.013179999999999999</v>
      </c>
      <c r="S361" s="220"/>
      <c r="T361" s="222">
        <f>SUM(T362:T368)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3" t="s">
        <v>88</v>
      </c>
      <c r="AT361" s="224" t="s">
        <v>78</v>
      </c>
      <c r="AU361" s="224" t="s">
        <v>88</v>
      </c>
      <c r="AY361" s="223" t="s">
        <v>216</v>
      </c>
      <c r="BK361" s="225">
        <f>SUM(BK362:BK368)</f>
        <v>0</v>
      </c>
    </row>
    <row r="362" s="2" customFormat="1" ht="16.5" customHeight="1">
      <c r="A362" s="39"/>
      <c r="B362" s="40"/>
      <c r="C362" s="228" t="s">
        <v>1626</v>
      </c>
      <c r="D362" s="228" t="s">
        <v>218</v>
      </c>
      <c r="E362" s="229" t="s">
        <v>4673</v>
      </c>
      <c r="F362" s="230" t="s">
        <v>4674</v>
      </c>
      <c r="G362" s="231" t="s">
        <v>221</v>
      </c>
      <c r="H362" s="232">
        <v>2</v>
      </c>
      <c r="I362" s="233"/>
      <c r="J362" s="234">
        <f>ROUND(I362*H362,2)</f>
        <v>0</v>
      </c>
      <c r="K362" s="230" t="s">
        <v>222</v>
      </c>
      <c r="L362" s="45"/>
      <c r="M362" s="235" t="s">
        <v>1</v>
      </c>
      <c r="N362" s="236" t="s">
        <v>44</v>
      </c>
      <c r="O362" s="92"/>
      <c r="P362" s="237">
        <f>O362*H362</f>
        <v>0</v>
      </c>
      <c r="Q362" s="237">
        <v>9.0000000000000006E-05</v>
      </c>
      <c r="R362" s="237">
        <f>Q362*H362</f>
        <v>0.00018000000000000001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290</v>
      </c>
      <c r="AT362" s="239" t="s">
        <v>218</v>
      </c>
      <c r="AU362" s="239" t="s">
        <v>99</v>
      </c>
      <c r="AY362" s="18" t="s">
        <v>216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86</v>
      </c>
      <c r="BK362" s="240">
        <f>ROUND(I362*H362,2)</f>
        <v>0</v>
      </c>
      <c r="BL362" s="18" t="s">
        <v>290</v>
      </c>
      <c r="BM362" s="239" t="s">
        <v>4764</v>
      </c>
    </row>
    <row r="363" s="2" customFormat="1" ht="16.5" customHeight="1">
      <c r="A363" s="39"/>
      <c r="B363" s="40"/>
      <c r="C363" s="264" t="s">
        <v>1631</v>
      </c>
      <c r="D363" s="264" t="s">
        <v>372</v>
      </c>
      <c r="E363" s="265" t="s">
        <v>4765</v>
      </c>
      <c r="F363" s="266" t="s">
        <v>4766</v>
      </c>
      <c r="G363" s="267" t="s">
        <v>221</v>
      </c>
      <c r="H363" s="268">
        <v>2</v>
      </c>
      <c r="I363" s="269"/>
      <c r="J363" s="270">
        <f>ROUND(I363*H363,2)</f>
        <v>0</v>
      </c>
      <c r="K363" s="266" t="s">
        <v>222</v>
      </c>
      <c r="L363" s="271"/>
      <c r="M363" s="272" t="s">
        <v>1</v>
      </c>
      <c r="N363" s="273" t="s">
        <v>44</v>
      </c>
      <c r="O363" s="92"/>
      <c r="P363" s="237">
        <f>O363*H363</f>
        <v>0</v>
      </c>
      <c r="Q363" s="237">
        <v>0.001</v>
      </c>
      <c r="R363" s="237">
        <f>Q363*H363</f>
        <v>0.002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371</v>
      </c>
      <c r="AT363" s="239" t="s">
        <v>372</v>
      </c>
      <c r="AU363" s="239" t="s">
        <v>99</v>
      </c>
      <c r="AY363" s="18" t="s">
        <v>216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86</v>
      </c>
      <c r="BK363" s="240">
        <f>ROUND(I363*H363,2)</f>
        <v>0</v>
      </c>
      <c r="BL363" s="18" t="s">
        <v>290</v>
      </c>
      <c r="BM363" s="239" t="s">
        <v>4767</v>
      </c>
    </row>
    <row r="364" s="2" customFormat="1" ht="16.5" customHeight="1">
      <c r="A364" s="39"/>
      <c r="B364" s="40"/>
      <c r="C364" s="228" t="s">
        <v>1635</v>
      </c>
      <c r="D364" s="228" t="s">
        <v>218</v>
      </c>
      <c r="E364" s="229" t="s">
        <v>4768</v>
      </c>
      <c r="F364" s="230" t="s">
        <v>4769</v>
      </c>
      <c r="G364" s="231" t="s">
        <v>4149</v>
      </c>
      <c r="H364" s="232">
        <v>2</v>
      </c>
      <c r="I364" s="233"/>
      <c r="J364" s="234">
        <f>ROUND(I364*H364,2)</f>
        <v>0</v>
      </c>
      <c r="K364" s="230" t="s">
        <v>3891</v>
      </c>
      <c r="L364" s="45"/>
      <c r="M364" s="235" t="s">
        <v>1</v>
      </c>
      <c r="N364" s="236" t="s">
        <v>44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290</v>
      </c>
      <c r="AT364" s="239" t="s">
        <v>218</v>
      </c>
      <c r="AU364" s="239" t="s">
        <v>99</v>
      </c>
      <c r="AY364" s="18" t="s">
        <v>216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86</v>
      </c>
      <c r="BK364" s="240">
        <f>ROUND(I364*H364,2)</f>
        <v>0</v>
      </c>
      <c r="BL364" s="18" t="s">
        <v>290</v>
      </c>
      <c r="BM364" s="239" t="s">
        <v>4770</v>
      </c>
    </row>
    <row r="365" s="2" customFormat="1" ht="21.75" customHeight="1">
      <c r="A365" s="39"/>
      <c r="B365" s="40"/>
      <c r="C365" s="264" t="s">
        <v>1639</v>
      </c>
      <c r="D365" s="264" t="s">
        <v>372</v>
      </c>
      <c r="E365" s="265" t="s">
        <v>4771</v>
      </c>
      <c r="F365" s="266" t="s">
        <v>4772</v>
      </c>
      <c r="G365" s="267" t="s">
        <v>221</v>
      </c>
      <c r="H365" s="268">
        <v>2</v>
      </c>
      <c r="I365" s="269"/>
      <c r="J365" s="270">
        <f>ROUND(I365*H365,2)</f>
        <v>0</v>
      </c>
      <c r="K365" s="266" t="s">
        <v>3891</v>
      </c>
      <c r="L365" s="271"/>
      <c r="M365" s="272" t="s">
        <v>1</v>
      </c>
      <c r="N365" s="273" t="s">
        <v>44</v>
      </c>
      <c r="O365" s="92"/>
      <c r="P365" s="237">
        <f>O365*H365</f>
        <v>0</v>
      </c>
      <c r="Q365" s="237">
        <v>0.0054999999999999997</v>
      </c>
      <c r="R365" s="237">
        <f>Q365*H365</f>
        <v>0.010999999999999999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371</v>
      </c>
      <c r="AT365" s="239" t="s">
        <v>372</v>
      </c>
      <c r="AU365" s="239" t="s">
        <v>99</v>
      </c>
      <c r="AY365" s="18" t="s">
        <v>216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86</v>
      </c>
      <c r="BK365" s="240">
        <f>ROUND(I365*H365,2)</f>
        <v>0</v>
      </c>
      <c r="BL365" s="18" t="s">
        <v>290</v>
      </c>
      <c r="BM365" s="239" t="s">
        <v>4773</v>
      </c>
    </row>
    <row r="366" s="2" customFormat="1" ht="16.5" customHeight="1">
      <c r="A366" s="39"/>
      <c r="B366" s="40"/>
      <c r="C366" s="228" t="s">
        <v>1643</v>
      </c>
      <c r="D366" s="228" t="s">
        <v>218</v>
      </c>
      <c r="E366" s="229" t="s">
        <v>4774</v>
      </c>
      <c r="F366" s="230" t="s">
        <v>4775</v>
      </c>
      <c r="G366" s="231" t="s">
        <v>4149</v>
      </c>
      <c r="H366" s="232">
        <v>2</v>
      </c>
      <c r="I366" s="233"/>
      <c r="J366" s="234">
        <f>ROUND(I366*H366,2)</f>
        <v>0</v>
      </c>
      <c r="K366" s="230" t="s">
        <v>3891</v>
      </c>
      <c r="L366" s="45"/>
      <c r="M366" s="235" t="s">
        <v>1</v>
      </c>
      <c r="N366" s="236" t="s">
        <v>44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290</v>
      </c>
      <c r="AT366" s="239" t="s">
        <v>218</v>
      </c>
      <c r="AU366" s="239" t="s">
        <v>99</v>
      </c>
      <c r="AY366" s="18" t="s">
        <v>216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86</v>
      </c>
      <c r="BK366" s="240">
        <f>ROUND(I366*H366,2)</f>
        <v>0</v>
      </c>
      <c r="BL366" s="18" t="s">
        <v>290</v>
      </c>
      <c r="BM366" s="239" t="s">
        <v>4776</v>
      </c>
    </row>
    <row r="367" s="2" customFormat="1" ht="16.5" customHeight="1">
      <c r="A367" s="39"/>
      <c r="B367" s="40"/>
      <c r="C367" s="264" t="s">
        <v>1647</v>
      </c>
      <c r="D367" s="264" t="s">
        <v>372</v>
      </c>
      <c r="E367" s="265" t="s">
        <v>4777</v>
      </c>
      <c r="F367" s="266" t="s">
        <v>4778</v>
      </c>
      <c r="G367" s="267" t="s">
        <v>221</v>
      </c>
      <c r="H367" s="268">
        <v>2</v>
      </c>
      <c r="I367" s="269"/>
      <c r="J367" s="270">
        <f>ROUND(I367*H367,2)</f>
        <v>0</v>
      </c>
      <c r="K367" s="266" t="s">
        <v>3891</v>
      </c>
      <c r="L367" s="271"/>
      <c r="M367" s="272" t="s">
        <v>1</v>
      </c>
      <c r="N367" s="273" t="s">
        <v>44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371</v>
      </c>
      <c r="AT367" s="239" t="s">
        <v>372</v>
      </c>
      <c r="AU367" s="239" t="s">
        <v>99</v>
      </c>
      <c r="AY367" s="18" t="s">
        <v>216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86</v>
      </c>
      <c r="BK367" s="240">
        <f>ROUND(I367*H367,2)</f>
        <v>0</v>
      </c>
      <c r="BL367" s="18" t="s">
        <v>290</v>
      </c>
      <c r="BM367" s="239" t="s">
        <v>4779</v>
      </c>
    </row>
    <row r="368" s="2" customFormat="1" ht="16.5" customHeight="1">
      <c r="A368" s="39"/>
      <c r="B368" s="40"/>
      <c r="C368" s="264" t="s">
        <v>1651</v>
      </c>
      <c r="D368" s="264" t="s">
        <v>372</v>
      </c>
      <c r="E368" s="265" t="s">
        <v>4780</v>
      </c>
      <c r="F368" s="266" t="s">
        <v>4781</v>
      </c>
      <c r="G368" s="267" t="s">
        <v>221</v>
      </c>
      <c r="H368" s="268">
        <v>2</v>
      </c>
      <c r="I368" s="269"/>
      <c r="J368" s="270">
        <f>ROUND(I368*H368,2)</f>
        <v>0</v>
      </c>
      <c r="K368" s="266" t="s">
        <v>3891</v>
      </c>
      <c r="L368" s="271"/>
      <c r="M368" s="272" t="s">
        <v>1</v>
      </c>
      <c r="N368" s="273" t="s">
        <v>44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371</v>
      </c>
      <c r="AT368" s="239" t="s">
        <v>372</v>
      </c>
      <c r="AU368" s="239" t="s">
        <v>99</v>
      </c>
      <c r="AY368" s="18" t="s">
        <v>216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86</v>
      </c>
      <c r="BK368" s="240">
        <f>ROUND(I368*H368,2)</f>
        <v>0</v>
      </c>
      <c r="BL368" s="18" t="s">
        <v>290</v>
      </c>
      <c r="BM368" s="239" t="s">
        <v>4782</v>
      </c>
    </row>
    <row r="369" s="12" customFormat="1" ht="20.88" customHeight="1">
      <c r="A369" s="12"/>
      <c r="B369" s="212"/>
      <c r="C369" s="213"/>
      <c r="D369" s="214" t="s">
        <v>78</v>
      </c>
      <c r="E369" s="226" t="s">
        <v>4783</v>
      </c>
      <c r="F369" s="226" t="s">
        <v>4784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P370</f>
        <v>0</v>
      </c>
      <c r="Q369" s="220"/>
      <c r="R369" s="221">
        <f>R370</f>
        <v>0</v>
      </c>
      <c r="S369" s="220"/>
      <c r="T369" s="222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88</v>
      </c>
      <c r="AT369" s="224" t="s">
        <v>78</v>
      </c>
      <c r="AU369" s="224" t="s">
        <v>88</v>
      </c>
      <c r="AY369" s="223" t="s">
        <v>216</v>
      </c>
      <c r="BK369" s="225">
        <f>BK370</f>
        <v>0</v>
      </c>
    </row>
    <row r="370" s="2" customFormat="1" ht="16.5" customHeight="1">
      <c r="A370" s="39"/>
      <c r="B370" s="40"/>
      <c r="C370" s="228" t="s">
        <v>1655</v>
      </c>
      <c r="D370" s="228" t="s">
        <v>218</v>
      </c>
      <c r="E370" s="229" t="s">
        <v>4785</v>
      </c>
      <c r="F370" s="230" t="s">
        <v>4786</v>
      </c>
      <c r="G370" s="231" t="s">
        <v>359</v>
      </c>
      <c r="H370" s="232">
        <v>1.21</v>
      </c>
      <c r="I370" s="233"/>
      <c r="J370" s="234">
        <f>ROUND(I370*H370,2)</f>
        <v>0</v>
      </c>
      <c r="K370" s="230" t="s">
        <v>222</v>
      </c>
      <c r="L370" s="45"/>
      <c r="M370" s="235" t="s">
        <v>1</v>
      </c>
      <c r="N370" s="236" t="s">
        <v>44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290</v>
      </c>
      <c r="AT370" s="239" t="s">
        <v>218</v>
      </c>
      <c r="AU370" s="239" t="s">
        <v>99</v>
      </c>
      <c r="AY370" s="18" t="s">
        <v>216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86</v>
      </c>
      <c r="BK370" s="240">
        <f>ROUND(I370*H370,2)</f>
        <v>0</v>
      </c>
      <c r="BL370" s="18" t="s">
        <v>290</v>
      </c>
      <c r="BM370" s="239" t="s">
        <v>4787</v>
      </c>
    </row>
    <row r="371" s="12" customFormat="1" ht="20.88" customHeight="1">
      <c r="A371" s="12"/>
      <c r="B371" s="212"/>
      <c r="C371" s="213"/>
      <c r="D371" s="214" t="s">
        <v>78</v>
      </c>
      <c r="E371" s="226" t="s">
        <v>4217</v>
      </c>
      <c r="F371" s="226" t="s">
        <v>3628</v>
      </c>
      <c r="G371" s="213"/>
      <c r="H371" s="213"/>
      <c r="I371" s="216"/>
      <c r="J371" s="227">
        <f>BK371</f>
        <v>0</v>
      </c>
      <c r="K371" s="213"/>
      <c r="L371" s="218"/>
      <c r="M371" s="219"/>
      <c r="N371" s="220"/>
      <c r="O371" s="220"/>
      <c r="P371" s="221">
        <f>SUM(P372:P388)</f>
        <v>0</v>
      </c>
      <c r="Q371" s="220"/>
      <c r="R371" s="221">
        <f>SUM(R372:R388)</f>
        <v>0.1013</v>
      </c>
      <c r="S371" s="220"/>
      <c r="T371" s="222">
        <f>SUM(T372:T388)</f>
        <v>0.35999999999999999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3" t="s">
        <v>121</v>
      </c>
      <c r="AT371" s="224" t="s">
        <v>78</v>
      </c>
      <c r="AU371" s="224" t="s">
        <v>88</v>
      </c>
      <c r="AY371" s="223" t="s">
        <v>216</v>
      </c>
      <c r="BK371" s="225">
        <f>SUM(BK372:BK388)</f>
        <v>0</v>
      </c>
    </row>
    <row r="372" s="2" customFormat="1" ht="24.15" customHeight="1">
      <c r="A372" s="39"/>
      <c r="B372" s="40"/>
      <c r="C372" s="228" t="s">
        <v>1659</v>
      </c>
      <c r="D372" s="228" t="s">
        <v>218</v>
      </c>
      <c r="E372" s="229" t="s">
        <v>4788</v>
      </c>
      <c r="F372" s="230" t="s">
        <v>4789</v>
      </c>
      <c r="G372" s="231" t="s">
        <v>293</v>
      </c>
      <c r="H372" s="232">
        <v>20</v>
      </c>
      <c r="I372" s="233"/>
      <c r="J372" s="234">
        <f>ROUND(I372*H372,2)</f>
        <v>0</v>
      </c>
      <c r="K372" s="230" t="s">
        <v>3891</v>
      </c>
      <c r="L372" s="45"/>
      <c r="M372" s="235" t="s">
        <v>1</v>
      </c>
      <c r="N372" s="236" t="s">
        <v>44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0.017999999999999999</v>
      </c>
      <c r="T372" s="238">
        <f>S372*H372</f>
        <v>0.35999999999999999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4790</v>
      </c>
      <c r="AT372" s="239" t="s">
        <v>218</v>
      </c>
      <c r="AU372" s="239" t="s">
        <v>99</v>
      </c>
      <c r="AY372" s="18" t="s">
        <v>216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86</v>
      </c>
      <c r="BK372" s="240">
        <f>ROUND(I372*H372,2)</f>
        <v>0</v>
      </c>
      <c r="BL372" s="18" t="s">
        <v>4790</v>
      </c>
      <c r="BM372" s="239" t="s">
        <v>4791</v>
      </c>
    </row>
    <row r="373" s="2" customFormat="1" ht="16.5" customHeight="1">
      <c r="A373" s="39"/>
      <c r="B373" s="40"/>
      <c r="C373" s="228" t="s">
        <v>1663</v>
      </c>
      <c r="D373" s="228" t="s">
        <v>218</v>
      </c>
      <c r="E373" s="229" t="s">
        <v>4409</v>
      </c>
      <c r="F373" s="230" t="s">
        <v>4410</v>
      </c>
      <c r="G373" s="231" t="s">
        <v>221</v>
      </c>
      <c r="H373" s="232">
        <v>2</v>
      </c>
      <c r="I373" s="233"/>
      <c r="J373" s="234">
        <f>ROUND(I373*H373,2)</f>
        <v>0</v>
      </c>
      <c r="K373" s="230" t="s">
        <v>770</v>
      </c>
      <c r="L373" s="45"/>
      <c r="M373" s="235" t="s">
        <v>1</v>
      </c>
      <c r="N373" s="236" t="s">
        <v>44</v>
      </c>
      <c r="O373" s="92"/>
      <c r="P373" s="237">
        <f>O373*H373</f>
        <v>0</v>
      </c>
      <c r="Q373" s="237">
        <v>3.0000000000000001E-05</v>
      </c>
      <c r="R373" s="237">
        <f>Q373*H373</f>
        <v>6.0000000000000002E-05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4220</v>
      </c>
      <c r="AT373" s="239" t="s">
        <v>218</v>
      </c>
      <c r="AU373" s="239" t="s">
        <v>99</v>
      </c>
      <c r="AY373" s="18" t="s">
        <v>216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86</v>
      </c>
      <c r="BK373" s="240">
        <f>ROUND(I373*H373,2)</f>
        <v>0</v>
      </c>
      <c r="BL373" s="18" t="s">
        <v>4220</v>
      </c>
      <c r="BM373" s="239" t="s">
        <v>4792</v>
      </c>
    </row>
    <row r="374" s="2" customFormat="1" ht="16.5" customHeight="1">
      <c r="A374" s="39"/>
      <c r="B374" s="40"/>
      <c r="C374" s="264" t="s">
        <v>1668</v>
      </c>
      <c r="D374" s="264" t="s">
        <v>372</v>
      </c>
      <c r="E374" s="265" t="s">
        <v>4412</v>
      </c>
      <c r="F374" s="266" t="s">
        <v>4413</v>
      </c>
      <c r="G374" s="267" t="s">
        <v>221</v>
      </c>
      <c r="H374" s="268">
        <v>2</v>
      </c>
      <c r="I374" s="269"/>
      <c r="J374" s="270">
        <f>ROUND(I374*H374,2)</f>
        <v>0</v>
      </c>
      <c r="K374" s="266" t="s">
        <v>222</v>
      </c>
      <c r="L374" s="271"/>
      <c r="M374" s="272" t="s">
        <v>1</v>
      </c>
      <c r="N374" s="273" t="s">
        <v>44</v>
      </c>
      <c r="O374" s="92"/>
      <c r="P374" s="237">
        <f>O374*H374</f>
        <v>0</v>
      </c>
      <c r="Q374" s="237">
        <v>0.00089999999999999998</v>
      </c>
      <c r="R374" s="237">
        <f>Q374*H374</f>
        <v>0.0018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4220</v>
      </c>
      <c r="AT374" s="239" t="s">
        <v>372</v>
      </c>
      <c r="AU374" s="239" t="s">
        <v>99</v>
      </c>
      <c r="AY374" s="18" t="s">
        <v>216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86</v>
      </c>
      <c r="BK374" s="240">
        <f>ROUND(I374*H374,2)</f>
        <v>0</v>
      </c>
      <c r="BL374" s="18" t="s">
        <v>4220</v>
      </c>
      <c r="BM374" s="239" t="s">
        <v>4793</v>
      </c>
    </row>
    <row r="375" s="2" customFormat="1" ht="16.5" customHeight="1">
      <c r="A375" s="39"/>
      <c r="B375" s="40"/>
      <c r="C375" s="228" t="s">
        <v>1673</v>
      </c>
      <c r="D375" s="228" t="s">
        <v>218</v>
      </c>
      <c r="E375" s="229" t="s">
        <v>4225</v>
      </c>
      <c r="F375" s="230" t="s">
        <v>4226</v>
      </c>
      <c r="G375" s="231" t="s">
        <v>221</v>
      </c>
      <c r="H375" s="232">
        <v>2</v>
      </c>
      <c r="I375" s="233"/>
      <c r="J375" s="234">
        <f>ROUND(I375*H375,2)</f>
        <v>0</v>
      </c>
      <c r="K375" s="230" t="s">
        <v>770</v>
      </c>
      <c r="L375" s="45"/>
      <c r="M375" s="235" t="s">
        <v>1</v>
      </c>
      <c r="N375" s="236" t="s">
        <v>44</v>
      </c>
      <c r="O375" s="92"/>
      <c r="P375" s="237">
        <f>O375*H375</f>
        <v>0</v>
      </c>
      <c r="Q375" s="237">
        <v>3.0000000000000001E-05</v>
      </c>
      <c r="R375" s="237">
        <f>Q375*H375</f>
        <v>6.0000000000000002E-05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4220</v>
      </c>
      <c r="AT375" s="239" t="s">
        <v>218</v>
      </c>
      <c r="AU375" s="239" t="s">
        <v>99</v>
      </c>
      <c r="AY375" s="18" t="s">
        <v>216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86</v>
      </c>
      <c r="BK375" s="240">
        <f>ROUND(I375*H375,2)</f>
        <v>0</v>
      </c>
      <c r="BL375" s="18" t="s">
        <v>4220</v>
      </c>
      <c r="BM375" s="239" t="s">
        <v>4794</v>
      </c>
    </row>
    <row r="376" s="2" customFormat="1" ht="16.5" customHeight="1">
      <c r="A376" s="39"/>
      <c r="B376" s="40"/>
      <c r="C376" s="264" t="s">
        <v>1678</v>
      </c>
      <c r="D376" s="264" t="s">
        <v>372</v>
      </c>
      <c r="E376" s="265" t="s">
        <v>4228</v>
      </c>
      <c r="F376" s="266" t="s">
        <v>4229</v>
      </c>
      <c r="G376" s="267" t="s">
        <v>221</v>
      </c>
      <c r="H376" s="268">
        <v>2</v>
      </c>
      <c r="I376" s="269"/>
      <c r="J376" s="270">
        <f>ROUND(I376*H376,2)</f>
        <v>0</v>
      </c>
      <c r="K376" s="266" t="s">
        <v>222</v>
      </c>
      <c r="L376" s="271"/>
      <c r="M376" s="272" t="s">
        <v>1</v>
      </c>
      <c r="N376" s="273" t="s">
        <v>44</v>
      </c>
      <c r="O376" s="92"/>
      <c r="P376" s="237">
        <f>O376*H376</f>
        <v>0</v>
      </c>
      <c r="Q376" s="237">
        <v>0.0014</v>
      </c>
      <c r="R376" s="237">
        <f>Q376*H376</f>
        <v>0.0028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4220</v>
      </c>
      <c r="AT376" s="239" t="s">
        <v>372</v>
      </c>
      <c r="AU376" s="239" t="s">
        <v>99</v>
      </c>
      <c r="AY376" s="18" t="s">
        <v>216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86</v>
      </c>
      <c r="BK376" s="240">
        <f>ROUND(I376*H376,2)</f>
        <v>0</v>
      </c>
      <c r="BL376" s="18" t="s">
        <v>4220</v>
      </c>
      <c r="BM376" s="239" t="s">
        <v>4795</v>
      </c>
    </row>
    <row r="377" s="2" customFormat="1" ht="24.15" customHeight="1">
      <c r="A377" s="39"/>
      <c r="B377" s="40"/>
      <c r="C377" s="228" t="s">
        <v>1682</v>
      </c>
      <c r="D377" s="228" t="s">
        <v>218</v>
      </c>
      <c r="E377" s="229" t="s">
        <v>4796</v>
      </c>
      <c r="F377" s="230" t="s">
        <v>4797</v>
      </c>
      <c r="G377" s="231" t="s">
        <v>221</v>
      </c>
      <c r="H377" s="232">
        <v>1</v>
      </c>
      <c r="I377" s="233"/>
      <c r="J377" s="234">
        <f>ROUND(I377*H377,2)</f>
        <v>0</v>
      </c>
      <c r="K377" s="230" t="s">
        <v>3891</v>
      </c>
      <c r="L377" s="45"/>
      <c r="M377" s="235" t="s">
        <v>1</v>
      </c>
      <c r="N377" s="236" t="s">
        <v>44</v>
      </c>
      <c r="O377" s="92"/>
      <c r="P377" s="237">
        <f>O377*H377</f>
        <v>0</v>
      </c>
      <c r="Q377" s="237">
        <v>0.02639</v>
      </c>
      <c r="R377" s="237">
        <f>Q377*H377</f>
        <v>0.02639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121</v>
      </c>
      <c r="AT377" s="239" t="s">
        <v>218</v>
      </c>
      <c r="AU377" s="239" t="s">
        <v>99</v>
      </c>
      <c r="AY377" s="18" t="s">
        <v>216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86</v>
      </c>
      <c r="BK377" s="240">
        <f>ROUND(I377*H377,2)</f>
        <v>0</v>
      </c>
      <c r="BL377" s="18" t="s">
        <v>121</v>
      </c>
      <c r="BM377" s="239" t="s">
        <v>4798</v>
      </c>
    </row>
    <row r="378" s="2" customFormat="1" ht="16.5" customHeight="1">
      <c r="A378" s="39"/>
      <c r="B378" s="40"/>
      <c r="C378" s="228" t="s">
        <v>1691</v>
      </c>
      <c r="D378" s="228" t="s">
        <v>218</v>
      </c>
      <c r="E378" s="229" t="s">
        <v>4231</v>
      </c>
      <c r="F378" s="230" t="s">
        <v>4232</v>
      </c>
      <c r="G378" s="231" t="s">
        <v>3375</v>
      </c>
      <c r="H378" s="232">
        <v>1</v>
      </c>
      <c r="I378" s="233"/>
      <c r="J378" s="234">
        <f>ROUND(I378*H378,2)</f>
        <v>0</v>
      </c>
      <c r="K378" s="230" t="s">
        <v>3891</v>
      </c>
      <c r="L378" s="45"/>
      <c r="M378" s="235" t="s">
        <v>1</v>
      </c>
      <c r="N378" s="236" t="s">
        <v>44</v>
      </c>
      <c r="O378" s="92"/>
      <c r="P378" s="237">
        <f>O378*H378</f>
        <v>0</v>
      </c>
      <c r="Q378" s="237">
        <v>0.0020600000000000002</v>
      </c>
      <c r="R378" s="237">
        <f>Q378*H378</f>
        <v>0.0020600000000000002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121</v>
      </c>
      <c r="AT378" s="239" t="s">
        <v>218</v>
      </c>
      <c r="AU378" s="239" t="s">
        <v>99</v>
      </c>
      <c r="AY378" s="18" t="s">
        <v>216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86</v>
      </c>
      <c r="BK378" s="240">
        <f>ROUND(I378*H378,2)</f>
        <v>0</v>
      </c>
      <c r="BL378" s="18" t="s">
        <v>121</v>
      </c>
      <c r="BM378" s="239" t="s">
        <v>4799</v>
      </c>
    </row>
    <row r="379" s="2" customFormat="1" ht="16.5" customHeight="1">
      <c r="A379" s="39"/>
      <c r="B379" s="40"/>
      <c r="C379" s="228" t="s">
        <v>1696</v>
      </c>
      <c r="D379" s="228" t="s">
        <v>218</v>
      </c>
      <c r="E379" s="229" t="s">
        <v>4800</v>
      </c>
      <c r="F379" s="230" t="s">
        <v>4801</v>
      </c>
      <c r="G379" s="231" t="s">
        <v>3375</v>
      </c>
      <c r="H379" s="232">
        <v>1</v>
      </c>
      <c r="I379" s="233"/>
      <c r="J379" s="234">
        <f>ROUND(I379*H379,2)</f>
        <v>0</v>
      </c>
      <c r="K379" s="230" t="s">
        <v>3891</v>
      </c>
      <c r="L379" s="45"/>
      <c r="M379" s="235" t="s">
        <v>1</v>
      </c>
      <c r="N379" s="236" t="s">
        <v>44</v>
      </c>
      <c r="O379" s="92"/>
      <c r="P379" s="237">
        <f>O379*H379</f>
        <v>0</v>
      </c>
      <c r="Q379" s="237">
        <v>0.0020600000000000002</v>
      </c>
      <c r="R379" s="237">
        <f>Q379*H379</f>
        <v>0.0020600000000000002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290</v>
      </c>
      <c r="AT379" s="239" t="s">
        <v>218</v>
      </c>
      <c r="AU379" s="239" t="s">
        <v>99</v>
      </c>
      <c r="AY379" s="18" t="s">
        <v>216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86</v>
      </c>
      <c r="BK379" s="240">
        <f>ROUND(I379*H379,2)</f>
        <v>0</v>
      </c>
      <c r="BL379" s="18" t="s">
        <v>290</v>
      </c>
      <c r="BM379" s="239" t="s">
        <v>4802</v>
      </c>
    </row>
    <row r="380" s="2" customFormat="1" ht="16.5" customHeight="1">
      <c r="A380" s="39"/>
      <c r="B380" s="40"/>
      <c r="C380" s="228" t="s">
        <v>1700</v>
      </c>
      <c r="D380" s="228" t="s">
        <v>218</v>
      </c>
      <c r="E380" s="229" t="s">
        <v>4803</v>
      </c>
      <c r="F380" s="230" t="s">
        <v>4804</v>
      </c>
      <c r="G380" s="231" t="s">
        <v>3375</v>
      </c>
      <c r="H380" s="232">
        <v>1</v>
      </c>
      <c r="I380" s="233"/>
      <c r="J380" s="234">
        <f>ROUND(I380*H380,2)</f>
        <v>0</v>
      </c>
      <c r="K380" s="230" t="s">
        <v>3891</v>
      </c>
      <c r="L380" s="45"/>
      <c r="M380" s="235" t="s">
        <v>1</v>
      </c>
      <c r="N380" s="236" t="s">
        <v>44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528</v>
      </c>
      <c r="AT380" s="239" t="s">
        <v>218</v>
      </c>
      <c r="AU380" s="239" t="s">
        <v>99</v>
      </c>
      <c r="AY380" s="18" t="s">
        <v>216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86</v>
      </c>
      <c r="BK380" s="240">
        <f>ROUND(I380*H380,2)</f>
        <v>0</v>
      </c>
      <c r="BL380" s="18" t="s">
        <v>528</v>
      </c>
      <c r="BM380" s="239" t="s">
        <v>4805</v>
      </c>
    </row>
    <row r="381" s="2" customFormat="1" ht="16.5" customHeight="1">
      <c r="A381" s="39"/>
      <c r="B381" s="40"/>
      <c r="C381" s="228" t="s">
        <v>1706</v>
      </c>
      <c r="D381" s="228" t="s">
        <v>218</v>
      </c>
      <c r="E381" s="229" t="s">
        <v>4806</v>
      </c>
      <c r="F381" s="230" t="s">
        <v>4807</v>
      </c>
      <c r="G381" s="231" t="s">
        <v>3375</v>
      </c>
      <c r="H381" s="232">
        <v>1</v>
      </c>
      <c r="I381" s="233"/>
      <c r="J381" s="234">
        <f>ROUND(I381*H381,2)</f>
        <v>0</v>
      </c>
      <c r="K381" s="230" t="s">
        <v>3891</v>
      </c>
      <c r="L381" s="45"/>
      <c r="M381" s="235" t="s">
        <v>1</v>
      </c>
      <c r="N381" s="236" t="s">
        <v>44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528</v>
      </c>
      <c r="AT381" s="239" t="s">
        <v>218</v>
      </c>
      <c r="AU381" s="239" t="s">
        <v>99</v>
      </c>
      <c r="AY381" s="18" t="s">
        <v>216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86</v>
      </c>
      <c r="BK381" s="240">
        <f>ROUND(I381*H381,2)</f>
        <v>0</v>
      </c>
      <c r="BL381" s="18" t="s">
        <v>528</v>
      </c>
      <c r="BM381" s="239" t="s">
        <v>4808</v>
      </c>
    </row>
    <row r="382" s="2" customFormat="1" ht="16.5" customHeight="1">
      <c r="A382" s="39"/>
      <c r="B382" s="40"/>
      <c r="C382" s="228" t="s">
        <v>1712</v>
      </c>
      <c r="D382" s="228" t="s">
        <v>218</v>
      </c>
      <c r="E382" s="229" t="s">
        <v>4298</v>
      </c>
      <c r="F382" s="230" t="s">
        <v>4299</v>
      </c>
      <c r="G382" s="231" t="s">
        <v>3375</v>
      </c>
      <c r="H382" s="232">
        <v>1</v>
      </c>
      <c r="I382" s="233"/>
      <c r="J382" s="234">
        <f>ROUND(I382*H382,2)</f>
        <v>0</v>
      </c>
      <c r="K382" s="230" t="s">
        <v>3891</v>
      </c>
      <c r="L382" s="45"/>
      <c r="M382" s="235" t="s">
        <v>1</v>
      </c>
      <c r="N382" s="236" t="s">
        <v>44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121</v>
      </c>
      <c r="AT382" s="239" t="s">
        <v>218</v>
      </c>
      <c r="AU382" s="239" t="s">
        <v>99</v>
      </c>
      <c r="AY382" s="18" t="s">
        <v>216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86</v>
      </c>
      <c r="BK382" s="240">
        <f>ROUND(I382*H382,2)</f>
        <v>0</v>
      </c>
      <c r="BL382" s="18" t="s">
        <v>121</v>
      </c>
      <c r="BM382" s="239" t="s">
        <v>4809</v>
      </c>
    </row>
    <row r="383" s="2" customFormat="1" ht="16.5" customHeight="1">
      <c r="A383" s="39"/>
      <c r="B383" s="40"/>
      <c r="C383" s="228" t="s">
        <v>1717</v>
      </c>
      <c r="D383" s="228" t="s">
        <v>218</v>
      </c>
      <c r="E383" s="229" t="s">
        <v>4810</v>
      </c>
      <c r="F383" s="230" t="s">
        <v>4811</v>
      </c>
      <c r="G383" s="231" t="s">
        <v>293</v>
      </c>
      <c r="H383" s="232">
        <v>332</v>
      </c>
      <c r="I383" s="233"/>
      <c r="J383" s="234">
        <f>ROUND(I383*H383,2)</f>
        <v>0</v>
      </c>
      <c r="K383" s="230" t="s">
        <v>222</v>
      </c>
      <c r="L383" s="45"/>
      <c r="M383" s="235" t="s">
        <v>1</v>
      </c>
      <c r="N383" s="236" t="s">
        <v>44</v>
      </c>
      <c r="O383" s="92"/>
      <c r="P383" s="237">
        <f>O383*H383</f>
        <v>0</v>
      </c>
      <c r="Q383" s="237">
        <v>0.00019000000000000001</v>
      </c>
      <c r="R383" s="237">
        <f>Q383*H383</f>
        <v>0.063079999999999997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121</v>
      </c>
      <c r="AT383" s="239" t="s">
        <v>218</v>
      </c>
      <c r="AU383" s="239" t="s">
        <v>99</v>
      </c>
      <c r="AY383" s="18" t="s">
        <v>216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86</v>
      </c>
      <c r="BK383" s="240">
        <f>ROUND(I383*H383,2)</f>
        <v>0</v>
      </c>
      <c r="BL383" s="18" t="s">
        <v>121</v>
      </c>
      <c r="BM383" s="239" t="s">
        <v>4812</v>
      </c>
    </row>
    <row r="384" s="2" customFormat="1" ht="16.5" customHeight="1">
      <c r="A384" s="39"/>
      <c r="B384" s="40"/>
      <c r="C384" s="228" t="s">
        <v>1722</v>
      </c>
      <c r="D384" s="228" t="s">
        <v>218</v>
      </c>
      <c r="E384" s="229" t="s">
        <v>4813</v>
      </c>
      <c r="F384" s="230" t="s">
        <v>4814</v>
      </c>
      <c r="G384" s="231" t="s">
        <v>293</v>
      </c>
      <c r="H384" s="232">
        <v>299</v>
      </c>
      <c r="I384" s="233"/>
      <c r="J384" s="234">
        <f>ROUND(I384*H384,2)</f>
        <v>0</v>
      </c>
      <c r="K384" s="230" t="s">
        <v>222</v>
      </c>
      <c r="L384" s="45"/>
      <c r="M384" s="235" t="s">
        <v>1</v>
      </c>
      <c r="N384" s="236" t="s">
        <v>44</v>
      </c>
      <c r="O384" s="92"/>
      <c r="P384" s="237">
        <f>O384*H384</f>
        <v>0</v>
      </c>
      <c r="Q384" s="237">
        <v>1.0000000000000001E-05</v>
      </c>
      <c r="R384" s="237">
        <f>Q384*H384</f>
        <v>0.00299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121</v>
      </c>
      <c r="AT384" s="239" t="s">
        <v>218</v>
      </c>
      <c r="AU384" s="239" t="s">
        <v>99</v>
      </c>
      <c r="AY384" s="18" t="s">
        <v>216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86</v>
      </c>
      <c r="BK384" s="240">
        <f>ROUND(I384*H384,2)</f>
        <v>0</v>
      </c>
      <c r="BL384" s="18" t="s">
        <v>121</v>
      </c>
      <c r="BM384" s="239" t="s">
        <v>4815</v>
      </c>
    </row>
    <row r="385" s="2" customFormat="1" ht="16.5" customHeight="1">
      <c r="A385" s="39"/>
      <c r="B385" s="40"/>
      <c r="C385" s="228" t="s">
        <v>1727</v>
      </c>
      <c r="D385" s="228" t="s">
        <v>218</v>
      </c>
      <c r="E385" s="229" t="s">
        <v>4816</v>
      </c>
      <c r="F385" s="230" t="s">
        <v>4008</v>
      </c>
      <c r="G385" s="231" t="s">
        <v>3375</v>
      </c>
      <c r="H385" s="232">
        <v>1</v>
      </c>
      <c r="I385" s="233"/>
      <c r="J385" s="234">
        <f>ROUND(I385*H385,2)</f>
        <v>0</v>
      </c>
      <c r="K385" s="230" t="s">
        <v>3891</v>
      </c>
      <c r="L385" s="45"/>
      <c r="M385" s="235" t="s">
        <v>1</v>
      </c>
      <c r="N385" s="236" t="s">
        <v>44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121</v>
      </c>
      <c r="AT385" s="239" t="s">
        <v>218</v>
      </c>
      <c r="AU385" s="239" t="s">
        <v>99</v>
      </c>
      <c r="AY385" s="18" t="s">
        <v>216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86</v>
      </c>
      <c r="BK385" s="240">
        <f>ROUND(I385*H385,2)</f>
        <v>0</v>
      </c>
      <c r="BL385" s="18" t="s">
        <v>121</v>
      </c>
      <c r="BM385" s="239" t="s">
        <v>4817</v>
      </c>
    </row>
    <row r="386" s="2" customFormat="1" ht="24.15" customHeight="1">
      <c r="A386" s="39"/>
      <c r="B386" s="40"/>
      <c r="C386" s="228" t="s">
        <v>1732</v>
      </c>
      <c r="D386" s="228" t="s">
        <v>218</v>
      </c>
      <c r="E386" s="229" t="s">
        <v>4301</v>
      </c>
      <c r="F386" s="230" t="s">
        <v>4302</v>
      </c>
      <c r="G386" s="231" t="s">
        <v>3375</v>
      </c>
      <c r="H386" s="232">
        <v>1</v>
      </c>
      <c r="I386" s="233"/>
      <c r="J386" s="234">
        <f>ROUND(I386*H386,2)</f>
        <v>0</v>
      </c>
      <c r="K386" s="230" t="s">
        <v>3891</v>
      </c>
      <c r="L386" s="45"/>
      <c r="M386" s="235" t="s">
        <v>1</v>
      </c>
      <c r="N386" s="236" t="s">
        <v>44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121</v>
      </c>
      <c r="AT386" s="239" t="s">
        <v>218</v>
      </c>
      <c r="AU386" s="239" t="s">
        <v>99</v>
      </c>
      <c r="AY386" s="18" t="s">
        <v>216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86</v>
      </c>
      <c r="BK386" s="240">
        <f>ROUND(I386*H386,2)</f>
        <v>0</v>
      </c>
      <c r="BL386" s="18" t="s">
        <v>121</v>
      </c>
      <c r="BM386" s="239" t="s">
        <v>4818</v>
      </c>
    </row>
    <row r="387" s="2" customFormat="1" ht="16.5" customHeight="1">
      <c r="A387" s="39"/>
      <c r="B387" s="40"/>
      <c r="C387" s="228" t="s">
        <v>1738</v>
      </c>
      <c r="D387" s="228" t="s">
        <v>218</v>
      </c>
      <c r="E387" s="229" t="s">
        <v>4295</v>
      </c>
      <c r="F387" s="230" t="s">
        <v>4296</v>
      </c>
      <c r="G387" s="231" t="s">
        <v>3375</v>
      </c>
      <c r="H387" s="232">
        <v>1</v>
      </c>
      <c r="I387" s="233"/>
      <c r="J387" s="234">
        <f>ROUND(I387*H387,2)</f>
        <v>0</v>
      </c>
      <c r="K387" s="230" t="s">
        <v>3891</v>
      </c>
      <c r="L387" s="45"/>
      <c r="M387" s="235" t="s">
        <v>1</v>
      </c>
      <c r="N387" s="236" t="s">
        <v>44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121</v>
      </c>
      <c r="AT387" s="239" t="s">
        <v>218</v>
      </c>
      <c r="AU387" s="239" t="s">
        <v>99</v>
      </c>
      <c r="AY387" s="18" t="s">
        <v>216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86</v>
      </c>
      <c r="BK387" s="240">
        <f>ROUND(I387*H387,2)</f>
        <v>0</v>
      </c>
      <c r="BL387" s="18" t="s">
        <v>121</v>
      </c>
      <c r="BM387" s="239" t="s">
        <v>4819</v>
      </c>
    </row>
    <row r="388" s="2" customFormat="1" ht="16.5" customHeight="1">
      <c r="A388" s="39"/>
      <c r="B388" s="40"/>
      <c r="C388" s="228" t="s">
        <v>1743</v>
      </c>
      <c r="D388" s="228" t="s">
        <v>218</v>
      </c>
      <c r="E388" s="229" t="s">
        <v>4820</v>
      </c>
      <c r="F388" s="230" t="s">
        <v>4821</v>
      </c>
      <c r="G388" s="231" t="s">
        <v>3375</v>
      </c>
      <c r="H388" s="232">
        <v>1</v>
      </c>
      <c r="I388" s="233"/>
      <c r="J388" s="234">
        <f>ROUND(I388*H388,2)</f>
        <v>0</v>
      </c>
      <c r="K388" s="230" t="s">
        <v>3891</v>
      </c>
      <c r="L388" s="45"/>
      <c r="M388" s="274" t="s">
        <v>1</v>
      </c>
      <c r="N388" s="275" t="s">
        <v>44</v>
      </c>
      <c r="O388" s="276"/>
      <c r="P388" s="277">
        <f>O388*H388</f>
        <v>0</v>
      </c>
      <c r="Q388" s="277">
        <v>0</v>
      </c>
      <c r="R388" s="277">
        <f>Q388*H388</f>
        <v>0</v>
      </c>
      <c r="S388" s="277">
        <v>0</v>
      </c>
      <c r="T388" s="27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121</v>
      </c>
      <c r="AT388" s="239" t="s">
        <v>218</v>
      </c>
      <c r="AU388" s="239" t="s">
        <v>99</v>
      </c>
      <c r="AY388" s="18" t="s">
        <v>216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86</v>
      </c>
      <c r="BK388" s="240">
        <f>ROUND(I388*H388,2)</f>
        <v>0</v>
      </c>
      <c r="BL388" s="18" t="s">
        <v>121</v>
      </c>
      <c r="BM388" s="239" t="s">
        <v>4822</v>
      </c>
    </row>
    <row r="389" s="2" customFormat="1" ht="6.96" customHeight="1">
      <c r="A389" s="39"/>
      <c r="B389" s="67"/>
      <c r="C389" s="68"/>
      <c r="D389" s="68"/>
      <c r="E389" s="68"/>
      <c r="F389" s="68"/>
      <c r="G389" s="68"/>
      <c r="H389" s="68"/>
      <c r="I389" s="68"/>
      <c r="J389" s="68"/>
      <c r="K389" s="68"/>
      <c r="L389" s="45"/>
      <c r="M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</sheetData>
  <sheetProtection sheet="1" autoFilter="0" formatColumns="0" formatRows="0" objects="1" scenarios="1" spinCount="100000" saltValue="QcGwPXBtcvTtpNtPcP5Uig15MCnmJxuhZAaLUoXYsr0z7ivHjLNcFZm2Y5w9qlrdpTkPJjHrkMc1/Wcs5vP+Yw==" hashValue="CAP7tjuSGTu7uk55ikqtf4G8Zd6Ord0B2afP2x93FKWY/s5WbWQboJjXKFmV63IZUcPUvzJrzrL4Vz/Tvc010g==" algorithmName="SHA-512" password="EA0A"/>
  <autoFilter ref="C151:K3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8:H138"/>
    <mergeCell ref="E142:H142"/>
    <mergeCell ref="E140:H140"/>
    <mergeCell ref="E144:H14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4824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28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ROUND(J155,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ROUND((SUM(BE155:BE2169)),  2)</f>
        <v>0</v>
      </c>
      <c r="G37" s="39"/>
      <c r="H37" s="39"/>
      <c r="I37" s="166">
        <v>0.20999999999999999</v>
      </c>
      <c r="J37" s="165">
        <f>ROUND(((SUM(BE155:BE2169))*I37),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ROUND((SUM(BF155:BF2169)),  2)</f>
        <v>0</v>
      </c>
      <c r="G38" s="39"/>
      <c r="H38" s="39"/>
      <c r="I38" s="166">
        <v>0.14999999999999999</v>
      </c>
      <c r="J38" s="165">
        <f>ROUND(((SUM(BF155:BF2169))*I38),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ROUND((SUM(BG155:BG2169)),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ROUND((SUM(BH155:BH2169)),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ROUND((SUM(BI155:BI2169)),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STAV - Stavební část  - SO 02 Stávající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Kaplického 368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J155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J156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J157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535</v>
      </c>
      <c r="E103" s="198"/>
      <c r="F103" s="198"/>
      <c r="G103" s="198"/>
      <c r="H103" s="198"/>
      <c r="I103" s="198"/>
      <c r="J103" s="199">
        <f>J203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536</v>
      </c>
      <c r="E104" s="198"/>
      <c r="F104" s="198"/>
      <c r="G104" s="198"/>
      <c r="H104" s="198"/>
      <c r="I104" s="198"/>
      <c r="J104" s="199">
        <f>J223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537</v>
      </c>
      <c r="E105" s="198"/>
      <c r="F105" s="198"/>
      <c r="G105" s="198"/>
      <c r="H105" s="198"/>
      <c r="I105" s="198"/>
      <c r="J105" s="199">
        <f>J285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538</v>
      </c>
      <c r="E106" s="198"/>
      <c r="F106" s="198"/>
      <c r="G106" s="198"/>
      <c r="H106" s="198"/>
      <c r="I106" s="198"/>
      <c r="J106" s="199">
        <f>J301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539</v>
      </c>
      <c r="E107" s="198"/>
      <c r="F107" s="198"/>
      <c r="G107" s="198"/>
      <c r="H107" s="198"/>
      <c r="I107" s="198"/>
      <c r="J107" s="199">
        <f>J320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198</v>
      </c>
      <c r="E108" s="198"/>
      <c r="F108" s="198"/>
      <c r="G108" s="198"/>
      <c r="H108" s="198"/>
      <c r="I108" s="198"/>
      <c r="J108" s="199">
        <f>J656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199</v>
      </c>
      <c r="E109" s="198"/>
      <c r="F109" s="198"/>
      <c r="G109" s="198"/>
      <c r="H109" s="198"/>
      <c r="I109" s="198"/>
      <c r="J109" s="199">
        <f>J927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200</v>
      </c>
      <c r="E110" s="198"/>
      <c r="F110" s="198"/>
      <c r="G110" s="198"/>
      <c r="H110" s="198"/>
      <c r="I110" s="198"/>
      <c r="J110" s="199">
        <f>J940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540</v>
      </c>
      <c r="E111" s="193"/>
      <c r="F111" s="193"/>
      <c r="G111" s="193"/>
      <c r="H111" s="193"/>
      <c r="I111" s="193"/>
      <c r="J111" s="194">
        <f>J942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34"/>
      <c r="D112" s="197" t="s">
        <v>541</v>
      </c>
      <c r="E112" s="198"/>
      <c r="F112" s="198"/>
      <c r="G112" s="198"/>
      <c r="H112" s="198"/>
      <c r="I112" s="198"/>
      <c r="J112" s="199">
        <f>J943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542</v>
      </c>
      <c r="E113" s="198"/>
      <c r="F113" s="198"/>
      <c r="G113" s="198"/>
      <c r="H113" s="198"/>
      <c r="I113" s="198"/>
      <c r="J113" s="199">
        <f>J989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543</v>
      </c>
      <c r="E114" s="198"/>
      <c r="F114" s="198"/>
      <c r="G114" s="198"/>
      <c r="H114" s="198"/>
      <c r="I114" s="198"/>
      <c r="J114" s="199">
        <f>J1103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4825</v>
      </c>
      <c r="E115" s="198"/>
      <c r="F115" s="198"/>
      <c r="G115" s="198"/>
      <c r="H115" s="198"/>
      <c r="I115" s="198"/>
      <c r="J115" s="199">
        <f>J1177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544</v>
      </c>
      <c r="E116" s="198"/>
      <c r="F116" s="198"/>
      <c r="G116" s="198"/>
      <c r="H116" s="198"/>
      <c r="I116" s="198"/>
      <c r="J116" s="199">
        <f>J1190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545</v>
      </c>
      <c r="E117" s="198"/>
      <c r="F117" s="198"/>
      <c r="G117" s="198"/>
      <c r="H117" s="198"/>
      <c r="I117" s="198"/>
      <c r="J117" s="199">
        <f>J1192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546</v>
      </c>
      <c r="E118" s="198"/>
      <c r="F118" s="198"/>
      <c r="G118" s="198"/>
      <c r="H118" s="198"/>
      <c r="I118" s="198"/>
      <c r="J118" s="199">
        <f>J1197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547</v>
      </c>
      <c r="E119" s="198"/>
      <c r="F119" s="198"/>
      <c r="G119" s="198"/>
      <c r="H119" s="198"/>
      <c r="I119" s="198"/>
      <c r="J119" s="199">
        <f>J1219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548</v>
      </c>
      <c r="E120" s="198"/>
      <c r="F120" s="198"/>
      <c r="G120" s="198"/>
      <c r="H120" s="198"/>
      <c r="I120" s="198"/>
      <c r="J120" s="199">
        <f>J1370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550</v>
      </c>
      <c r="E121" s="198"/>
      <c r="F121" s="198"/>
      <c r="G121" s="198"/>
      <c r="H121" s="198"/>
      <c r="I121" s="198"/>
      <c r="J121" s="199">
        <f>J1384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551</v>
      </c>
      <c r="E122" s="198"/>
      <c r="F122" s="198"/>
      <c r="G122" s="198"/>
      <c r="H122" s="198"/>
      <c r="I122" s="198"/>
      <c r="J122" s="199">
        <f>J1538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552</v>
      </c>
      <c r="E123" s="198"/>
      <c r="F123" s="198"/>
      <c r="G123" s="198"/>
      <c r="H123" s="198"/>
      <c r="I123" s="198"/>
      <c r="J123" s="199">
        <f>J1584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553</v>
      </c>
      <c r="E124" s="198"/>
      <c r="F124" s="198"/>
      <c r="G124" s="198"/>
      <c r="H124" s="198"/>
      <c r="I124" s="198"/>
      <c r="J124" s="199">
        <f>J1780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554</v>
      </c>
      <c r="E125" s="198"/>
      <c r="F125" s="198"/>
      <c r="G125" s="198"/>
      <c r="H125" s="198"/>
      <c r="I125" s="198"/>
      <c r="J125" s="199">
        <f>J1888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4"/>
      <c r="D126" s="197" t="s">
        <v>555</v>
      </c>
      <c r="E126" s="198"/>
      <c r="F126" s="198"/>
      <c r="G126" s="198"/>
      <c r="H126" s="198"/>
      <c r="I126" s="198"/>
      <c r="J126" s="199">
        <f>J1895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6"/>
      <c r="C127" s="134"/>
      <c r="D127" s="197" t="s">
        <v>556</v>
      </c>
      <c r="E127" s="198"/>
      <c r="F127" s="198"/>
      <c r="G127" s="198"/>
      <c r="H127" s="198"/>
      <c r="I127" s="198"/>
      <c r="J127" s="199">
        <f>J1992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557</v>
      </c>
      <c r="E128" s="198"/>
      <c r="F128" s="198"/>
      <c r="G128" s="198"/>
      <c r="H128" s="198"/>
      <c r="I128" s="198"/>
      <c r="J128" s="199">
        <f>J2050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558</v>
      </c>
      <c r="E129" s="198"/>
      <c r="F129" s="198"/>
      <c r="G129" s="198"/>
      <c r="H129" s="198"/>
      <c r="I129" s="198"/>
      <c r="J129" s="199">
        <f>J2093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0"/>
      <c r="C130" s="191"/>
      <c r="D130" s="192" t="s">
        <v>559</v>
      </c>
      <c r="E130" s="193"/>
      <c r="F130" s="193"/>
      <c r="G130" s="193"/>
      <c r="H130" s="193"/>
      <c r="I130" s="193"/>
      <c r="J130" s="194">
        <f>J2166</f>
        <v>0</v>
      </c>
      <c r="K130" s="191"/>
      <c r="L130" s="19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6"/>
      <c r="C131" s="134"/>
      <c r="D131" s="197" t="s">
        <v>560</v>
      </c>
      <c r="E131" s="198"/>
      <c r="F131" s="198"/>
      <c r="G131" s="198"/>
      <c r="H131" s="198"/>
      <c r="I131" s="198"/>
      <c r="J131" s="199">
        <f>J2167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201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85" t="str">
        <f>E7</f>
        <v>Stavební úpravy a přístavba objektu MŠ Malínek, Kaplického 386 - NAVÝŠENÍ KAPACITY MŠ MALÍNEK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" customFormat="1" ht="12" customHeight="1">
      <c r="B142" s="22"/>
      <c r="C142" s="33" t="s">
        <v>187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="1" customFormat="1" ht="16.5" customHeight="1">
      <c r="B143" s="22"/>
      <c r="C143" s="23"/>
      <c r="D143" s="23"/>
      <c r="E143" s="185" t="s">
        <v>188</v>
      </c>
      <c r="F143" s="23"/>
      <c r="G143" s="23"/>
      <c r="H143" s="23"/>
      <c r="I143" s="23"/>
      <c r="J143" s="23"/>
      <c r="K143" s="23"/>
      <c r="L143" s="21"/>
    </row>
    <row r="144" s="1" customFormat="1" ht="12" customHeight="1">
      <c r="B144" s="22"/>
      <c r="C144" s="33" t="s">
        <v>189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9"/>
      <c r="B145" s="40"/>
      <c r="C145" s="41"/>
      <c r="D145" s="41"/>
      <c r="E145" s="279" t="s">
        <v>4823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533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77" t="str">
        <f>E13</f>
        <v xml:space="preserve">STAV - Stavební část  - SO 02 Stávající objekt</v>
      </c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22</v>
      </c>
      <c r="D149" s="41"/>
      <c r="E149" s="41"/>
      <c r="F149" s="28" t="str">
        <f>F16</f>
        <v>Kaplického 368</v>
      </c>
      <c r="G149" s="41"/>
      <c r="H149" s="41"/>
      <c r="I149" s="33" t="s">
        <v>24</v>
      </c>
      <c r="J149" s="80" t="str">
        <f>IF(J16="","",J16)</f>
        <v>15.9.2021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40.05" customHeight="1">
      <c r="A151" s="39"/>
      <c r="B151" s="40"/>
      <c r="C151" s="33" t="s">
        <v>26</v>
      </c>
      <c r="D151" s="41"/>
      <c r="E151" s="41"/>
      <c r="F151" s="28" t="str">
        <f>E19</f>
        <v>SM Liberec, Nám.Dr.E.Beneše 1, Liberec, 460 59</v>
      </c>
      <c r="G151" s="41"/>
      <c r="H151" s="41"/>
      <c r="I151" s="33" t="s">
        <v>32</v>
      </c>
      <c r="J151" s="37" t="str">
        <f>E25</f>
        <v>FS Vision, s.r.o., B.Němcové 54/9, Liberec 5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15" customHeight="1">
      <c r="A152" s="39"/>
      <c r="B152" s="40"/>
      <c r="C152" s="33" t="s">
        <v>30</v>
      </c>
      <c r="D152" s="41"/>
      <c r="E152" s="41"/>
      <c r="F152" s="28" t="str">
        <f>IF(E22="","",E22)</f>
        <v>Vyplň údaj</v>
      </c>
      <c r="G152" s="41"/>
      <c r="H152" s="41"/>
      <c r="I152" s="33" t="s">
        <v>35</v>
      </c>
      <c r="J152" s="37" t="str">
        <f>E28</f>
        <v>Ing. Jaroslav Šíma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0.32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11" customFormat="1" ht="29.28" customHeight="1">
      <c r="A154" s="201"/>
      <c r="B154" s="202"/>
      <c r="C154" s="203" t="s">
        <v>202</v>
      </c>
      <c r="D154" s="204" t="s">
        <v>64</v>
      </c>
      <c r="E154" s="204" t="s">
        <v>60</v>
      </c>
      <c r="F154" s="204" t="s">
        <v>61</v>
      </c>
      <c r="G154" s="204" t="s">
        <v>203</v>
      </c>
      <c r="H154" s="204" t="s">
        <v>204</v>
      </c>
      <c r="I154" s="204" t="s">
        <v>205</v>
      </c>
      <c r="J154" s="204" t="s">
        <v>193</v>
      </c>
      <c r="K154" s="205" t="s">
        <v>206</v>
      </c>
      <c r="L154" s="206"/>
      <c r="M154" s="101" t="s">
        <v>1</v>
      </c>
      <c r="N154" s="102" t="s">
        <v>43</v>
      </c>
      <c r="O154" s="102" t="s">
        <v>207</v>
      </c>
      <c r="P154" s="102" t="s">
        <v>208</v>
      </c>
      <c r="Q154" s="102" t="s">
        <v>209</v>
      </c>
      <c r="R154" s="102" t="s">
        <v>210</v>
      </c>
      <c r="S154" s="102" t="s">
        <v>211</v>
      </c>
      <c r="T154" s="103" t="s">
        <v>212</v>
      </c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</row>
    <row r="155" s="2" customFormat="1" ht="22.8" customHeight="1">
      <c r="A155" s="39"/>
      <c r="B155" s="40"/>
      <c r="C155" s="108" t="s">
        <v>213</v>
      </c>
      <c r="D155" s="41"/>
      <c r="E155" s="41"/>
      <c r="F155" s="41"/>
      <c r="G155" s="41"/>
      <c r="H155" s="41"/>
      <c r="I155" s="41"/>
      <c r="J155" s="207">
        <f>BK155</f>
        <v>0</v>
      </c>
      <c r="K155" s="41"/>
      <c r="L155" s="45"/>
      <c r="M155" s="104"/>
      <c r="N155" s="208"/>
      <c r="O155" s="105"/>
      <c r="P155" s="209">
        <f>P156+P942+P2166</f>
        <v>0</v>
      </c>
      <c r="Q155" s="105"/>
      <c r="R155" s="209">
        <f>R156+R942+R2166</f>
        <v>346.29510743000003</v>
      </c>
      <c r="S155" s="105"/>
      <c r="T155" s="210">
        <f>T156+T942+T2166</f>
        <v>280.00459785999993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78</v>
      </c>
      <c r="AU155" s="18" t="s">
        <v>195</v>
      </c>
      <c r="BK155" s="211">
        <f>BK156+BK942+BK2166</f>
        <v>0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214</v>
      </c>
      <c r="F156" s="215" t="s">
        <v>215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P157+P203+P223+P285+P301+P320+P656+P927+P940</f>
        <v>0</v>
      </c>
      <c r="Q156" s="220"/>
      <c r="R156" s="221">
        <f>R157+R203+R223+R285+R301+R320+R656+R927+R940</f>
        <v>254.63082840000001</v>
      </c>
      <c r="S156" s="220"/>
      <c r="T156" s="222">
        <f>T157+T203+T223+T285+T301+T320+T656+T927+T940</f>
        <v>212.54225699999995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BK157+BK203+BK223+BK285+BK301+BK320+BK656+BK927+BK940</f>
        <v>0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86</v>
      </c>
      <c r="F157" s="226" t="s">
        <v>217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SUM(P158:P202)</f>
        <v>0</v>
      </c>
      <c r="Q157" s="220"/>
      <c r="R157" s="221">
        <f>SUM(R158:R202)</f>
        <v>6.8120000000000003</v>
      </c>
      <c r="S157" s="220"/>
      <c r="T157" s="222">
        <f>SUM(T158:T202)</f>
        <v>79.099350000000001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SUM(BK158:BK202)</f>
        <v>0</v>
      </c>
    </row>
    <row r="158" s="2" customFormat="1" ht="16.5" customHeight="1">
      <c r="A158" s="39"/>
      <c r="B158" s="40"/>
      <c r="C158" s="228" t="s">
        <v>86</v>
      </c>
      <c r="D158" s="228" t="s">
        <v>218</v>
      </c>
      <c r="E158" s="229" t="s">
        <v>4826</v>
      </c>
      <c r="F158" s="230" t="s">
        <v>4827</v>
      </c>
      <c r="G158" s="231" t="s">
        <v>277</v>
      </c>
      <c r="H158" s="232">
        <v>140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0.17999999999999999</v>
      </c>
      <c r="T158" s="238">
        <f>S158*H158</f>
        <v>25.199999999999999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4828</v>
      </c>
    </row>
    <row r="159" s="2" customFormat="1" ht="16.5" customHeight="1">
      <c r="A159" s="39"/>
      <c r="B159" s="40"/>
      <c r="C159" s="228" t="s">
        <v>88</v>
      </c>
      <c r="D159" s="228" t="s">
        <v>218</v>
      </c>
      <c r="E159" s="229" t="s">
        <v>565</v>
      </c>
      <c r="F159" s="230" t="s">
        <v>4829</v>
      </c>
      <c r="G159" s="231" t="s">
        <v>328</v>
      </c>
      <c r="H159" s="232">
        <v>79.469999999999999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4830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4831</v>
      </c>
      <c r="G160" s="242"/>
      <c r="H160" s="246">
        <v>22.425000000000001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79</v>
      </c>
      <c r="AY160" s="252" t="s">
        <v>216</v>
      </c>
    </row>
    <row r="161" s="13" customFormat="1">
      <c r="A161" s="13"/>
      <c r="B161" s="241"/>
      <c r="C161" s="242"/>
      <c r="D161" s="243" t="s">
        <v>230</v>
      </c>
      <c r="E161" s="244" t="s">
        <v>1</v>
      </c>
      <c r="F161" s="245" t="s">
        <v>4832</v>
      </c>
      <c r="G161" s="242"/>
      <c r="H161" s="246">
        <v>0.31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230</v>
      </c>
      <c r="AU161" s="252" t="s">
        <v>88</v>
      </c>
      <c r="AV161" s="13" t="s">
        <v>88</v>
      </c>
      <c r="AW161" s="13" t="s">
        <v>34</v>
      </c>
      <c r="AX161" s="13" t="s">
        <v>79</v>
      </c>
      <c r="AY161" s="252" t="s">
        <v>216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4833</v>
      </c>
      <c r="G162" s="242"/>
      <c r="H162" s="246">
        <v>1.615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79</v>
      </c>
      <c r="AY162" s="252" t="s">
        <v>216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4834</v>
      </c>
      <c r="G163" s="242"/>
      <c r="H163" s="246">
        <v>7.54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5" customFormat="1">
      <c r="A164" s="15"/>
      <c r="B164" s="280"/>
      <c r="C164" s="281"/>
      <c r="D164" s="243" t="s">
        <v>230</v>
      </c>
      <c r="E164" s="282" t="s">
        <v>1</v>
      </c>
      <c r="F164" s="283" t="s">
        <v>4835</v>
      </c>
      <c r="G164" s="281"/>
      <c r="H164" s="284">
        <v>31.889999999999997</v>
      </c>
      <c r="I164" s="285"/>
      <c r="J164" s="281"/>
      <c r="K164" s="281"/>
      <c r="L164" s="286"/>
      <c r="M164" s="287"/>
      <c r="N164" s="288"/>
      <c r="O164" s="288"/>
      <c r="P164" s="288"/>
      <c r="Q164" s="288"/>
      <c r="R164" s="288"/>
      <c r="S164" s="288"/>
      <c r="T164" s="28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0" t="s">
        <v>230</v>
      </c>
      <c r="AU164" s="290" t="s">
        <v>88</v>
      </c>
      <c r="AV164" s="15" t="s">
        <v>99</v>
      </c>
      <c r="AW164" s="15" t="s">
        <v>34</v>
      </c>
      <c r="AX164" s="15" t="s">
        <v>79</v>
      </c>
      <c r="AY164" s="290" t="s">
        <v>216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4836</v>
      </c>
      <c r="G165" s="242"/>
      <c r="H165" s="246">
        <v>47.579999999999998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79</v>
      </c>
      <c r="AY165" s="252" t="s">
        <v>216</v>
      </c>
    </row>
    <row r="166" s="14" customFormat="1">
      <c r="A166" s="14"/>
      <c r="B166" s="253"/>
      <c r="C166" s="254"/>
      <c r="D166" s="243" t="s">
        <v>230</v>
      </c>
      <c r="E166" s="255" t="s">
        <v>1</v>
      </c>
      <c r="F166" s="256" t="s">
        <v>285</v>
      </c>
      <c r="G166" s="254"/>
      <c r="H166" s="257">
        <v>79.469999999999999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230</v>
      </c>
      <c r="AU166" s="263" t="s">
        <v>88</v>
      </c>
      <c r="AV166" s="14" t="s">
        <v>121</v>
      </c>
      <c r="AW166" s="14" t="s">
        <v>34</v>
      </c>
      <c r="AX166" s="14" t="s">
        <v>86</v>
      </c>
      <c r="AY166" s="263" t="s">
        <v>216</v>
      </c>
    </row>
    <row r="167" s="2" customFormat="1" ht="16.5" customHeight="1">
      <c r="A167" s="39"/>
      <c r="B167" s="40"/>
      <c r="C167" s="228" t="s">
        <v>99</v>
      </c>
      <c r="D167" s="228" t="s">
        <v>218</v>
      </c>
      <c r="E167" s="229" t="s">
        <v>4837</v>
      </c>
      <c r="F167" s="230" t="s">
        <v>4838</v>
      </c>
      <c r="G167" s="231" t="s">
        <v>277</v>
      </c>
      <c r="H167" s="232">
        <v>211.37000000000001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0.255</v>
      </c>
      <c r="T167" s="238">
        <f>S167*H167</f>
        <v>53.899350000000005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4839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4840</v>
      </c>
      <c r="G168" s="242"/>
      <c r="H168" s="246">
        <v>71.370000000000005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79</v>
      </c>
      <c r="AY168" s="252" t="s">
        <v>216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4841</v>
      </c>
      <c r="G169" s="242"/>
      <c r="H169" s="246">
        <v>140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79</v>
      </c>
      <c r="AY169" s="252" t="s">
        <v>216</v>
      </c>
    </row>
    <row r="170" s="14" customFormat="1">
      <c r="A170" s="14"/>
      <c r="B170" s="253"/>
      <c r="C170" s="254"/>
      <c r="D170" s="243" t="s">
        <v>230</v>
      </c>
      <c r="E170" s="255" t="s">
        <v>1</v>
      </c>
      <c r="F170" s="256" t="s">
        <v>285</v>
      </c>
      <c r="G170" s="254"/>
      <c r="H170" s="257">
        <v>211.37000000000001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230</v>
      </c>
      <c r="AU170" s="263" t="s">
        <v>88</v>
      </c>
      <c r="AV170" s="14" t="s">
        <v>121</v>
      </c>
      <c r="AW170" s="14" t="s">
        <v>34</v>
      </c>
      <c r="AX170" s="14" t="s">
        <v>86</v>
      </c>
      <c r="AY170" s="263" t="s">
        <v>216</v>
      </c>
    </row>
    <row r="171" s="2" customFormat="1" ht="16.5" customHeight="1">
      <c r="A171" s="39"/>
      <c r="B171" s="40"/>
      <c r="C171" s="228" t="s">
        <v>121</v>
      </c>
      <c r="D171" s="228" t="s">
        <v>218</v>
      </c>
      <c r="E171" s="229" t="s">
        <v>4842</v>
      </c>
      <c r="F171" s="230" t="s">
        <v>4843</v>
      </c>
      <c r="G171" s="231" t="s">
        <v>328</v>
      </c>
      <c r="H171" s="232">
        <v>10.269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4844</v>
      </c>
    </row>
    <row r="172" s="13" customFormat="1">
      <c r="A172" s="13"/>
      <c r="B172" s="241"/>
      <c r="C172" s="242"/>
      <c r="D172" s="243" t="s">
        <v>230</v>
      </c>
      <c r="E172" s="244" t="s">
        <v>1</v>
      </c>
      <c r="F172" s="245" t="s">
        <v>4845</v>
      </c>
      <c r="G172" s="242"/>
      <c r="H172" s="246">
        <v>1.764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230</v>
      </c>
      <c r="AU172" s="252" t="s">
        <v>88</v>
      </c>
      <c r="AV172" s="13" t="s">
        <v>88</v>
      </c>
      <c r="AW172" s="13" t="s">
        <v>34</v>
      </c>
      <c r="AX172" s="13" t="s">
        <v>79</v>
      </c>
      <c r="AY172" s="252" t="s">
        <v>216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4846</v>
      </c>
      <c r="G173" s="242"/>
      <c r="H173" s="246">
        <v>8.5050000000000008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79</v>
      </c>
      <c r="AY173" s="252" t="s">
        <v>216</v>
      </c>
    </row>
    <row r="174" s="14" customFormat="1">
      <c r="A174" s="14"/>
      <c r="B174" s="253"/>
      <c r="C174" s="254"/>
      <c r="D174" s="243" t="s">
        <v>230</v>
      </c>
      <c r="E174" s="255" t="s">
        <v>1</v>
      </c>
      <c r="F174" s="256" t="s">
        <v>285</v>
      </c>
      <c r="G174" s="254"/>
      <c r="H174" s="257">
        <v>10.269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230</v>
      </c>
      <c r="AU174" s="263" t="s">
        <v>88</v>
      </c>
      <c r="AV174" s="14" t="s">
        <v>121</v>
      </c>
      <c r="AW174" s="14" t="s">
        <v>34</v>
      </c>
      <c r="AX174" s="14" t="s">
        <v>86</v>
      </c>
      <c r="AY174" s="263" t="s">
        <v>216</v>
      </c>
    </row>
    <row r="175" s="2" customFormat="1" ht="21.75" customHeight="1">
      <c r="A175" s="39"/>
      <c r="B175" s="40"/>
      <c r="C175" s="228" t="s">
        <v>236</v>
      </c>
      <c r="D175" s="228" t="s">
        <v>218</v>
      </c>
      <c r="E175" s="229" t="s">
        <v>602</v>
      </c>
      <c r="F175" s="230" t="s">
        <v>4847</v>
      </c>
      <c r="G175" s="231" t="s">
        <v>328</v>
      </c>
      <c r="H175" s="232">
        <v>14.273999999999999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4848</v>
      </c>
    </row>
    <row r="176" s="13" customFormat="1">
      <c r="A176" s="13"/>
      <c r="B176" s="241"/>
      <c r="C176" s="242"/>
      <c r="D176" s="243" t="s">
        <v>230</v>
      </c>
      <c r="E176" s="244" t="s">
        <v>1</v>
      </c>
      <c r="F176" s="245" t="s">
        <v>4836</v>
      </c>
      <c r="G176" s="242"/>
      <c r="H176" s="246">
        <v>47.579999999999998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230</v>
      </c>
      <c r="AU176" s="252" t="s">
        <v>88</v>
      </c>
      <c r="AV176" s="13" t="s">
        <v>88</v>
      </c>
      <c r="AW176" s="13" t="s">
        <v>34</v>
      </c>
      <c r="AX176" s="13" t="s">
        <v>79</v>
      </c>
      <c r="AY176" s="252" t="s">
        <v>216</v>
      </c>
    </row>
    <row r="177" s="13" customFormat="1">
      <c r="A177" s="13"/>
      <c r="B177" s="241"/>
      <c r="C177" s="242"/>
      <c r="D177" s="243" t="s">
        <v>230</v>
      </c>
      <c r="E177" s="244" t="s">
        <v>1</v>
      </c>
      <c r="F177" s="245" t="s">
        <v>4849</v>
      </c>
      <c r="G177" s="242"/>
      <c r="H177" s="246">
        <v>-33.305999999999997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230</v>
      </c>
      <c r="AU177" s="252" t="s">
        <v>88</v>
      </c>
      <c r="AV177" s="13" t="s">
        <v>88</v>
      </c>
      <c r="AW177" s="13" t="s">
        <v>34</v>
      </c>
      <c r="AX177" s="13" t="s">
        <v>79</v>
      </c>
      <c r="AY177" s="252" t="s">
        <v>216</v>
      </c>
    </row>
    <row r="178" s="14" customFormat="1">
      <c r="A178" s="14"/>
      <c r="B178" s="253"/>
      <c r="C178" s="254"/>
      <c r="D178" s="243" t="s">
        <v>230</v>
      </c>
      <c r="E178" s="255" t="s">
        <v>1</v>
      </c>
      <c r="F178" s="256" t="s">
        <v>285</v>
      </c>
      <c r="G178" s="254"/>
      <c r="H178" s="257">
        <v>14.274000000000001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230</v>
      </c>
      <c r="AU178" s="263" t="s">
        <v>88</v>
      </c>
      <c r="AV178" s="14" t="s">
        <v>121</v>
      </c>
      <c r="AW178" s="14" t="s">
        <v>34</v>
      </c>
      <c r="AX178" s="14" t="s">
        <v>86</v>
      </c>
      <c r="AY178" s="263" t="s">
        <v>216</v>
      </c>
    </row>
    <row r="179" s="2" customFormat="1" ht="16.5" customHeight="1">
      <c r="A179" s="39"/>
      <c r="B179" s="40"/>
      <c r="C179" s="228" t="s">
        <v>241</v>
      </c>
      <c r="D179" s="228" t="s">
        <v>218</v>
      </c>
      <c r="E179" s="229" t="s">
        <v>611</v>
      </c>
      <c r="F179" s="230" t="s">
        <v>4850</v>
      </c>
      <c r="G179" s="231" t="s">
        <v>277</v>
      </c>
      <c r="H179" s="232">
        <v>313.41000000000003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4851</v>
      </c>
    </row>
    <row r="180" s="13" customFormat="1">
      <c r="A180" s="13"/>
      <c r="B180" s="241"/>
      <c r="C180" s="242"/>
      <c r="D180" s="243" t="s">
        <v>230</v>
      </c>
      <c r="E180" s="244" t="s">
        <v>1</v>
      </c>
      <c r="F180" s="245" t="s">
        <v>4852</v>
      </c>
      <c r="G180" s="242"/>
      <c r="H180" s="246">
        <v>78.25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230</v>
      </c>
      <c r="AU180" s="252" t="s">
        <v>88</v>
      </c>
      <c r="AV180" s="13" t="s">
        <v>88</v>
      </c>
      <c r="AW180" s="13" t="s">
        <v>34</v>
      </c>
      <c r="AX180" s="13" t="s">
        <v>79</v>
      </c>
      <c r="AY180" s="252" t="s">
        <v>216</v>
      </c>
    </row>
    <row r="181" s="13" customFormat="1">
      <c r="A181" s="13"/>
      <c r="B181" s="241"/>
      <c r="C181" s="242"/>
      <c r="D181" s="243" t="s">
        <v>230</v>
      </c>
      <c r="E181" s="244" t="s">
        <v>1</v>
      </c>
      <c r="F181" s="245" t="s">
        <v>4853</v>
      </c>
      <c r="G181" s="242"/>
      <c r="H181" s="246">
        <v>95.159999999999997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88</v>
      </c>
      <c r="AV181" s="13" t="s">
        <v>88</v>
      </c>
      <c r="AW181" s="13" t="s">
        <v>34</v>
      </c>
      <c r="AX181" s="13" t="s">
        <v>79</v>
      </c>
      <c r="AY181" s="252" t="s">
        <v>216</v>
      </c>
    </row>
    <row r="182" s="13" customFormat="1">
      <c r="A182" s="13"/>
      <c r="B182" s="241"/>
      <c r="C182" s="242"/>
      <c r="D182" s="243" t="s">
        <v>230</v>
      </c>
      <c r="E182" s="244" t="s">
        <v>1</v>
      </c>
      <c r="F182" s="245" t="s">
        <v>4854</v>
      </c>
      <c r="G182" s="242"/>
      <c r="H182" s="246">
        <v>140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230</v>
      </c>
      <c r="AU182" s="252" t="s">
        <v>88</v>
      </c>
      <c r="AV182" s="13" t="s">
        <v>88</v>
      </c>
      <c r="AW182" s="13" t="s">
        <v>34</v>
      </c>
      <c r="AX182" s="13" t="s">
        <v>79</v>
      </c>
      <c r="AY182" s="252" t="s">
        <v>216</v>
      </c>
    </row>
    <row r="183" s="14" customFormat="1">
      <c r="A183" s="14"/>
      <c r="B183" s="253"/>
      <c r="C183" s="254"/>
      <c r="D183" s="243" t="s">
        <v>230</v>
      </c>
      <c r="E183" s="255" t="s">
        <v>1</v>
      </c>
      <c r="F183" s="256" t="s">
        <v>285</v>
      </c>
      <c r="G183" s="254"/>
      <c r="H183" s="257">
        <v>313.40999999999997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230</v>
      </c>
      <c r="AU183" s="263" t="s">
        <v>88</v>
      </c>
      <c r="AV183" s="14" t="s">
        <v>121</v>
      </c>
      <c r="AW183" s="14" t="s">
        <v>34</v>
      </c>
      <c r="AX183" s="14" t="s">
        <v>86</v>
      </c>
      <c r="AY183" s="263" t="s">
        <v>216</v>
      </c>
    </row>
    <row r="184" s="2" customFormat="1" ht="16.5" customHeight="1">
      <c r="A184" s="39"/>
      <c r="B184" s="40"/>
      <c r="C184" s="228" t="s">
        <v>245</v>
      </c>
      <c r="D184" s="228" t="s">
        <v>218</v>
      </c>
      <c r="E184" s="229" t="s">
        <v>621</v>
      </c>
      <c r="F184" s="230" t="s">
        <v>622</v>
      </c>
      <c r="G184" s="231" t="s">
        <v>359</v>
      </c>
      <c r="H184" s="232">
        <v>24.265999999999998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4855</v>
      </c>
    </row>
    <row r="185" s="13" customFormat="1">
      <c r="A185" s="13"/>
      <c r="B185" s="241"/>
      <c r="C185" s="242"/>
      <c r="D185" s="243" t="s">
        <v>230</v>
      </c>
      <c r="E185" s="242"/>
      <c r="F185" s="245" t="s">
        <v>4856</v>
      </c>
      <c r="G185" s="242"/>
      <c r="H185" s="246">
        <v>24.265999999999998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230</v>
      </c>
      <c r="AU185" s="252" t="s">
        <v>88</v>
      </c>
      <c r="AV185" s="13" t="s">
        <v>88</v>
      </c>
      <c r="AW185" s="13" t="s">
        <v>4</v>
      </c>
      <c r="AX185" s="13" t="s">
        <v>86</v>
      </c>
      <c r="AY185" s="252" t="s">
        <v>216</v>
      </c>
    </row>
    <row r="186" s="2" customFormat="1" ht="16.5" customHeight="1">
      <c r="A186" s="39"/>
      <c r="B186" s="40"/>
      <c r="C186" s="228" t="s">
        <v>250</v>
      </c>
      <c r="D186" s="228" t="s">
        <v>218</v>
      </c>
      <c r="E186" s="229" t="s">
        <v>4040</v>
      </c>
      <c r="F186" s="230" t="s">
        <v>4041</v>
      </c>
      <c r="G186" s="231" t="s">
        <v>328</v>
      </c>
      <c r="H186" s="232">
        <v>65.195999999999998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4857</v>
      </c>
    </row>
    <row r="187" s="13" customFormat="1">
      <c r="A187" s="13"/>
      <c r="B187" s="241"/>
      <c r="C187" s="242"/>
      <c r="D187" s="243" t="s">
        <v>230</v>
      </c>
      <c r="E187" s="244" t="s">
        <v>1</v>
      </c>
      <c r="F187" s="245" t="s">
        <v>4858</v>
      </c>
      <c r="G187" s="242"/>
      <c r="H187" s="246">
        <v>22.425000000000001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230</v>
      </c>
      <c r="AU187" s="252" t="s">
        <v>88</v>
      </c>
      <c r="AV187" s="13" t="s">
        <v>88</v>
      </c>
      <c r="AW187" s="13" t="s">
        <v>34</v>
      </c>
      <c r="AX187" s="13" t="s">
        <v>79</v>
      </c>
      <c r="AY187" s="252" t="s">
        <v>216</v>
      </c>
    </row>
    <row r="188" s="13" customFormat="1">
      <c r="A188" s="13"/>
      <c r="B188" s="241"/>
      <c r="C188" s="242"/>
      <c r="D188" s="243" t="s">
        <v>230</v>
      </c>
      <c r="E188" s="244" t="s">
        <v>1</v>
      </c>
      <c r="F188" s="245" t="s">
        <v>4859</v>
      </c>
      <c r="G188" s="242"/>
      <c r="H188" s="246">
        <v>-4.8440000000000003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230</v>
      </c>
      <c r="AU188" s="252" t="s">
        <v>88</v>
      </c>
      <c r="AV188" s="13" t="s">
        <v>88</v>
      </c>
      <c r="AW188" s="13" t="s">
        <v>34</v>
      </c>
      <c r="AX188" s="13" t="s">
        <v>79</v>
      </c>
      <c r="AY188" s="252" t="s">
        <v>216</v>
      </c>
    </row>
    <row r="189" s="13" customFormat="1">
      <c r="A189" s="13"/>
      <c r="B189" s="241"/>
      <c r="C189" s="242"/>
      <c r="D189" s="243" t="s">
        <v>230</v>
      </c>
      <c r="E189" s="244" t="s">
        <v>1</v>
      </c>
      <c r="F189" s="245" t="s">
        <v>4860</v>
      </c>
      <c r="G189" s="242"/>
      <c r="H189" s="246">
        <v>-2.3250000000000002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230</v>
      </c>
      <c r="AU189" s="252" t="s">
        <v>88</v>
      </c>
      <c r="AV189" s="13" t="s">
        <v>88</v>
      </c>
      <c r="AW189" s="13" t="s">
        <v>34</v>
      </c>
      <c r="AX189" s="13" t="s">
        <v>79</v>
      </c>
      <c r="AY189" s="252" t="s">
        <v>216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4861</v>
      </c>
      <c r="G190" s="242"/>
      <c r="H190" s="246">
        <v>1.5840000000000001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79</v>
      </c>
      <c r="AY190" s="252" t="s">
        <v>216</v>
      </c>
    </row>
    <row r="191" s="13" customFormat="1">
      <c r="A191" s="13"/>
      <c r="B191" s="241"/>
      <c r="C191" s="242"/>
      <c r="D191" s="243" t="s">
        <v>230</v>
      </c>
      <c r="E191" s="244" t="s">
        <v>1</v>
      </c>
      <c r="F191" s="245" t="s">
        <v>4834</v>
      </c>
      <c r="G191" s="242"/>
      <c r="H191" s="246">
        <v>7.54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230</v>
      </c>
      <c r="AU191" s="252" t="s">
        <v>88</v>
      </c>
      <c r="AV191" s="13" t="s">
        <v>88</v>
      </c>
      <c r="AW191" s="13" t="s">
        <v>34</v>
      </c>
      <c r="AX191" s="13" t="s">
        <v>79</v>
      </c>
      <c r="AY191" s="252" t="s">
        <v>216</v>
      </c>
    </row>
    <row r="192" s="15" customFormat="1">
      <c r="A192" s="15"/>
      <c r="B192" s="280"/>
      <c r="C192" s="281"/>
      <c r="D192" s="243" t="s">
        <v>230</v>
      </c>
      <c r="E192" s="282" t="s">
        <v>1</v>
      </c>
      <c r="F192" s="283" t="s">
        <v>1690</v>
      </c>
      <c r="G192" s="281"/>
      <c r="H192" s="284">
        <v>24.379999999999999</v>
      </c>
      <c r="I192" s="285"/>
      <c r="J192" s="281"/>
      <c r="K192" s="281"/>
      <c r="L192" s="286"/>
      <c r="M192" s="287"/>
      <c r="N192" s="288"/>
      <c r="O192" s="288"/>
      <c r="P192" s="288"/>
      <c r="Q192" s="288"/>
      <c r="R192" s="288"/>
      <c r="S192" s="288"/>
      <c r="T192" s="28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0" t="s">
        <v>230</v>
      </c>
      <c r="AU192" s="290" t="s">
        <v>88</v>
      </c>
      <c r="AV192" s="15" t="s">
        <v>99</v>
      </c>
      <c r="AW192" s="15" t="s">
        <v>34</v>
      </c>
      <c r="AX192" s="15" t="s">
        <v>79</v>
      </c>
      <c r="AY192" s="290" t="s">
        <v>216</v>
      </c>
    </row>
    <row r="193" s="13" customFormat="1">
      <c r="A193" s="13"/>
      <c r="B193" s="241"/>
      <c r="C193" s="242"/>
      <c r="D193" s="243" t="s">
        <v>230</v>
      </c>
      <c r="E193" s="244" t="s">
        <v>1</v>
      </c>
      <c r="F193" s="245" t="s">
        <v>4862</v>
      </c>
      <c r="G193" s="242"/>
      <c r="H193" s="246">
        <v>7.5099999999999998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230</v>
      </c>
      <c r="AU193" s="252" t="s">
        <v>88</v>
      </c>
      <c r="AV193" s="13" t="s">
        <v>88</v>
      </c>
      <c r="AW193" s="13" t="s">
        <v>34</v>
      </c>
      <c r="AX193" s="13" t="s">
        <v>79</v>
      </c>
      <c r="AY193" s="252" t="s">
        <v>216</v>
      </c>
    </row>
    <row r="194" s="15" customFormat="1">
      <c r="A194" s="15"/>
      <c r="B194" s="280"/>
      <c r="C194" s="281"/>
      <c r="D194" s="243" t="s">
        <v>230</v>
      </c>
      <c r="E194" s="282" t="s">
        <v>1</v>
      </c>
      <c r="F194" s="283" t="s">
        <v>4863</v>
      </c>
      <c r="G194" s="281"/>
      <c r="H194" s="284">
        <v>7.5099999999999998</v>
      </c>
      <c r="I194" s="285"/>
      <c r="J194" s="281"/>
      <c r="K194" s="281"/>
      <c r="L194" s="286"/>
      <c r="M194" s="287"/>
      <c r="N194" s="288"/>
      <c r="O194" s="288"/>
      <c r="P194" s="288"/>
      <c r="Q194" s="288"/>
      <c r="R194" s="288"/>
      <c r="S194" s="288"/>
      <c r="T194" s="28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0" t="s">
        <v>230</v>
      </c>
      <c r="AU194" s="290" t="s">
        <v>88</v>
      </c>
      <c r="AV194" s="15" t="s">
        <v>99</v>
      </c>
      <c r="AW194" s="15" t="s">
        <v>34</v>
      </c>
      <c r="AX194" s="15" t="s">
        <v>79</v>
      </c>
      <c r="AY194" s="290" t="s">
        <v>216</v>
      </c>
    </row>
    <row r="195" s="13" customFormat="1">
      <c r="A195" s="13"/>
      <c r="B195" s="241"/>
      <c r="C195" s="242"/>
      <c r="D195" s="243" t="s">
        <v>230</v>
      </c>
      <c r="E195" s="244" t="s">
        <v>1</v>
      </c>
      <c r="F195" s="245" t="s">
        <v>4864</v>
      </c>
      <c r="G195" s="242"/>
      <c r="H195" s="246">
        <v>33.305999999999997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230</v>
      </c>
      <c r="AU195" s="252" t="s">
        <v>88</v>
      </c>
      <c r="AV195" s="13" t="s">
        <v>88</v>
      </c>
      <c r="AW195" s="13" t="s">
        <v>34</v>
      </c>
      <c r="AX195" s="13" t="s">
        <v>79</v>
      </c>
      <c r="AY195" s="252" t="s">
        <v>216</v>
      </c>
    </row>
    <row r="196" s="15" customFormat="1">
      <c r="A196" s="15"/>
      <c r="B196" s="280"/>
      <c r="C196" s="281"/>
      <c r="D196" s="243" t="s">
        <v>230</v>
      </c>
      <c r="E196" s="282" t="s">
        <v>1</v>
      </c>
      <c r="F196" s="283" t="s">
        <v>4865</v>
      </c>
      <c r="G196" s="281"/>
      <c r="H196" s="284">
        <v>33.305999999999997</v>
      </c>
      <c r="I196" s="285"/>
      <c r="J196" s="281"/>
      <c r="K196" s="281"/>
      <c r="L196" s="286"/>
      <c r="M196" s="287"/>
      <c r="N196" s="288"/>
      <c r="O196" s="288"/>
      <c r="P196" s="288"/>
      <c r="Q196" s="288"/>
      <c r="R196" s="288"/>
      <c r="S196" s="288"/>
      <c r="T196" s="28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0" t="s">
        <v>230</v>
      </c>
      <c r="AU196" s="290" t="s">
        <v>88</v>
      </c>
      <c r="AV196" s="15" t="s">
        <v>99</v>
      </c>
      <c r="AW196" s="15" t="s">
        <v>34</v>
      </c>
      <c r="AX196" s="15" t="s">
        <v>79</v>
      </c>
      <c r="AY196" s="290" t="s">
        <v>216</v>
      </c>
    </row>
    <row r="197" s="14" customFormat="1">
      <c r="A197" s="14"/>
      <c r="B197" s="253"/>
      <c r="C197" s="254"/>
      <c r="D197" s="243" t="s">
        <v>230</v>
      </c>
      <c r="E197" s="255" t="s">
        <v>1</v>
      </c>
      <c r="F197" s="256" t="s">
        <v>285</v>
      </c>
      <c r="G197" s="254"/>
      <c r="H197" s="257">
        <v>65.195999999999998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230</v>
      </c>
      <c r="AU197" s="263" t="s">
        <v>88</v>
      </c>
      <c r="AV197" s="14" t="s">
        <v>121</v>
      </c>
      <c r="AW197" s="14" t="s">
        <v>34</v>
      </c>
      <c r="AX197" s="14" t="s">
        <v>86</v>
      </c>
      <c r="AY197" s="263" t="s">
        <v>216</v>
      </c>
    </row>
    <row r="198" s="2" customFormat="1" ht="16.5" customHeight="1">
      <c r="A198" s="39"/>
      <c r="B198" s="40"/>
      <c r="C198" s="228" t="s">
        <v>255</v>
      </c>
      <c r="D198" s="228" t="s">
        <v>218</v>
      </c>
      <c r="E198" s="229" t="s">
        <v>4032</v>
      </c>
      <c r="F198" s="230" t="s">
        <v>4033</v>
      </c>
      <c r="G198" s="231" t="s">
        <v>328</v>
      </c>
      <c r="H198" s="232">
        <v>3.4060000000000001</v>
      </c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4866</v>
      </c>
    </row>
    <row r="199" s="13" customFormat="1">
      <c r="A199" s="13"/>
      <c r="B199" s="241"/>
      <c r="C199" s="242"/>
      <c r="D199" s="243" t="s">
        <v>230</v>
      </c>
      <c r="E199" s="244" t="s">
        <v>1</v>
      </c>
      <c r="F199" s="245" t="s">
        <v>4867</v>
      </c>
      <c r="G199" s="242"/>
      <c r="H199" s="246">
        <v>3.4060000000000001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230</v>
      </c>
      <c r="AU199" s="252" t="s">
        <v>88</v>
      </c>
      <c r="AV199" s="13" t="s">
        <v>88</v>
      </c>
      <c r="AW199" s="13" t="s">
        <v>34</v>
      </c>
      <c r="AX199" s="13" t="s">
        <v>79</v>
      </c>
      <c r="AY199" s="252" t="s">
        <v>216</v>
      </c>
    </row>
    <row r="200" s="14" customFormat="1">
      <c r="A200" s="14"/>
      <c r="B200" s="253"/>
      <c r="C200" s="254"/>
      <c r="D200" s="243" t="s">
        <v>230</v>
      </c>
      <c r="E200" s="255" t="s">
        <v>1</v>
      </c>
      <c r="F200" s="256" t="s">
        <v>285</v>
      </c>
      <c r="G200" s="254"/>
      <c r="H200" s="257">
        <v>3.4060000000000001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230</v>
      </c>
      <c r="AU200" s="263" t="s">
        <v>88</v>
      </c>
      <c r="AV200" s="14" t="s">
        <v>121</v>
      </c>
      <c r="AW200" s="14" t="s">
        <v>34</v>
      </c>
      <c r="AX200" s="14" t="s">
        <v>86</v>
      </c>
      <c r="AY200" s="263" t="s">
        <v>216</v>
      </c>
    </row>
    <row r="201" s="2" customFormat="1" ht="16.5" customHeight="1">
      <c r="A201" s="39"/>
      <c r="B201" s="40"/>
      <c r="C201" s="264" t="s">
        <v>260</v>
      </c>
      <c r="D201" s="264" t="s">
        <v>372</v>
      </c>
      <c r="E201" s="265" t="s">
        <v>4868</v>
      </c>
      <c r="F201" s="266" t="s">
        <v>4869</v>
      </c>
      <c r="G201" s="267" t="s">
        <v>359</v>
      </c>
      <c r="H201" s="268">
        <v>6.8120000000000003</v>
      </c>
      <c r="I201" s="269"/>
      <c r="J201" s="270">
        <f>ROUND(I201*H201,2)</f>
        <v>0</v>
      </c>
      <c r="K201" s="266" t="s">
        <v>222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1</v>
      </c>
      <c r="R201" s="237">
        <f>Q201*H201</f>
        <v>6.8120000000000003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4870</v>
      </c>
    </row>
    <row r="202" s="13" customFormat="1">
      <c r="A202" s="13"/>
      <c r="B202" s="241"/>
      <c r="C202" s="242"/>
      <c r="D202" s="243" t="s">
        <v>230</v>
      </c>
      <c r="E202" s="242"/>
      <c r="F202" s="245" t="s">
        <v>4871</v>
      </c>
      <c r="G202" s="242"/>
      <c r="H202" s="246">
        <v>6.8120000000000003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230</v>
      </c>
      <c r="AU202" s="252" t="s">
        <v>88</v>
      </c>
      <c r="AV202" s="13" t="s">
        <v>88</v>
      </c>
      <c r="AW202" s="13" t="s">
        <v>4</v>
      </c>
      <c r="AX202" s="13" t="s">
        <v>86</v>
      </c>
      <c r="AY202" s="252" t="s">
        <v>216</v>
      </c>
    </row>
    <row r="203" s="12" customFormat="1" ht="22.8" customHeight="1">
      <c r="A203" s="12"/>
      <c r="B203" s="212"/>
      <c r="C203" s="213"/>
      <c r="D203" s="214" t="s">
        <v>78</v>
      </c>
      <c r="E203" s="226" t="s">
        <v>88</v>
      </c>
      <c r="F203" s="226" t="s">
        <v>653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SUM(P204:P222)</f>
        <v>0</v>
      </c>
      <c r="Q203" s="220"/>
      <c r="R203" s="221">
        <f>SUM(R204:R222)</f>
        <v>40.095744140000001</v>
      </c>
      <c r="S203" s="220"/>
      <c r="T203" s="222">
        <f>SUM(T204:T222)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86</v>
      </c>
      <c r="AT203" s="224" t="s">
        <v>78</v>
      </c>
      <c r="AU203" s="224" t="s">
        <v>86</v>
      </c>
      <c r="AY203" s="223" t="s">
        <v>216</v>
      </c>
      <c r="BK203" s="225">
        <f>SUM(BK204:BK222)</f>
        <v>0</v>
      </c>
    </row>
    <row r="204" s="2" customFormat="1" ht="16.5" customHeight="1">
      <c r="A204" s="39"/>
      <c r="B204" s="40"/>
      <c r="C204" s="228" t="s">
        <v>265</v>
      </c>
      <c r="D204" s="228" t="s">
        <v>218</v>
      </c>
      <c r="E204" s="229" t="s">
        <v>4872</v>
      </c>
      <c r="F204" s="230" t="s">
        <v>4873</v>
      </c>
      <c r="G204" s="231" t="s">
        <v>328</v>
      </c>
      <c r="H204" s="232">
        <v>15.710000000000001</v>
      </c>
      <c r="I204" s="233"/>
      <c r="J204" s="234">
        <f>ROUND(I204*H204,2)</f>
        <v>0</v>
      </c>
      <c r="K204" s="230" t="s">
        <v>222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2.1600000000000001</v>
      </c>
      <c r="R204" s="237">
        <f>Q204*H204</f>
        <v>33.933600000000006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4874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4875</v>
      </c>
      <c r="G205" s="242"/>
      <c r="H205" s="246">
        <v>23.219999999999999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3" customFormat="1">
      <c r="A206" s="13"/>
      <c r="B206" s="241"/>
      <c r="C206" s="242"/>
      <c r="D206" s="243" t="s">
        <v>230</v>
      </c>
      <c r="E206" s="244" t="s">
        <v>1</v>
      </c>
      <c r="F206" s="245" t="s">
        <v>4876</v>
      </c>
      <c r="G206" s="242"/>
      <c r="H206" s="246">
        <v>-7.5099999999999998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230</v>
      </c>
      <c r="AU206" s="252" t="s">
        <v>88</v>
      </c>
      <c r="AV206" s="13" t="s">
        <v>88</v>
      </c>
      <c r="AW206" s="13" t="s">
        <v>34</v>
      </c>
      <c r="AX206" s="13" t="s">
        <v>79</v>
      </c>
      <c r="AY206" s="252" t="s">
        <v>216</v>
      </c>
    </row>
    <row r="207" s="14" customFormat="1">
      <c r="A207" s="14"/>
      <c r="B207" s="253"/>
      <c r="C207" s="254"/>
      <c r="D207" s="243" t="s">
        <v>230</v>
      </c>
      <c r="E207" s="255" t="s">
        <v>1</v>
      </c>
      <c r="F207" s="256" t="s">
        <v>285</v>
      </c>
      <c r="G207" s="254"/>
      <c r="H207" s="257">
        <v>15.710000000000001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230</v>
      </c>
      <c r="AU207" s="263" t="s">
        <v>88</v>
      </c>
      <c r="AV207" s="14" t="s">
        <v>121</v>
      </c>
      <c r="AW207" s="14" t="s">
        <v>34</v>
      </c>
      <c r="AX207" s="14" t="s">
        <v>86</v>
      </c>
      <c r="AY207" s="263" t="s">
        <v>216</v>
      </c>
    </row>
    <row r="208" s="2" customFormat="1" ht="16.5" customHeight="1">
      <c r="A208" s="39"/>
      <c r="B208" s="40"/>
      <c r="C208" s="228" t="s">
        <v>269</v>
      </c>
      <c r="D208" s="228" t="s">
        <v>218</v>
      </c>
      <c r="E208" s="229" t="s">
        <v>4877</v>
      </c>
      <c r="F208" s="230" t="s">
        <v>4878</v>
      </c>
      <c r="G208" s="231" t="s">
        <v>359</v>
      </c>
      <c r="H208" s="232">
        <v>0.042999999999999997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1.06277</v>
      </c>
      <c r="R208" s="237">
        <f>Q208*H208</f>
        <v>0.045699109999999994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4879</v>
      </c>
    </row>
    <row r="209" s="13" customFormat="1">
      <c r="A209" s="13"/>
      <c r="B209" s="241"/>
      <c r="C209" s="242"/>
      <c r="D209" s="243" t="s">
        <v>230</v>
      </c>
      <c r="E209" s="244" t="s">
        <v>1</v>
      </c>
      <c r="F209" s="245" t="s">
        <v>4880</v>
      </c>
      <c r="G209" s="242"/>
      <c r="H209" s="246">
        <v>0.027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230</v>
      </c>
      <c r="AU209" s="252" t="s">
        <v>88</v>
      </c>
      <c r="AV209" s="13" t="s">
        <v>88</v>
      </c>
      <c r="AW209" s="13" t="s">
        <v>34</v>
      </c>
      <c r="AX209" s="13" t="s">
        <v>79</v>
      </c>
      <c r="AY209" s="252" t="s">
        <v>216</v>
      </c>
    </row>
    <row r="210" s="13" customFormat="1">
      <c r="A210" s="13"/>
      <c r="B210" s="241"/>
      <c r="C210" s="242"/>
      <c r="D210" s="243" t="s">
        <v>230</v>
      </c>
      <c r="E210" s="244" t="s">
        <v>1</v>
      </c>
      <c r="F210" s="245" t="s">
        <v>4881</v>
      </c>
      <c r="G210" s="242"/>
      <c r="H210" s="246">
        <v>0.016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230</v>
      </c>
      <c r="AU210" s="252" t="s">
        <v>88</v>
      </c>
      <c r="AV210" s="13" t="s">
        <v>88</v>
      </c>
      <c r="AW210" s="13" t="s">
        <v>34</v>
      </c>
      <c r="AX210" s="13" t="s">
        <v>79</v>
      </c>
      <c r="AY210" s="252" t="s">
        <v>216</v>
      </c>
    </row>
    <row r="211" s="14" customFormat="1">
      <c r="A211" s="14"/>
      <c r="B211" s="253"/>
      <c r="C211" s="254"/>
      <c r="D211" s="243" t="s">
        <v>230</v>
      </c>
      <c r="E211" s="255" t="s">
        <v>1</v>
      </c>
      <c r="F211" s="256" t="s">
        <v>285</v>
      </c>
      <c r="G211" s="254"/>
      <c r="H211" s="257">
        <v>0.042999999999999997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230</v>
      </c>
      <c r="AU211" s="263" t="s">
        <v>88</v>
      </c>
      <c r="AV211" s="14" t="s">
        <v>121</v>
      </c>
      <c r="AW211" s="14" t="s">
        <v>34</v>
      </c>
      <c r="AX211" s="14" t="s">
        <v>86</v>
      </c>
      <c r="AY211" s="263" t="s">
        <v>216</v>
      </c>
    </row>
    <row r="212" s="2" customFormat="1" ht="16.5" customHeight="1">
      <c r="A212" s="39"/>
      <c r="B212" s="40"/>
      <c r="C212" s="228" t="s">
        <v>274</v>
      </c>
      <c r="D212" s="228" t="s">
        <v>218</v>
      </c>
      <c r="E212" s="229" t="s">
        <v>4882</v>
      </c>
      <c r="F212" s="230" t="s">
        <v>4883</v>
      </c>
      <c r="G212" s="231" t="s">
        <v>328</v>
      </c>
      <c r="H212" s="232">
        <v>0.50700000000000001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2.45329</v>
      </c>
      <c r="R212" s="237">
        <f>Q212*H212</f>
        <v>1.2438180299999999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4884</v>
      </c>
    </row>
    <row r="213" s="13" customFormat="1">
      <c r="A213" s="13"/>
      <c r="B213" s="241"/>
      <c r="C213" s="242"/>
      <c r="D213" s="243" t="s">
        <v>230</v>
      </c>
      <c r="E213" s="244" t="s">
        <v>1</v>
      </c>
      <c r="F213" s="245" t="s">
        <v>4885</v>
      </c>
      <c r="G213" s="242"/>
      <c r="H213" s="246">
        <v>0.50700000000000001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230</v>
      </c>
      <c r="AU213" s="252" t="s">
        <v>88</v>
      </c>
      <c r="AV213" s="13" t="s">
        <v>88</v>
      </c>
      <c r="AW213" s="13" t="s">
        <v>34</v>
      </c>
      <c r="AX213" s="13" t="s">
        <v>86</v>
      </c>
      <c r="AY213" s="252" t="s">
        <v>216</v>
      </c>
    </row>
    <row r="214" s="2" customFormat="1" ht="16.5" customHeight="1">
      <c r="A214" s="39"/>
      <c r="B214" s="40"/>
      <c r="C214" s="228" t="s">
        <v>280</v>
      </c>
      <c r="D214" s="228" t="s">
        <v>218</v>
      </c>
      <c r="E214" s="229" t="s">
        <v>687</v>
      </c>
      <c r="F214" s="230" t="s">
        <v>688</v>
      </c>
      <c r="G214" s="231" t="s">
        <v>277</v>
      </c>
      <c r="H214" s="232">
        <v>1.1040000000000001</v>
      </c>
      <c r="I214" s="233"/>
      <c r="J214" s="234">
        <f>ROUND(I214*H214,2)</f>
        <v>0</v>
      </c>
      <c r="K214" s="230" t="s">
        <v>222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0.00247</v>
      </c>
      <c r="R214" s="237">
        <f>Q214*H214</f>
        <v>0.0027268800000000001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4886</v>
      </c>
    </row>
    <row r="215" s="13" customFormat="1">
      <c r="A215" s="13"/>
      <c r="B215" s="241"/>
      <c r="C215" s="242"/>
      <c r="D215" s="243" t="s">
        <v>230</v>
      </c>
      <c r="E215" s="244" t="s">
        <v>1</v>
      </c>
      <c r="F215" s="245" t="s">
        <v>4887</v>
      </c>
      <c r="G215" s="242"/>
      <c r="H215" s="246">
        <v>1.1040000000000001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230</v>
      </c>
      <c r="AU215" s="252" t="s">
        <v>88</v>
      </c>
      <c r="AV215" s="13" t="s">
        <v>88</v>
      </c>
      <c r="AW215" s="13" t="s">
        <v>34</v>
      </c>
      <c r="AX215" s="13" t="s">
        <v>86</v>
      </c>
      <c r="AY215" s="252" t="s">
        <v>216</v>
      </c>
    </row>
    <row r="216" s="2" customFormat="1" ht="16.5" customHeight="1">
      <c r="A216" s="39"/>
      <c r="B216" s="40"/>
      <c r="C216" s="228" t="s">
        <v>8</v>
      </c>
      <c r="D216" s="228" t="s">
        <v>218</v>
      </c>
      <c r="E216" s="229" t="s">
        <v>691</v>
      </c>
      <c r="F216" s="230" t="s">
        <v>692</v>
      </c>
      <c r="G216" s="231" t="s">
        <v>277</v>
      </c>
      <c r="H216" s="232">
        <v>1.1040000000000001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4888</v>
      </c>
    </row>
    <row r="217" s="2" customFormat="1" ht="16.5" customHeight="1">
      <c r="A217" s="39"/>
      <c r="B217" s="40"/>
      <c r="C217" s="228" t="s">
        <v>290</v>
      </c>
      <c r="D217" s="228" t="s">
        <v>218</v>
      </c>
      <c r="E217" s="229" t="s">
        <v>4889</v>
      </c>
      <c r="F217" s="230" t="s">
        <v>4890</v>
      </c>
      <c r="G217" s="231" t="s">
        <v>328</v>
      </c>
      <c r="H217" s="232">
        <v>1.065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2.45329</v>
      </c>
      <c r="R217" s="237">
        <f>Q217*H217</f>
        <v>2.6127538499999998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121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4891</v>
      </c>
    </row>
    <row r="218" s="13" customFormat="1">
      <c r="A218" s="13"/>
      <c r="B218" s="241"/>
      <c r="C218" s="242"/>
      <c r="D218" s="243" t="s">
        <v>230</v>
      </c>
      <c r="E218" s="244" t="s">
        <v>1</v>
      </c>
      <c r="F218" s="245" t="s">
        <v>4892</v>
      </c>
      <c r="G218" s="242"/>
      <c r="H218" s="246">
        <v>0.59999999999999998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230</v>
      </c>
      <c r="AU218" s="252" t="s">
        <v>88</v>
      </c>
      <c r="AV218" s="13" t="s">
        <v>88</v>
      </c>
      <c r="AW218" s="13" t="s">
        <v>34</v>
      </c>
      <c r="AX218" s="13" t="s">
        <v>79</v>
      </c>
      <c r="AY218" s="252" t="s">
        <v>216</v>
      </c>
    </row>
    <row r="219" s="13" customFormat="1">
      <c r="A219" s="13"/>
      <c r="B219" s="241"/>
      <c r="C219" s="242"/>
      <c r="D219" s="243" t="s">
        <v>230</v>
      </c>
      <c r="E219" s="244" t="s">
        <v>1</v>
      </c>
      <c r="F219" s="245" t="s">
        <v>4893</v>
      </c>
      <c r="G219" s="242"/>
      <c r="H219" s="246">
        <v>0.46500000000000002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230</v>
      </c>
      <c r="AU219" s="252" t="s">
        <v>88</v>
      </c>
      <c r="AV219" s="13" t="s">
        <v>88</v>
      </c>
      <c r="AW219" s="13" t="s">
        <v>34</v>
      </c>
      <c r="AX219" s="13" t="s">
        <v>79</v>
      </c>
      <c r="AY219" s="252" t="s">
        <v>216</v>
      </c>
    </row>
    <row r="220" s="14" customFormat="1">
      <c r="A220" s="14"/>
      <c r="B220" s="253"/>
      <c r="C220" s="254"/>
      <c r="D220" s="243" t="s">
        <v>230</v>
      </c>
      <c r="E220" s="255" t="s">
        <v>1</v>
      </c>
      <c r="F220" s="256" t="s">
        <v>285</v>
      </c>
      <c r="G220" s="254"/>
      <c r="H220" s="257">
        <v>1.065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230</v>
      </c>
      <c r="AU220" s="263" t="s">
        <v>88</v>
      </c>
      <c r="AV220" s="14" t="s">
        <v>121</v>
      </c>
      <c r="AW220" s="14" t="s">
        <v>34</v>
      </c>
      <c r="AX220" s="14" t="s">
        <v>86</v>
      </c>
      <c r="AY220" s="263" t="s">
        <v>216</v>
      </c>
    </row>
    <row r="221" s="2" customFormat="1" ht="33" customHeight="1">
      <c r="A221" s="39"/>
      <c r="B221" s="40"/>
      <c r="C221" s="228" t="s">
        <v>297</v>
      </c>
      <c r="D221" s="228" t="s">
        <v>218</v>
      </c>
      <c r="E221" s="229" t="s">
        <v>4894</v>
      </c>
      <c r="F221" s="230" t="s">
        <v>4895</v>
      </c>
      <c r="G221" s="231" t="s">
        <v>328</v>
      </c>
      <c r="H221" s="232">
        <v>0.89900000000000002</v>
      </c>
      <c r="I221" s="233"/>
      <c r="J221" s="234">
        <f>ROUND(I221*H221,2)</f>
        <v>0</v>
      </c>
      <c r="K221" s="230" t="s">
        <v>222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2.5107300000000001</v>
      </c>
      <c r="R221" s="237">
        <f>Q221*H221</f>
        <v>2.2571462700000002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121</v>
      </c>
      <c r="AT221" s="239" t="s">
        <v>218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4896</v>
      </c>
    </row>
    <row r="222" s="13" customFormat="1">
      <c r="A222" s="13"/>
      <c r="B222" s="241"/>
      <c r="C222" s="242"/>
      <c r="D222" s="243" t="s">
        <v>230</v>
      </c>
      <c r="E222" s="244" t="s">
        <v>1</v>
      </c>
      <c r="F222" s="245" t="s">
        <v>4897</v>
      </c>
      <c r="G222" s="242"/>
      <c r="H222" s="246">
        <v>0.89900000000000002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230</v>
      </c>
      <c r="AU222" s="252" t="s">
        <v>88</v>
      </c>
      <c r="AV222" s="13" t="s">
        <v>88</v>
      </c>
      <c r="AW222" s="13" t="s">
        <v>34</v>
      </c>
      <c r="AX222" s="13" t="s">
        <v>86</v>
      </c>
      <c r="AY222" s="252" t="s">
        <v>216</v>
      </c>
    </row>
    <row r="223" s="12" customFormat="1" ht="22.8" customHeight="1">
      <c r="A223" s="12"/>
      <c r="B223" s="212"/>
      <c r="C223" s="213"/>
      <c r="D223" s="214" t="s">
        <v>78</v>
      </c>
      <c r="E223" s="226" t="s">
        <v>99</v>
      </c>
      <c r="F223" s="226" t="s">
        <v>752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SUM(P224:P284)</f>
        <v>0</v>
      </c>
      <c r="Q223" s="220"/>
      <c r="R223" s="221">
        <f>SUM(R224:R284)</f>
        <v>16.869774</v>
      </c>
      <c r="S223" s="220"/>
      <c r="T223" s="222">
        <f>SUM(T224:T284)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86</v>
      </c>
      <c r="AT223" s="224" t="s">
        <v>78</v>
      </c>
      <c r="AU223" s="224" t="s">
        <v>86</v>
      </c>
      <c r="AY223" s="223" t="s">
        <v>216</v>
      </c>
      <c r="BK223" s="225">
        <f>SUM(BK224:BK284)</f>
        <v>0</v>
      </c>
    </row>
    <row r="224" s="2" customFormat="1" ht="21.75" customHeight="1">
      <c r="A224" s="39"/>
      <c r="B224" s="40"/>
      <c r="C224" s="228" t="s">
        <v>302</v>
      </c>
      <c r="D224" s="228" t="s">
        <v>218</v>
      </c>
      <c r="E224" s="229" t="s">
        <v>4898</v>
      </c>
      <c r="F224" s="230" t="s">
        <v>4899</v>
      </c>
      <c r="G224" s="231" t="s">
        <v>221</v>
      </c>
      <c r="H224" s="232">
        <v>85</v>
      </c>
      <c r="I224" s="233"/>
      <c r="J224" s="234">
        <f>ROUND(I224*H224,2)</f>
        <v>0</v>
      </c>
      <c r="K224" s="230" t="s">
        <v>222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0.012619999999999999</v>
      </c>
      <c r="R224" s="237">
        <f>Q224*H224</f>
        <v>1.0727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4900</v>
      </c>
    </row>
    <row r="225" s="13" customFormat="1">
      <c r="A225" s="13"/>
      <c r="B225" s="241"/>
      <c r="C225" s="242"/>
      <c r="D225" s="243" t="s">
        <v>230</v>
      </c>
      <c r="E225" s="244" t="s">
        <v>1</v>
      </c>
      <c r="F225" s="245" t="s">
        <v>4901</v>
      </c>
      <c r="G225" s="242"/>
      <c r="H225" s="246">
        <v>85.082999999999998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230</v>
      </c>
      <c r="AU225" s="252" t="s">
        <v>88</v>
      </c>
      <c r="AV225" s="13" t="s">
        <v>88</v>
      </c>
      <c r="AW225" s="13" t="s">
        <v>34</v>
      </c>
      <c r="AX225" s="13" t="s">
        <v>79</v>
      </c>
      <c r="AY225" s="252" t="s">
        <v>216</v>
      </c>
    </row>
    <row r="226" s="13" customFormat="1">
      <c r="A226" s="13"/>
      <c r="B226" s="241"/>
      <c r="C226" s="242"/>
      <c r="D226" s="243" t="s">
        <v>230</v>
      </c>
      <c r="E226" s="244" t="s">
        <v>1</v>
      </c>
      <c r="F226" s="245" t="s">
        <v>4902</v>
      </c>
      <c r="G226" s="242"/>
      <c r="H226" s="246">
        <v>85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230</v>
      </c>
      <c r="AU226" s="252" t="s">
        <v>88</v>
      </c>
      <c r="AV226" s="13" t="s">
        <v>88</v>
      </c>
      <c r="AW226" s="13" t="s">
        <v>34</v>
      </c>
      <c r="AX226" s="13" t="s">
        <v>86</v>
      </c>
      <c r="AY226" s="252" t="s">
        <v>216</v>
      </c>
    </row>
    <row r="227" s="2" customFormat="1" ht="16.5" customHeight="1">
      <c r="A227" s="39"/>
      <c r="B227" s="40"/>
      <c r="C227" s="228" t="s">
        <v>309</v>
      </c>
      <c r="D227" s="228" t="s">
        <v>218</v>
      </c>
      <c r="E227" s="229" t="s">
        <v>4903</v>
      </c>
      <c r="F227" s="230" t="s">
        <v>4904</v>
      </c>
      <c r="G227" s="231" t="s">
        <v>328</v>
      </c>
      <c r="H227" s="232">
        <v>0.63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1.8775</v>
      </c>
      <c r="R227" s="237">
        <f>Q227*H227</f>
        <v>1.182825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4905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4906</v>
      </c>
      <c r="G228" s="242"/>
      <c r="H228" s="246">
        <v>0.63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88</v>
      </c>
      <c r="AV228" s="13" t="s">
        <v>88</v>
      </c>
      <c r="AW228" s="13" t="s">
        <v>34</v>
      </c>
      <c r="AX228" s="13" t="s">
        <v>86</v>
      </c>
      <c r="AY228" s="252" t="s">
        <v>216</v>
      </c>
    </row>
    <row r="229" s="2" customFormat="1" ht="24.15" customHeight="1">
      <c r="A229" s="39"/>
      <c r="B229" s="40"/>
      <c r="C229" s="228" t="s">
        <v>313</v>
      </c>
      <c r="D229" s="228" t="s">
        <v>218</v>
      </c>
      <c r="E229" s="229" t="s">
        <v>761</v>
      </c>
      <c r="F229" s="230" t="s">
        <v>4907</v>
      </c>
      <c r="G229" s="231" t="s">
        <v>277</v>
      </c>
      <c r="H229" s="232">
        <v>4.7999999999999998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0.14854000000000001</v>
      </c>
      <c r="R229" s="237">
        <f>Q229*H229</f>
        <v>0.71299199999999996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763</v>
      </c>
    </row>
    <row r="230" s="13" customFormat="1">
      <c r="A230" s="13"/>
      <c r="B230" s="241"/>
      <c r="C230" s="242"/>
      <c r="D230" s="243" t="s">
        <v>230</v>
      </c>
      <c r="E230" s="244" t="s">
        <v>1</v>
      </c>
      <c r="F230" s="245" t="s">
        <v>4908</v>
      </c>
      <c r="G230" s="242"/>
      <c r="H230" s="246">
        <v>4.7999999999999998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230</v>
      </c>
      <c r="AU230" s="252" t="s">
        <v>88</v>
      </c>
      <c r="AV230" s="13" t="s">
        <v>88</v>
      </c>
      <c r="AW230" s="13" t="s">
        <v>34</v>
      </c>
      <c r="AX230" s="13" t="s">
        <v>86</v>
      </c>
      <c r="AY230" s="252" t="s">
        <v>216</v>
      </c>
    </row>
    <row r="231" s="2" customFormat="1" ht="24.15" customHeight="1">
      <c r="A231" s="39"/>
      <c r="B231" s="40"/>
      <c r="C231" s="228" t="s">
        <v>7</v>
      </c>
      <c r="D231" s="228" t="s">
        <v>218</v>
      </c>
      <c r="E231" s="229" t="s">
        <v>768</v>
      </c>
      <c r="F231" s="230" t="s">
        <v>769</v>
      </c>
      <c r="G231" s="231" t="s">
        <v>277</v>
      </c>
      <c r="H231" s="232">
        <v>4.3499999999999996</v>
      </c>
      <c r="I231" s="233"/>
      <c r="J231" s="234">
        <f>ROUND(I231*H231,2)</f>
        <v>0</v>
      </c>
      <c r="K231" s="230" t="s">
        <v>770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0.20712</v>
      </c>
      <c r="R231" s="237">
        <f>Q231*H231</f>
        <v>0.90097199999999988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121</v>
      </c>
      <c r="AT231" s="239" t="s">
        <v>218</v>
      </c>
      <c r="AU231" s="239" t="s">
        <v>88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771</v>
      </c>
    </row>
    <row r="232" s="13" customFormat="1">
      <c r="A232" s="13"/>
      <c r="B232" s="241"/>
      <c r="C232" s="242"/>
      <c r="D232" s="243" t="s">
        <v>230</v>
      </c>
      <c r="E232" s="244" t="s">
        <v>1</v>
      </c>
      <c r="F232" s="245" t="s">
        <v>4909</v>
      </c>
      <c r="G232" s="242"/>
      <c r="H232" s="246">
        <v>1.125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230</v>
      </c>
      <c r="AU232" s="252" t="s">
        <v>88</v>
      </c>
      <c r="AV232" s="13" t="s">
        <v>88</v>
      </c>
      <c r="AW232" s="13" t="s">
        <v>34</v>
      </c>
      <c r="AX232" s="13" t="s">
        <v>79</v>
      </c>
      <c r="AY232" s="252" t="s">
        <v>216</v>
      </c>
    </row>
    <row r="233" s="13" customFormat="1">
      <c r="A233" s="13"/>
      <c r="B233" s="241"/>
      <c r="C233" s="242"/>
      <c r="D233" s="243" t="s">
        <v>230</v>
      </c>
      <c r="E233" s="244" t="s">
        <v>1</v>
      </c>
      <c r="F233" s="245" t="s">
        <v>4910</v>
      </c>
      <c r="G233" s="242"/>
      <c r="H233" s="246">
        <v>2.75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230</v>
      </c>
      <c r="AU233" s="252" t="s">
        <v>88</v>
      </c>
      <c r="AV233" s="13" t="s">
        <v>88</v>
      </c>
      <c r="AW233" s="13" t="s">
        <v>34</v>
      </c>
      <c r="AX233" s="13" t="s">
        <v>79</v>
      </c>
      <c r="AY233" s="252" t="s">
        <v>216</v>
      </c>
    </row>
    <row r="234" s="13" customFormat="1">
      <c r="A234" s="13"/>
      <c r="B234" s="241"/>
      <c r="C234" s="242"/>
      <c r="D234" s="243" t="s">
        <v>230</v>
      </c>
      <c r="E234" s="244" t="s">
        <v>1</v>
      </c>
      <c r="F234" s="245" t="s">
        <v>4911</v>
      </c>
      <c r="G234" s="242"/>
      <c r="H234" s="246">
        <v>0.47499999999999998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230</v>
      </c>
      <c r="AU234" s="252" t="s">
        <v>88</v>
      </c>
      <c r="AV234" s="13" t="s">
        <v>88</v>
      </c>
      <c r="AW234" s="13" t="s">
        <v>34</v>
      </c>
      <c r="AX234" s="13" t="s">
        <v>79</v>
      </c>
      <c r="AY234" s="252" t="s">
        <v>216</v>
      </c>
    </row>
    <row r="235" s="14" customFormat="1">
      <c r="A235" s="14"/>
      <c r="B235" s="253"/>
      <c r="C235" s="254"/>
      <c r="D235" s="243" t="s">
        <v>230</v>
      </c>
      <c r="E235" s="255" t="s">
        <v>1</v>
      </c>
      <c r="F235" s="256" t="s">
        <v>1507</v>
      </c>
      <c r="G235" s="254"/>
      <c r="H235" s="257">
        <v>4.3499999999999996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230</v>
      </c>
      <c r="AU235" s="263" t="s">
        <v>88</v>
      </c>
      <c r="AV235" s="14" t="s">
        <v>121</v>
      </c>
      <c r="AW235" s="14" t="s">
        <v>34</v>
      </c>
      <c r="AX235" s="14" t="s">
        <v>86</v>
      </c>
      <c r="AY235" s="263" t="s">
        <v>216</v>
      </c>
    </row>
    <row r="236" s="2" customFormat="1" ht="16.5" customHeight="1">
      <c r="A236" s="39"/>
      <c r="B236" s="40"/>
      <c r="C236" s="228" t="s">
        <v>320</v>
      </c>
      <c r="D236" s="228" t="s">
        <v>218</v>
      </c>
      <c r="E236" s="229" t="s">
        <v>857</v>
      </c>
      <c r="F236" s="230" t="s">
        <v>858</v>
      </c>
      <c r="G236" s="231" t="s">
        <v>359</v>
      </c>
      <c r="H236" s="232">
        <v>0.059999999999999998</v>
      </c>
      <c r="I236" s="233"/>
      <c r="J236" s="234">
        <f>ROUND(I236*H236,2)</f>
        <v>0</v>
      </c>
      <c r="K236" s="230" t="s">
        <v>222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1.0900000000000001</v>
      </c>
      <c r="R236" s="237">
        <f>Q236*H236</f>
        <v>0.0654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88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4912</v>
      </c>
    </row>
    <row r="237" s="13" customFormat="1">
      <c r="A237" s="13"/>
      <c r="B237" s="241"/>
      <c r="C237" s="242"/>
      <c r="D237" s="243" t="s">
        <v>230</v>
      </c>
      <c r="E237" s="244" t="s">
        <v>1</v>
      </c>
      <c r="F237" s="245" t="s">
        <v>4913</v>
      </c>
      <c r="G237" s="242"/>
      <c r="H237" s="246">
        <v>0.059999999999999998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230</v>
      </c>
      <c r="AU237" s="252" t="s">
        <v>88</v>
      </c>
      <c r="AV237" s="13" t="s">
        <v>88</v>
      </c>
      <c r="AW237" s="13" t="s">
        <v>34</v>
      </c>
      <c r="AX237" s="13" t="s">
        <v>86</v>
      </c>
      <c r="AY237" s="252" t="s">
        <v>216</v>
      </c>
    </row>
    <row r="238" s="2" customFormat="1" ht="21.75" customHeight="1">
      <c r="A238" s="39"/>
      <c r="B238" s="40"/>
      <c r="C238" s="228" t="s">
        <v>325</v>
      </c>
      <c r="D238" s="228" t="s">
        <v>218</v>
      </c>
      <c r="E238" s="229" t="s">
        <v>4914</v>
      </c>
      <c r="F238" s="230" t="s">
        <v>4915</v>
      </c>
      <c r="G238" s="231" t="s">
        <v>277</v>
      </c>
      <c r="H238" s="232">
        <v>1.2749999999999999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0.053800000000000001</v>
      </c>
      <c r="R238" s="237">
        <f>Q238*H238</f>
        <v>0.068594999999999989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4916</v>
      </c>
    </row>
    <row r="239" s="13" customFormat="1">
      <c r="A239" s="13"/>
      <c r="B239" s="241"/>
      <c r="C239" s="242"/>
      <c r="D239" s="243" t="s">
        <v>230</v>
      </c>
      <c r="E239" s="244" t="s">
        <v>1</v>
      </c>
      <c r="F239" s="245" t="s">
        <v>4917</v>
      </c>
      <c r="G239" s="242"/>
      <c r="H239" s="246">
        <v>0.35199999999999998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230</v>
      </c>
      <c r="AU239" s="252" t="s">
        <v>88</v>
      </c>
      <c r="AV239" s="13" t="s">
        <v>88</v>
      </c>
      <c r="AW239" s="13" t="s">
        <v>34</v>
      </c>
      <c r="AX239" s="13" t="s">
        <v>79</v>
      </c>
      <c r="AY239" s="252" t="s">
        <v>216</v>
      </c>
    </row>
    <row r="240" s="13" customFormat="1">
      <c r="A240" s="13"/>
      <c r="B240" s="241"/>
      <c r="C240" s="242"/>
      <c r="D240" s="243" t="s">
        <v>230</v>
      </c>
      <c r="E240" s="244" t="s">
        <v>1</v>
      </c>
      <c r="F240" s="245" t="s">
        <v>4918</v>
      </c>
      <c r="G240" s="242"/>
      <c r="H240" s="246">
        <v>0.92300000000000004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230</v>
      </c>
      <c r="AU240" s="252" t="s">
        <v>88</v>
      </c>
      <c r="AV240" s="13" t="s">
        <v>88</v>
      </c>
      <c r="AW240" s="13" t="s">
        <v>34</v>
      </c>
      <c r="AX240" s="13" t="s">
        <v>79</v>
      </c>
      <c r="AY240" s="252" t="s">
        <v>216</v>
      </c>
    </row>
    <row r="241" s="14" customFormat="1">
      <c r="A241" s="14"/>
      <c r="B241" s="253"/>
      <c r="C241" s="254"/>
      <c r="D241" s="243" t="s">
        <v>230</v>
      </c>
      <c r="E241" s="255" t="s">
        <v>1</v>
      </c>
      <c r="F241" s="256" t="s">
        <v>285</v>
      </c>
      <c r="G241" s="254"/>
      <c r="H241" s="257">
        <v>1.2749999999999999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230</v>
      </c>
      <c r="AU241" s="263" t="s">
        <v>88</v>
      </c>
      <c r="AV241" s="14" t="s">
        <v>121</v>
      </c>
      <c r="AW241" s="14" t="s">
        <v>34</v>
      </c>
      <c r="AX241" s="14" t="s">
        <v>86</v>
      </c>
      <c r="AY241" s="263" t="s">
        <v>216</v>
      </c>
    </row>
    <row r="242" s="2" customFormat="1" ht="16.5" customHeight="1">
      <c r="A242" s="39"/>
      <c r="B242" s="40"/>
      <c r="C242" s="228" t="s">
        <v>331</v>
      </c>
      <c r="D242" s="228" t="s">
        <v>218</v>
      </c>
      <c r="E242" s="229" t="s">
        <v>4919</v>
      </c>
      <c r="F242" s="230" t="s">
        <v>4920</v>
      </c>
      <c r="G242" s="231" t="s">
        <v>277</v>
      </c>
      <c r="H242" s="232">
        <v>5.5350000000000001</v>
      </c>
      <c r="I242" s="233"/>
      <c r="J242" s="234">
        <f>ROUND(I242*H242,2)</f>
        <v>0</v>
      </c>
      <c r="K242" s="230" t="s">
        <v>222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0.052859999999999997</v>
      </c>
      <c r="R242" s="237">
        <f>Q242*H242</f>
        <v>0.29258010000000001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88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4921</v>
      </c>
    </row>
    <row r="243" s="13" customFormat="1">
      <c r="A243" s="13"/>
      <c r="B243" s="241"/>
      <c r="C243" s="242"/>
      <c r="D243" s="243" t="s">
        <v>230</v>
      </c>
      <c r="E243" s="244" t="s">
        <v>1</v>
      </c>
      <c r="F243" s="245" t="s">
        <v>4922</v>
      </c>
      <c r="G243" s="242"/>
      <c r="H243" s="246">
        <v>3.6899999999999999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230</v>
      </c>
      <c r="AU243" s="252" t="s">
        <v>88</v>
      </c>
      <c r="AV243" s="13" t="s">
        <v>88</v>
      </c>
      <c r="AW243" s="13" t="s">
        <v>34</v>
      </c>
      <c r="AX243" s="13" t="s">
        <v>79</v>
      </c>
      <c r="AY243" s="252" t="s">
        <v>216</v>
      </c>
    </row>
    <row r="244" s="13" customFormat="1">
      <c r="A244" s="13"/>
      <c r="B244" s="241"/>
      <c r="C244" s="242"/>
      <c r="D244" s="243" t="s">
        <v>230</v>
      </c>
      <c r="E244" s="244" t="s">
        <v>1</v>
      </c>
      <c r="F244" s="245" t="s">
        <v>4923</v>
      </c>
      <c r="G244" s="242"/>
      <c r="H244" s="246">
        <v>1.845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230</v>
      </c>
      <c r="AU244" s="252" t="s">
        <v>88</v>
      </c>
      <c r="AV244" s="13" t="s">
        <v>88</v>
      </c>
      <c r="AW244" s="13" t="s">
        <v>34</v>
      </c>
      <c r="AX244" s="13" t="s">
        <v>79</v>
      </c>
      <c r="AY244" s="252" t="s">
        <v>216</v>
      </c>
    </row>
    <row r="245" s="14" customFormat="1">
      <c r="A245" s="14"/>
      <c r="B245" s="253"/>
      <c r="C245" s="254"/>
      <c r="D245" s="243" t="s">
        <v>230</v>
      </c>
      <c r="E245" s="255" t="s">
        <v>1</v>
      </c>
      <c r="F245" s="256" t="s">
        <v>285</v>
      </c>
      <c r="G245" s="254"/>
      <c r="H245" s="257">
        <v>5.5350000000000001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230</v>
      </c>
      <c r="AU245" s="263" t="s">
        <v>88</v>
      </c>
      <c r="AV245" s="14" t="s">
        <v>121</v>
      </c>
      <c r="AW245" s="14" t="s">
        <v>34</v>
      </c>
      <c r="AX245" s="14" t="s">
        <v>86</v>
      </c>
      <c r="AY245" s="263" t="s">
        <v>216</v>
      </c>
    </row>
    <row r="246" s="2" customFormat="1" ht="21.75" customHeight="1">
      <c r="A246" s="39"/>
      <c r="B246" s="40"/>
      <c r="C246" s="228" t="s">
        <v>336</v>
      </c>
      <c r="D246" s="228" t="s">
        <v>218</v>
      </c>
      <c r="E246" s="229" t="s">
        <v>4924</v>
      </c>
      <c r="F246" s="230" t="s">
        <v>4925</v>
      </c>
      <c r="G246" s="231" t="s">
        <v>277</v>
      </c>
      <c r="H246" s="232">
        <v>0.94799999999999995</v>
      </c>
      <c r="I246" s="233"/>
      <c r="J246" s="234">
        <f>ROUND(I246*H246,2)</f>
        <v>0</v>
      </c>
      <c r="K246" s="230" t="s">
        <v>222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0.080610000000000001</v>
      </c>
      <c r="R246" s="237">
        <f>Q246*H246</f>
        <v>0.076418279999999991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88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4926</v>
      </c>
    </row>
    <row r="247" s="13" customFormat="1">
      <c r="A247" s="13"/>
      <c r="B247" s="241"/>
      <c r="C247" s="242"/>
      <c r="D247" s="243" t="s">
        <v>230</v>
      </c>
      <c r="E247" s="244" t="s">
        <v>1</v>
      </c>
      <c r="F247" s="245" t="s">
        <v>4927</v>
      </c>
      <c r="G247" s="242"/>
      <c r="H247" s="246">
        <v>0.94799999999999995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230</v>
      </c>
      <c r="AU247" s="252" t="s">
        <v>88</v>
      </c>
      <c r="AV247" s="13" t="s">
        <v>88</v>
      </c>
      <c r="AW247" s="13" t="s">
        <v>34</v>
      </c>
      <c r="AX247" s="13" t="s">
        <v>86</v>
      </c>
      <c r="AY247" s="252" t="s">
        <v>216</v>
      </c>
    </row>
    <row r="248" s="2" customFormat="1" ht="21.75" customHeight="1">
      <c r="A248" s="39"/>
      <c r="B248" s="40"/>
      <c r="C248" s="228" t="s">
        <v>341</v>
      </c>
      <c r="D248" s="228" t="s">
        <v>218</v>
      </c>
      <c r="E248" s="229" t="s">
        <v>4928</v>
      </c>
      <c r="F248" s="230" t="s">
        <v>4929</v>
      </c>
      <c r="G248" s="231" t="s">
        <v>277</v>
      </c>
      <c r="H248" s="232">
        <v>14.102</v>
      </c>
      <c r="I248" s="233"/>
      <c r="J248" s="234">
        <f>ROUND(I248*H248,2)</f>
        <v>0</v>
      </c>
      <c r="K248" s="230" t="s">
        <v>222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0.079210000000000003</v>
      </c>
      <c r="R248" s="237">
        <f>Q248*H248</f>
        <v>1.1170194200000001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88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4930</v>
      </c>
    </row>
    <row r="249" s="13" customFormat="1">
      <c r="A249" s="13"/>
      <c r="B249" s="241"/>
      <c r="C249" s="242"/>
      <c r="D249" s="243" t="s">
        <v>230</v>
      </c>
      <c r="E249" s="244" t="s">
        <v>1</v>
      </c>
      <c r="F249" s="245" t="s">
        <v>4931</v>
      </c>
      <c r="G249" s="242"/>
      <c r="H249" s="246">
        <v>1.8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230</v>
      </c>
      <c r="AU249" s="252" t="s">
        <v>88</v>
      </c>
      <c r="AV249" s="13" t="s">
        <v>88</v>
      </c>
      <c r="AW249" s="13" t="s">
        <v>34</v>
      </c>
      <c r="AX249" s="13" t="s">
        <v>79</v>
      </c>
      <c r="AY249" s="252" t="s">
        <v>216</v>
      </c>
    </row>
    <row r="250" s="13" customFormat="1">
      <c r="A250" s="13"/>
      <c r="B250" s="241"/>
      <c r="C250" s="242"/>
      <c r="D250" s="243" t="s">
        <v>230</v>
      </c>
      <c r="E250" s="244" t="s">
        <v>1</v>
      </c>
      <c r="F250" s="245" t="s">
        <v>4932</v>
      </c>
      <c r="G250" s="242"/>
      <c r="H250" s="246">
        <v>1.782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230</v>
      </c>
      <c r="AU250" s="252" t="s">
        <v>88</v>
      </c>
      <c r="AV250" s="13" t="s">
        <v>88</v>
      </c>
      <c r="AW250" s="13" t="s">
        <v>34</v>
      </c>
      <c r="AX250" s="13" t="s">
        <v>79</v>
      </c>
      <c r="AY250" s="252" t="s">
        <v>216</v>
      </c>
    </row>
    <row r="251" s="13" customFormat="1">
      <c r="A251" s="13"/>
      <c r="B251" s="241"/>
      <c r="C251" s="242"/>
      <c r="D251" s="243" t="s">
        <v>230</v>
      </c>
      <c r="E251" s="244" t="s">
        <v>1</v>
      </c>
      <c r="F251" s="245" t="s">
        <v>4933</v>
      </c>
      <c r="G251" s="242"/>
      <c r="H251" s="246">
        <v>1.8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230</v>
      </c>
      <c r="AU251" s="252" t="s">
        <v>88</v>
      </c>
      <c r="AV251" s="13" t="s">
        <v>88</v>
      </c>
      <c r="AW251" s="13" t="s">
        <v>34</v>
      </c>
      <c r="AX251" s="13" t="s">
        <v>79</v>
      </c>
      <c r="AY251" s="252" t="s">
        <v>216</v>
      </c>
    </row>
    <row r="252" s="13" customFormat="1">
      <c r="A252" s="13"/>
      <c r="B252" s="241"/>
      <c r="C252" s="242"/>
      <c r="D252" s="243" t="s">
        <v>230</v>
      </c>
      <c r="E252" s="244" t="s">
        <v>1</v>
      </c>
      <c r="F252" s="245" t="s">
        <v>4934</v>
      </c>
      <c r="G252" s="242"/>
      <c r="H252" s="246">
        <v>1.8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230</v>
      </c>
      <c r="AU252" s="252" t="s">
        <v>88</v>
      </c>
      <c r="AV252" s="13" t="s">
        <v>88</v>
      </c>
      <c r="AW252" s="13" t="s">
        <v>34</v>
      </c>
      <c r="AX252" s="13" t="s">
        <v>79</v>
      </c>
      <c r="AY252" s="252" t="s">
        <v>216</v>
      </c>
    </row>
    <row r="253" s="13" customFormat="1">
      <c r="A253" s="13"/>
      <c r="B253" s="241"/>
      <c r="C253" s="242"/>
      <c r="D253" s="243" t="s">
        <v>230</v>
      </c>
      <c r="E253" s="244" t="s">
        <v>1</v>
      </c>
      <c r="F253" s="245" t="s">
        <v>4935</v>
      </c>
      <c r="G253" s="242"/>
      <c r="H253" s="246">
        <v>1.8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230</v>
      </c>
      <c r="AU253" s="252" t="s">
        <v>88</v>
      </c>
      <c r="AV253" s="13" t="s">
        <v>88</v>
      </c>
      <c r="AW253" s="13" t="s">
        <v>34</v>
      </c>
      <c r="AX253" s="13" t="s">
        <v>79</v>
      </c>
      <c r="AY253" s="252" t="s">
        <v>216</v>
      </c>
    </row>
    <row r="254" s="13" customFormat="1">
      <c r="A254" s="13"/>
      <c r="B254" s="241"/>
      <c r="C254" s="242"/>
      <c r="D254" s="243" t="s">
        <v>230</v>
      </c>
      <c r="E254" s="244" t="s">
        <v>1</v>
      </c>
      <c r="F254" s="245" t="s">
        <v>4936</v>
      </c>
      <c r="G254" s="242"/>
      <c r="H254" s="246">
        <v>1.845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230</v>
      </c>
      <c r="AU254" s="252" t="s">
        <v>88</v>
      </c>
      <c r="AV254" s="13" t="s">
        <v>88</v>
      </c>
      <c r="AW254" s="13" t="s">
        <v>34</v>
      </c>
      <c r="AX254" s="13" t="s">
        <v>79</v>
      </c>
      <c r="AY254" s="252" t="s">
        <v>216</v>
      </c>
    </row>
    <row r="255" s="13" customFormat="1">
      <c r="A255" s="13"/>
      <c r="B255" s="241"/>
      <c r="C255" s="242"/>
      <c r="D255" s="243" t="s">
        <v>230</v>
      </c>
      <c r="E255" s="244" t="s">
        <v>1</v>
      </c>
      <c r="F255" s="245" t="s">
        <v>4937</v>
      </c>
      <c r="G255" s="242"/>
      <c r="H255" s="246">
        <v>1.4750000000000001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230</v>
      </c>
      <c r="AU255" s="252" t="s">
        <v>88</v>
      </c>
      <c r="AV255" s="13" t="s">
        <v>88</v>
      </c>
      <c r="AW255" s="13" t="s">
        <v>34</v>
      </c>
      <c r="AX255" s="13" t="s">
        <v>79</v>
      </c>
      <c r="AY255" s="252" t="s">
        <v>216</v>
      </c>
    </row>
    <row r="256" s="13" customFormat="1">
      <c r="A256" s="13"/>
      <c r="B256" s="241"/>
      <c r="C256" s="242"/>
      <c r="D256" s="243" t="s">
        <v>230</v>
      </c>
      <c r="E256" s="244" t="s">
        <v>1</v>
      </c>
      <c r="F256" s="245" t="s">
        <v>4938</v>
      </c>
      <c r="G256" s="242"/>
      <c r="H256" s="246">
        <v>1.8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230</v>
      </c>
      <c r="AU256" s="252" t="s">
        <v>88</v>
      </c>
      <c r="AV256" s="13" t="s">
        <v>88</v>
      </c>
      <c r="AW256" s="13" t="s">
        <v>34</v>
      </c>
      <c r="AX256" s="13" t="s">
        <v>79</v>
      </c>
      <c r="AY256" s="252" t="s">
        <v>216</v>
      </c>
    </row>
    <row r="257" s="14" customFormat="1">
      <c r="A257" s="14"/>
      <c r="B257" s="253"/>
      <c r="C257" s="254"/>
      <c r="D257" s="243" t="s">
        <v>230</v>
      </c>
      <c r="E257" s="255" t="s">
        <v>1</v>
      </c>
      <c r="F257" s="256" t="s">
        <v>285</v>
      </c>
      <c r="G257" s="254"/>
      <c r="H257" s="257">
        <v>14.102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230</v>
      </c>
      <c r="AU257" s="263" t="s">
        <v>88</v>
      </c>
      <c r="AV257" s="14" t="s">
        <v>121</v>
      </c>
      <c r="AW257" s="14" t="s">
        <v>34</v>
      </c>
      <c r="AX257" s="14" t="s">
        <v>86</v>
      </c>
      <c r="AY257" s="263" t="s">
        <v>216</v>
      </c>
    </row>
    <row r="258" s="2" customFormat="1" ht="16.5" customHeight="1">
      <c r="A258" s="39"/>
      <c r="B258" s="40"/>
      <c r="C258" s="228" t="s">
        <v>346</v>
      </c>
      <c r="D258" s="228" t="s">
        <v>218</v>
      </c>
      <c r="E258" s="229" t="s">
        <v>4939</v>
      </c>
      <c r="F258" s="230" t="s">
        <v>4940</v>
      </c>
      <c r="G258" s="231" t="s">
        <v>277</v>
      </c>
      <c r="H258" s="232">
        <v>3.2349999999999999</v>
      </c>
      <c r="I258" s="233"/>
      <c r="J258" s="234">
        <f>ROUND(I258*H258,2)</f>
        <v>0</v>
      </c>
      <c r="K258" s="230" t="s">
        <v>222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0.05015</v>
      </c>
      <c r="R258" s="237">
        <f>Q258*H258</f>
        <v>0.16223525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88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4941</v>
      </c>
    </row>
    <row r="259" s="13" customFormat="1">
      <c r="A259" s="13"/>
      <c r="B259" s="241"/>
      <c r="C259" s="242"/>
      <c r="D259" s="243" t="s">
        <v>230</v>
      </c>
      <c r="E259" s="244" t="s">
        <v>1</v>
      </c>
      <c r="F259" s="245" t="s">
        <v>4942</v>
      </c>
      <c r="G259" s="242"/>
      <c r="H259" s="246">
        <v>3.2349999999999999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230</v>
      </c>
      <c r="AU259" s="252" t="s">
        <v>88</v>
      </c>
      <c r="AV259" s="13" t="s">
        <v>88</v>
      </c>
      <c r="AW259" s="13" t="s">
        <v>34</v>
      </c>
      <c r="AX259" s="13" t="s">
        <v>86</v>
      </c>
      <c r="AY259" s="252" t="s">
        <v>216</v>
      </c>
    </row>
    <row r="260" s="2" customFormat="1" ht="16.5" customHeight="1">
      <c r="A260" s="39"/>
      <c r="B260" s="40"/>
      <c r="C260" s="228" t="s">
        <v>351</v>
      </c>
      <c r="D260" s="228" t="s">
        <v>218</v>
      </c>
      <c r="E260" s="229" t="s">
        <v>4943</v>
      </c>
      <c r="F260" s="230" t="s">
        <v>4944</v>
      </c>
      <c r="G260" s="231" t="s">
        <v>277</v>
      </c>
      <c r="H260" s="232">
        <v>44.557000000000002</v>
      </c>
      <c r="I260" s="233"/>
      <c r="J260" s="234">
        <f>ROUND(I260*H260,2)</f>
        <v>0</v>
      </c>
      <c r="K260" s="230" t="s">
        <v>222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0.058970000000000002</v>
      </c>
      <c r="R260" s="237">
        <f>Q260*H260</f>
        <v>2.62752629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88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4945</v>
      </c>
    </row>
    <row r="261" s="13" customFormat="1">
      <c r="A261" s="13"/>
      <c r="B261" s="241"/>
      <c r="C261" s="242"/>
      <c r="D261" s="243" t="s">
        <v>230</v>
      </c>
      <c r="E261" s="244" t="s">
        <v>1</v>
      </c>
      <c r="F261" s="245" t="s">
        <v>4946</v>
      </c>
      <c r="G261" s="242"/>
      <c r="H261" s="246">
        <v>3.6299999999999999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230</v>
      </c>
      <c r="AU261" s="252" t="s">
        <v>88</v>
      </c>
      <c r="AV261" s="13" t="s">
        <v>88</v>
      </c>
      <c r="AW261" s="13" t="s">
        <v>34</v>
      </c>
      <c r="AX261" s="13" t="s">
        <v>79</v>
      </c>
      <c r="AY261" s="252" t="s">
        <v>216</v>
      </c>
    </row>
    <row r="262" s="13" customFormat="1">
      <c r="A262" s="13"/>
      <c r="B262" s="241"/>
      <c r="C262" s="242"/>
      <c r="D262" s="243" t="s">
        <v>230</v>
      </c>
      <c r="E262" s="244" t="s">
        <v>1</v>
      </c>
      <c r="F262" s="245" t="s">
        <v>4947</v>
      </c>
      <c r="G262" s="242"/>
      <c r="H262" s="246">
        <v>11.507999999999999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230</v>
      </c>
      <c r="AU262" s="252" t="s">
        <v>88</v>
      </c>
      <c r="AV262" s="13" t="s">
        <v>88</v>
      </c>
      <c r="AW262" s="13" t="s">
        <v>34</v>
      </c>
      <c r="AX262" s="13" t="s">
        <v>79</v>
      </c>
      <c r="AY262" s="252" t="s">
        <v>216</v>
      </c>
    </row>
    <row r="263" s="13" customFormat="1">
      <c r="A263" s="13"/>
      <c r="B263" s="241"/>
      <c r="C263" s="242"/>
      <c r="D263" s="243" t="s">
        <v>230</v>
      </c>
      <c r="E263" s="244" t="s">
        <v>1</v>
      </c>
      <c r="F263" s="245" t="s">
        <v>4948</v>
      </c>
      <c r="G263" s="242"/>
      <c r="H263" s="246">
        <v>5.5119999999999996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230</v>
      </c>
      <c r="AU263" s="252" t="s">
        <v>88</v>
      </c>
      <c r="AV263" s="13" t="s">
        <v>88</v>
      </c>
      <c r="AW263" s="13" t="s">
        <v>34</v>
      </c>
      <c r="AX263" s="13" t="s">
        <v>79</v>
      </c>
      <c r="AY263" s="252" t="s">
        <v>216</v>
      </c>
    </row>
    <row r="264" s="13" customFormat="1">
      <c r="A264" s="13"/>
      <c r="B264" s="241"/>
      <c r="C264" s="242"/>
      <c r="D264" s="243" t="s">
        <v>230</v>
      </c>
      <c r="E264" s="244" t="s">
        <v>1</v>
      </c>
      <c r="F264" s="245" t="s">
        <v>4949</v>
      </c>
      <c r="G264" s="242"/>
      <c r="H264" s="246">
        <v>3.2090000000000001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230</v>
      </c>
      <c r="AU264" s="252" t="s">
        <v>88</v>
      </c>
      <c r="AV264" s="13" t="s">
        <v>88</v>
      </c>
      <c r="AW264" s="13" t="s">
        <v>34</v>
      </c>
      <c r="AX264" s="13" t="s">
        <v>79</v>
      </c>
      <c r="AY264" s="252" t="s">
        <v>216</v>
      </c>
    </row>
    <row r="265" s="13" customFormat="1">
      <c r="A265" s="13"/>
      <c r="B265" s="241"/>
      <c r="C265" s="242"/>
      <c r="D265" s="243" t="s">
        <v>230</v>
      </c>
      <c r="E265" s="244" t="s">
        <v>1</v>
      </c>
      <c r="F265" s="245" t="s">
        <v>4950</v>
      </c>
      <c r="G265" s="242"/>
      <c r="H265" s="246">
        <v>5.3799999999999999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230</v>
      </c>
      <c r="AU265" s="252" t="s">
        <v>88</v>
      </c>
      <c r="AV265" s="13" t="s">
        <v>88</v>
      </c>
      <c r="AW265" s="13" t="s">
        <v>34</v>
      </c>
      <c r="AX265" s="13" t="s">
        <v>79</v>
      </c>
      <c r="AY265" s="252" t="s">
        <v>216</v>
      </c>
    </row>
    <row r="266" s="13" customFormat="1">
      <c r="A266" s="13"/>
      <c r="B266" s="241"/>
      <c r="C266" s="242"/>
      <c r="D266" s="243" t="s">
        <v>230</v>
      </c>
      <c r="E266" s="244" t="s">
        <v>1</v>
      </c>
      <c r="F266" s="245" t="s">
        <v>4951</v>
      </c>
      <c r="G266" s="242"/>
      <c r="H266" s="246">
        <v>5.5119999999999996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230</v>
      </c>
      <c r="AU266" s="252" t="s">
        <v>88</v>
      </c>
      <c r="AV266" s="13" t="s">
        <v>88</v>
      </c>
      <c r="AW266" s="13" t="s">
        <v>34</v>
      </c>
      <c r="AX266" s="13" t="s">
        <v>79</v>
      </c>
      <c r="AY266" s="252" t="s">
        <v>216</v>
      </c>
    </row>
    <row r="267" s="13" customFormat="1">
      <c r="A267" s="13"/>
      <c r="B267" s="241"/>
      <c r="C267" s="242"/>
      <c r="D267" s="243" t="s">
        <v>230</v>
      </c>
      <c r="E267" s="244" t="s">
        <v>1</v>
      </c>
      <c r="F267" s="245" t="s">
        <v>4952</v>
      </c>
      <c r="G267" s="242"/>
      <c r="H267" s="246">
        <v>4.9029999999999996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230</v>
      </c>
      <c r="AU267" s="252" t="s">
        <v>88</v>
      </c>
      <c r="AV267" s="13" t="s">
        <v>88</v>
      </c>
      <c r="AW267" s="13" t="s">
        <v>34</v>
      </c>
      <c r="AX267" s="13" t="s">
        <v>79</v>
      </c>
      <c r="AY267" s="252" t="s">
        <v>216</v>
      </c>
    </row>
    <row r="268" s="13" customFormat="1">
      <c r="A268" s="13"/>
      <c r="B268" s="241"/>
      <c r="C268" s="242"/>
      <c r="D268" s="243" t="s">
        <v>230</v>
      </c>
      <c r="E268" s="244" t="s">
        <v>1</v>
      </c>
      <c r="F268" s="245" t="s">
        <v>4953</v>
      </c>
      <c r="G268" s="242"/>
      <c r="H268" s="246">
        <v>4.9029999999999996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230</v>
      </c>
      <c r="AU268" s="252" t="s">
        <v>88</v>
      </c>
      <c r="AV268" s="13" t="s">
        <v>88</v>
      </c>
      <c r="AW268" s="13" t="s">
        <v>34</v>
      </c>
      <c r="AX268" s="13" t="s">
        <v>79</v>
      </c>
      <c r="AY268" s="252" t="s">
        <v>216</v>
      </c>
    </row>
    <row r="269" s="14" customFormat="1">
      <c r="A269" s="14"/>
      <c r="B269" s="253"/>
      <c r="C269" s="254"/>
      <c r="D269" s="243" t="s">
        <v>230</v>
      </c>
      <c r="E269" s="255" t="s">
        <v>1</v>
      </c>
      <c r="F269" s="256" t="s">
        <v>285</v>
      </c>
      <c r="G269" s="254"/>
      <c r="H269" s="257">
        <v>44.556999999999995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230</v>
      </c>
      <c r="AU269" s="263" t="s">
        <v>88</v>
      </c>
      <c r="AV269" s="14" t="s">
        <v>121</v>
      </c>
      <c r="AW269" s="14" t="s">
        <v>34</v>
      </c>
      <c r="AX269" s="14" t="s">
        <v>86</v>
      </c>
      <c r="AY269" s="263" t="s">
        <v>216</v>
      </c>
    </row>
    <row r="270" s="2" customFormat="1" ht="16.5" customHeight="1">
      <c r="A270" s="39"/>
      <c r="B270" s="40"/>
      <c r="C270" s="228" t="s">
        <v>356</v>
      </c>
      <c r="D270" s="228" t="s">
        <v>218</v>
      </c>
      <c r="E270" s="229" t="s">
        <v>864</v>
      </c>
      <c r="F270" s="230" t="s">
        <v>865</v>
      </c>
      <c r="G270" s="231" t="s">
        <v>277</v>
      </c>
      <c r="H270" s="232">
        <v>104.378</v>
      </c>
      <c r="I270" s="233"/>
      <c r="J270" s="234">
        <f>ROUND(I270*H270,2)</f>
        <v>0</v>
      </c>
      <c r="K270" s="230" t="s">
        <v>222</v>
      </c>
      <c r="L270" s="45"/>
      <c r="M270" s="235" t="s">
        <v>1</v>
      </c>
      <c r="N270" s="236" t="s">
        <v>44</v>
      </c>
      <c r="O270" s="92"/>
      <c r="P270" s="237">
        <f>O270*H270</f>
        <v>0</v>
      </c>
      <c r="Q270" s="237">
        <v>0.07571</v>
      </c>
      <c r="R270" s="237">
        <f>Q270*H270</f>
        <v>7.9024583799999997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121</v>
      </c>
      <c r="AT270" s="239" t="s">
        <v>218</v>
      </c>
      <c r="AU270" s="239" t="s">
        <v>88</v>
      </c>
      <c r="AY270" s="18" t="s">
        <v>216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86</v>
      </c>
      <c r="BK270" s="240">
        <f>ROUND(I270*H270,2)</f>
        <v>0</v>
      </c>
      <c r="BL270" s="18" t="s">
        <v>121</v>
      </c>
      <c r="BM270" s="239" t="s">
        <v>4954</v>
      </c>
    </row>
    <row r="271" s="13" customFormat="1">
      <c r="A271" s="13"/>
      <c r="B271" s="241"/>
      <c r="C271" s="242"/>
      <c r="D271" s="243" t="s">
        <v>230</v>
      </c>
      <c r="E271" s="244" t="s">
        <v>1</v>
      </c>
      <c r="F271" s="245" t="s">
        <v>4955</v>
      </c>
      <c r="G271" s="242"/>
      <c r="H271" s="246">
        <v>17.754999999999999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230</v>
      </c>
      <c r="AU271" s="252" t="s">
        <v>88</v>
      </c>
      <c r="AV271" s="13" t="s">
        <v>88</v>
      </c>
      <c r="AW271" s="13" t="s">
        <v>34</v>
      </c>
      <c r="AX271" s="13" t="s">
        <v>79</v>
      </c>
      <c r="AY271" s="252" t="s">
        <v>216</v>
      </c>
    </row>
    <row r="272" s="13" customFormat="1">
      <c r="A272" s="13"/>
      <c r="B272" s="241"/>
      <c r="C272" s="242"/>
      <c r="D272" s="243" t="s">
        <v>230</v>
      </c>
      <c r="E272" s="244" t="s">
        <v>1</v>
      </c>
      <c r="F272" s="245" t="s">
        <v>4956</v>
      </c>
      <c r="G272" s="242"/>
      <c r="H272" s="246">
        <v>17.754999999999999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230</v>
      </c>
      <c r="AU272" s="252" t="s">
        <v>88</v>
      </c>
      <c r="AV272" s="13" t="s">
        <v>88</v>
      </c>
      <c r="AW272" s="13" t="s">
        <v>34</v>
      </c>
      <c r="AX272" s="13" t="s">
        <v>79</v>
      </c>
      <c r="AY272" s="252" t="s">
        <v>216</v>
      </c>
    </row>
    <row r="273" s="13" customFormat="1">
      <c r="A273" s="13"/>
      <c r="B273" s="241"/>
      <c r="C273" s="242"/>
      <c r="D273" s="243" t="s">
        <v>230</v>
      </c>
      <c r="E273" s="244" t="s">
        <v>1</v>
      </c>
      <c r="F273" s="245" t="s">
        <v>4957</v>
      </c>
      <c r="G273" s="242"/>
      <c r="H273" s="246">
        <v>17.754999999999999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230</v>
      </c>
      <c r="AU273" s="252" t="s">
        <v>88</v>
      </c>
      <c r="AV273" s="13" t="s">
        <v>88</v>
      </c>
      <c r="AW273" s="13" t="s">
        <v>34</v>
      </c>
      <c r="AX273" s="13" t="s">
        <v>79</v>
      </c>
      <c r="AY273" s="252" t="s">
        <v>216</v>
      </c>
    </row>
    <row r="274" s="13" customFormat="1">
      <c r="A274" s="13"/>
      <c r="B274" s="241"/>
      <c r="C274" s="242"/>
      <c r="D274" s="243" t="s">
        <v>230</v>
      </c>
      <c r="E274" s="244" t="s">
        <v>1</v>
      </c>
      <c r="F274" s="245" t="s">
        <v>4958</v>
      </c>
      <c r="G274" s="242"/>
      <c r="H274" s="246">
        <v>2.7829999999999999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230</v>
      </c>
      <c r="AU274" s="252" t="s">
        <v>88</v>
      </c>
      <c r="AV274" s="13" t="s">
        <v>88</v>
      </c>
      <c r="AW274" s="13" t="s">
        <v>34</v>
      </c>
      <c r="AX274" s="13" t="s">
        <v>79</v>
      </c>
      <c r="AY274" s="252" t="s">
        <v>216</v>
      </c>
    </row>
    <row r="275" s="13" customFormat="1">
      <c r="A275" s="13"/>
      <c r="B275" s="241"/>
      <c r="C275" s="242"/>
      <c r="D275" s="243" t="s">
        <v>230</v>
      </c>
      <c r="E275" s="244" t="s">
        <v>1</v>
      </c>
      <c r="F275" s="245" t="s">
        <v>4959</v>
      </c>
      <c r="G275" s="242"/>
      <c r="H275" s="246">
        <v>12.35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230</v>
      </c>
      <c r="AU275" s="252" t="s">
        <v>88</v>
      </c>
      <c r="AV275" s="13" t="s">
        <v>88</v>
      </c>
      <c r="AW275" s="13" t="s">
        <v>34</v>
      </c>
      <c r="AX275" s="13" t="s">
        <v>79</v>
      </c>
      <c r="AY275" s="252" t="s">
        <v>216</v>
      </c>
    </row>
    <row r="276" s="13" customFormat="1">
      <c r="A276" s="13"/>
      <c r="B276" s="241"/>
      <c r="C276" s="242"/>
      <c r="D276" s="243" t="s">
        <v>230</v>
      </c>
      <c r="E276" s="244" t="s">
        <v>1</v>
      </c>
      <c r="F276" s="245" t="s">
        <v>4960</v>
      </c>
      <c r="G276" s="242"/>
      <c r="H276" s="246">
        <v>6.625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230</v>
      </c>
      <c r="AU276" s="252" t="s">
        <v>88</v>
      </c>
      <c r="AV276" s="13" t="s">
        <v>88</v>
      </c>
      <c r="AW276" s="13" t="s">
        <v>34</v>
      </c>
      <c r="AX276" s="13" t="s">
        <v>79</v>
      </c>
      <c r="AY276" s="252" t="s">
        <v>216</v>
      </c>
    </row>
    <row r="277" s="13" customFormat="1">
      <c r="A277" s="13"/>
      <c r="B277" s="241"/>
      <c r="C277" s="242"/>
      <c r="D277" s="243" t="s">
        <v>230</v>
      </c>
      <c r="E277" s="244" t="s">
        <v>1</v>
      </c>
      <c r="F277" s="245" t="s">
        <v>4961</v>
      </c>
      <c r="G277" s="242"/>
      <c r="H277" s="246">
        <v>29.355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230</v>
      </c>
      <c r="AU277" s="252" t="s">
        <v>88</v>
      </c>
      <c r="AV277" s="13" t="s">
        <v>88</v>
      </c>
      <c r="AW277" s="13" t="s">
        <v>34</v>
      </c>
      <c r="AX277" s="13" t="s">
        <v>79</v>
      </c>
      <c r="AY277" s="252" t="s">
        <v>216</v>
      </c>
    </row>
    <row r="278" s="14" customFormat="1">
      <c r="A278" s="14"/>
      <c r="B278" s="253"/>
      <c r="C278" s="254"/>
      <c r="D278" s="243" t="s">
        <v>230</v>
      </c>
      <c r="E278" s="255" t="s">
        <v>1</v>
      </c>
      <c r="F278" s="256" t="s">
        <v>285</v>
      </c>
      <c r="G278" s="254"/>
      <c r="H278" s="257">
        <v>104.378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230</v>
      </c>
      <c r="AU278" s="263" t="s">
        <v>88</v>
      </c>
      <c r="AV278" s="14" t="s">
        <v>121</v>
      </c>
      <c r="AW278" s="14" t="s">
        <v>34</v>
      </c>
      <c r="AX278" s="14" t="s">
        <v>86</v>
      </c>
      <c r="AY278" s="263" t="s">
        <v>216</v>
      </c>
    </row>
    <row r="279" s="2" customFormat="1" ht="16.5" customHeight="1">
      <c r="A279" s="39"/>
      <c r="B279" s="40"/>
      <c r="C279" s="228" t="s">
        <v>362</v>
      </c>
      <c r="D279" s="228" t="s">
        <v>218</v>
      </c>
      <c r="E279" s="229" t="s">
        <v>870</v>
      </c>
      <c r="F279" s="230" t="s">
        <v>871</v>
      </c>
      <c r="G279" s="231" t="s">
        <v>293</v>
      </c>
      <c r="H279" s="232">
        <v>102.95</v>
      </c>
      <c r="I279" s="233"/>
      <c r="J279" s="234">
        <f>ROUND(I279*H279,2)</f>
        <v>0</v>
      </c>
      <c r="K279" s="230" t="s">
        <v>222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0.00020000000000000001</v>
      </c>
      <c r="R279" s="237">
        <f>Q279*H279</f>
        <v>0.020590000000000001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121</v>
      </c>
      <c r="AT279" s="239" t="s">
        <v>218</v>
      </c>
      <c r="AU279" s="239" t="s">
        <v>88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121</v>
      </c>
      <c r="BM279" s="239" t="s">
        <v>872</v>
      </c>
    </row>
    <row r="280" s="13" customFormat="1">
      <c r="A280" s="13"/>
      <c r="B280" s="241"/>
      <c r="C280" s="242"/>
      <c r="D280" s="243" t="s">
        <v>230</v>
      </c>
      <c r="E280" s="244" t="s">
        <v>1</v>
      </c>
      <c r="F280" s="245" t="s">
        <v>4962</v>
      </c>
      <c r="G280" s="242"/>
      <c r="H280" s="246">
        <v>23.25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230</v>
      </c>
      <c r="AU280" s="252" t="s">
        <v>88</v>
      </c>
      <c r="AV280" s="13" t="s">
        <v>88</v>
      </c>
      <c r="AW280" s="13" t="s">
        <v>34</v>
      </c>
      <c r="AX280" s="13" t="s">
        <v>79</v>
      </c>
      <c r="AY280" s="252" t="s">
        <v>216</v>
      </c>
    </row>
    <row r="281" s="13" customFormat="1">
      <c r="A281" s="13"/>
      <c r="B281" s="241"/>
      <c r="C281" s="242"/>
      <c r="D281" s="243" t="s">
        <v>230</v>
      </c>
      <c r="E281" s="244" t="s">
        <v>1</v>
      </c>
      <c r="F281" s="245" t="s">
        <v>4963</v>
      </c>
      <c r="G281" s="242"/>
      <c r="H281" s="246">
        <v>79.700000000000003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230</v>
      </c>
      <c r="AU281" s="252" t="s">
        <v>88</v>
      </c>
      <c r="AV281" s="13" t="s">
        <v>88</v>
      </c>
      <c r="AW281" s="13" t="s">
        <v>34</v>
      </c>
      <c r="AX281" s="13" t="s">
        <v>79</v>
      </c>
      <c r="AY281" s="252" t="s">
        <v>216</v>
      </c>
    </row>
    <row r="282" s="14" customFormat="1">
      <c r="A282" s="14"/>
      <c r="B282" s="253"/>
      <c r="C282" s="254"/>
      <c r="D282" s="243" t="s">
        <v>230</v>
      </c>
      <c r="E282" s="255" t="s">
        <v>1</v>
      </c>
      <c r="F282" s="256" t="s">
        <v>285</v>
      </c>
      <c r="G282" s="254"/>
      <c r="H282" s="257">
        <v>102.95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230</v>
      </c>
      <c r="AU282" s="263" t="s">
        <v>88</v>
      </c>
      <c r="AV282" s="14" t="s">
        <v>121</v>
      </c>
      <c r="AW282" s="14" t="s">
        <v>34</v>
      </c>
      <c r="AX282" s="14" t="s">
        <v>86</v>
      </c>
      <c r="AY282" s="263" t="s">
        <v>216</v>
      </c>
    </row>
    <row r="283" s="2" customFormat="1" ht="16.5" customHeight="1">
      <c r="A283" s="39"/>
      <c r="B283" s="40"/>
      <c r="C283" s="228" t="s">
        <v>367</v>
      </c>
      <c r="D283" s="228" t="s">
        <v>218</v>
      </c>
      <c r="E283" s="229" t="s">
        <v>4964</v>
      </c>
      <c r="F283" s="230" t="s">
        <v>4965</v>
      </c>
      <c r="G283" s="231" t="s">
        <v>277</v>
      </c>
      <c r="H283" s="232">
        <v>3.746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44</v>
      </c>
      <c r="O283" s="92"/>
      <c r="P283" s="237">
        <f>O283*H283</f>
        <v>0</v>
      </c>
      <c r="Q283" s="237">
        <v>0.17818000000000001</v>
      </c>
      <c r="R283" s="237">
        <f>Q283*H283</f>
        <v>0.66746227999999996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121</v>
      </c>
      <c r="AT283" s="239" t="s">
        <v>218</v>
      </c>
      <c r="AU283" s="239" t="s">
        <v>88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121</v>
      </c>
      <c r="BM283" s="239" t="s">
        <v>878</v>
      </c>
    </row>
    <row r="284" s="13" customFormat="1">
      <c r="A284" s="13"/>
      <c r="B284" s="241"/>
      <c r="C284" s="242"/>
      <c r="D284" s="243" t="s">
        <v>230</v>
      </c>
      <c r="E284" s="244" t="s">
        <v>1</v>
      </c>
      <c r="F284" s="245" t="s">
        <v>4966</v>
      </c>
      <c r="G284" s="242"/>
      <c r="H284" s="246">
        <v>3.746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230</v>
      </c>
      <c r="AU284" s="252" t="s">
        <v>88</v>
      </c>
      <c r="AV284" s="13" t="s">
        <v>88</v>
      </c>
      <c r="AW284" s="13" t="s">
        <v>34</v>
      </c>
      <c r="AX284" s="13" t="s">
        <v>86</v>
      </c>
      <c r="AY284" s="252" t="s">
        <v>216</v>
      </c>
    </row>
    <row r="285" s="12" customFormat="1" ht="22.8" customHeight="1">
      <c r="A285" s="12"/>
      <c r="B285" s="212"/>
      <c r="C285" s="213"/>
      <c r="D285" s="214" t="s">
        <v>78</v>
      </c>
      <c r="E285" s="226" t="s">
        <v>121</v>
      </c>
      <c r="F285" s="226" t="s">
        <v>908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SUM(P286:P300)</f>
        <v>0</v>
      </c>
      <c r="Q285" s="220"/>
      <c r="R285" s="221">
        <f>SUM(R286:R300)</f>
        <v>2.9148554500000001</v>
      </c>
      <c r="S285" s="220"/>
      <c r="T285" s="222">
        <f>SUM(T286:T300)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86</v>
      </c>
      <c r="AT285" s="224" t="s">
        <v>78</v>
      </c>
      <c r="AU285" s="224" t="s">
        <v>86</v>
      </c>
      <c r="AY285" s="223" t="s">
        <v>216</v>
      </c>
      <c r="BK285" s="225">
        <f>SUM(BK286:BK300)</f>
        <v>0</v>
      </c>
    </row>
    <row r="286" s="2" customFormat="1" ht="37.8" customHeight="1">
      <c r="A286" s="39"/>
      <c r="B286" s="40"/>
      <c r="C286" s="228" t="s">
        <v>371</v>
      </c>
      <c r="D286" s="228" t="s">
        <v>218</v>
      </c>
      <c r="E286" s="229" t="s">
        <v>4967</v>
      </c>
      <c r="F286" s="230" t="s">
        <v>4968</v>
      </c>
      <c r="G286" s="231" t="s">
        <v>221</v>
      </c>
      <c r="H286" s="232">
        <v>1</v>
      </c>
      <c r="I286" s="233"/>
      <c r="J286" s="234">
        <f>ROUND(I286*H286,2)</f>
        <v>0</v>
      </c>
      <c r="K286" s="230" t="s">
        <v>222</v>
      </c>
      <c r="L286" s="45"/>
      <c r="M286" s="235" t="s">
        <v>1</v>
      </c>
      <c r="N286" s="236" t="s">
        <v>44</v>
      </c>
      <c r="O286" s="92"/>
      <c r="P286" s="237">
        <f>O286*H286</f>
        <v>0</v>
      </c>
      <c r="Q286" s="237">
        <v>0.053280000000000001</v>
      </c>
      <c r="R286" s="237">
        <f>Q286*H286</f>
        <v>0.053280000000000001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121</v>
      </c>
      <c r="AT286" s="239" t="s">
        <v>218</v>
      </c>
      <c r="AU286" s="239" t="s">
        <v>88</v>
      </c>
      <c r="AY286" s="18" t="s">
        <v>216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86</v>
      </c>
      <c r="BK286" s="240">
        <f>ROUND(I286*H286,2)</f>
        <v>0</v>
      </c>
      <c r="BL286" s="18" t="s">
        <v>121</v>
      </c>
      <c r="BM286" s="239" t="s">
        <v>4969</v>
      </c>
    </row>
    <row r="287" s="13" customFormat="1">
      <c r="A287" s="13"/>
      <c r="B287" s="241"/>
      <c r="C287" s="242"/>
      <c r="D287" s="243" t="s">
        <v>230</v>
      </c>
      <c r="E287" s="244" t="s">
        <v>1</v>
      </c>
      <c r="F287" s="245" t="s">
        <v>4970</v>
      </c>
      <c r="G287" s="242"/>
      <c r="H287" s="246">
        <v>1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230</v>
      </c>
      <c r="AU287" s="252" t="s">
        <v>88</v>
      </c>
      <c r="AV287" s="13" t="s">
        <v>88</v>
      </c>
      <c r="AW287" s="13" t="s">
        <v>34</v>
      </c>
      <c r="AX287" s="13" t="s">
        <v>86</v>
      </c>
      <c r="AY287" s="252" t="s">
        <v>216</v>
      </c>
    </row>
    <row r="288" s="2" customFormat="1" ht="16.5" customHeight="1">
      <c r="A288" s="39"/>
      <c r="B288" s="40"/>
      <c r="C288" s="228" t="s">
        <v>376</v>
      </c>
      <c r="D288" s="228" t="s">
        <v>218</v>
      </c>
      <c r="E288" s="229" t="s">
        <v>4971</v>
      </c>
      <c r="F288" s="230" t="s">
        <v>4972</v>
      </c>
      <c r="G288" s="231" t="s">
        <v>221</v>
      </c>
      <c r="H288" s="232">
        <v>8</v>
      </c>
      <c r="I288" s="233"/>
      <c r="J288" s="234">
        <f>ROUND(I288*H288,2)</f>
        <v>0</v>
      </c>
      <c r="K288" s="230" t="s">
        <v>222</v>
      </c>
      <c r="L288" s="45"/>
      <c r="M288" s="235" t="s">
        <v>1</v>
      </c>
      <c r="N288" s="236" t="s">
        <v>44</v>
      </c>
      <c r="O288" s="92"/>
      <c r="P288" s="237">
        <f>O288*H288</f>
        <v>0</v>
      </c>
      <c r="Q288" s="237">
        <v>0.058999999999999997</v>
      </c>
      <c r="R288" s="237">
        <f>Q288*H288</f>
        <v>0.47199999999999998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121</v>
      </c>
      <c r="AT288" s="239" t="s">
        <v>218</v>
      </c>
      <c r="AU288" s="239" t="s">
        <v>88</v>
      </c>
      <c r="AY288" s="18" t="s">
        <v>216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86</v>
      </c>
      <c r="BK288" s="240">
        <f>ROUND(I288*H288,2)</f>
        <v>0</v>
      </c>
      <c r="BL288" s="18" t="s">
        <v>121</v>
      </c>
      <c r="BM288" s="239" t="s">
        <v>4973</v>
      </c>
    </row>
    <row r="289" s="13" customFormat="1">
      <c r="A289" s="13"/>
      <c r="B289" s="241"/>
      <c r="C289" s="242"/>
      <c r="D289" s="243" t="s">
        <v>230</v>
      </c>
      <c r="E289" s="244" t="s">
        <v>1</v>
      </c>
      <c r="F289" s="245" t="s">
        <v>4974</v>
      </c>
      <c r="G289" s="242"/>
      <c r="H289" s="246">
        <v>8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230</v>
      </c>
      <c r="AU289" s="252" t="s">
        <v>88</v>
      </c>
      <c r="AV289" s="13" t="s">
        <v>88</v>
      </c>
      <c r="AW289" s="13" t="s">
        <v>34</v>
      </c>
      <c r="AX289" s="13" t="s">
        <v>86</v>
      </c>
      <c r="AY289" s="252" t="s">
        <v>216</v>
      </c>
    </row>
    <row r="290" s="2" customFormat="1" ht="16.5" customHeight="1">
      <c r="A290" s="39"/>
      <c r="B290" s="40"/>
      <c r="C290" s="228" t="s">
        <v>380</v>
      </c>
      <c r="D290" s="228" t="s">
        <v>218</v>
      </c>
      <c r="E290" s="229" t="s">
        <v>1031</v>
      </c>
      <c r="F290" s="230" t="s">
        <v>1032</v>
      </c>
      <c r="G290" s="231" t="s">
        <v>328</v>
      </c>
      <c r="H290" s="232">
        <v>0.19400000000000001</v>
      </c>
      <c r="I290" s="233"/>
      <c r="J290" s="234">
        <f>ROUND(I290*H290,2)</f>
        <v>0</v>
      </c>
      <c r="K290" s="230" t="s">
        <v>222</v>
      </c>
      <c r="L290" s="45"/>
      <c r="M290" s="235" t="s">
        <v>1</v>
      </c>
      <c r="N290" s="236" t="s">
        <v>44</v>
      </c>
      <c r="O290" s="92"/>
      <c r="P290" s="237">
        <f>O290*H290</f>
        <v>0</v>
      </c>
      <c r="Q290" s="237">
        <v>2.4533999999999998</v>
      </c>
      <c r="R290" s="237">
        <f>Q290*H290</f>
        <v>0.47595959999999998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121</v>
      </c>
      <c r="AT290" s="239" t="s">
        <v>218</v>
      </c>
      <c r="AU290" s="239" t="s">
        <v>88</v>
      </c>
      <c r="AY290" s="18" t="s">
        <v>216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86</v>
      </c>
      <c r="BK290" s="240">
        <f>ROUND(I290*H290,2)</f>
        <v>0</v>
      </c>
      <c r="BL290" s="18" t="s">
        <v>121</v>
      </c>
      <c r="BM290" s="239" t="s">
        <v>4975</v>
      </c>
    </row>
    <row r="291" s="13" customFormat="1">
      <c r="A291" s="13"/>
      <c r="B291" s="241"/>
      <c r="C291" s="242"/>
      <c r="D291" s="243" t="s">
        <v>230</v>
      </c>
      <c r="E291" s="244" t="s">
        <v>1</v>
      </c>
      <c r="F291" s="245" t="s">
        <v>4976</v>
      </c>
      <c r="G291" s="242"/>
      <c r="H291" s="246">
        <v>0.056000000000000001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230</v>
      </c>
      <c r="AU291" s="252" t="s">
        <v>88</v>
      </c>
      <c r="AV291" s="13" t="s">
        <v>88</v>
      </c>
      <c r="AW291" s="13" t="s">
        <v>34</v>
      </c>
      <c r="AX291" s="13" t="s">
        <v>79</v>
      </c>
      <c r="AY291" s="252" t="s">
        <v>216</v>
      </c>
    </row>
    <row r="292" s="13" customFormat="1">
      <c r="A292" s="13"/>
      <c r="B292" s="241"/>
      <c r="C292" s="242"/>
      <c r="D292" s="243" t="s">
        <v>230</v>
      </c>
      <c r="E292" s="244" t="s">
        <v>1</v>
      </c>
      <c r="F292" s="245" t="s">
        <v>4977</v>
      </c>
      <c r="G292" s="242"/>
      <c r="H292" s="246">
        <v>0.13800000000000001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230</v>
      </c>
      <c r="AU292" s="252" t="s">
        <v>88</v>
      </c>
      <c r="AV292" s="13" t="s">
        <v>88</v>
      </c>
      <c r="AW292" s="13" t="s">
        <v>34</v>
      </c>
      <c r="AX292" s="13" t="s">
        <v>79</v>
      </c>
      <c r="AY292" s="252" t="s">
        <v>216</v>
      </c>
    </row>
    <row r="293" s="14" customFormat="1">
      <c r="A293" s="14"/>
      <c r="B293" s="253"/>
      <c r="C293" s="254"/>
      <c r="D293" s="243" t="s">
        <v>230</v>
      </c>
      <c r="E293" s="255" t="s">
        <v>1</v>
      </c>
      <c r="F293" s="256" t="s">
        <v>4978</v>
      </c>
      <c r="G293" s="254"/>
      <c r="H293" s="257">
        <v>0.19400000000000001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230</v>
      </c>
      <c r="AU293" s="263" t="s">
        <v>88</v>
      </c>
      <c r="AV293" s="14" t="s">
        <v>121</v>
      </c>
      <c r="AW293" s="14" t="s">
        <v>34</v>
      </c>
      <c r="AX293" s="14" t="s">
        <v>86</v>
      </c>
      <c r="AY293" s="263" t="s">
        <v>216</v>
      </c>
    </row>
    <row r="294" s="2" customFormat="1" ht="16.5" customHeight="1">
      <c r="A294" s="39"/>
      <c r="B294" s="40"/>
      <c r="C294" s="228" t="s">
        <v>384</v>
      </c>
      <c r="D294" s="228" t="s">
        <v>218</v>
      </c>
      <c r="E294" s="229" t="s">
        <v>1062</v>
      </c>
      <c r="F294" s="230" t="s">
        <v>1063</v>
      </c>
      <c r="G294" s="231" t="s">
        <v>277</v>
      </c>
      <c r="H294" s="232">
        <v>2.3250000000000002</v>
      </c>
      <c r="I294" s="233"/>
      <c r="J294" s="234">
        <f>ROUND(I294*H294,2)</f>
        <v>0</v>
      </c>
      <c r="K294" s="230" t="s">
        <v>222</v>
      </c>
      <c r="L294" s="45"/>
      <c r="M294" s="235" t="s">
        <v>1</v>
      </c>
      <c r="N294" s="236" t="s">
        <v>44</v>
      </c>
      <c r="O294" s="92"/>
      <c r="P294" s="237">
        <f>O294*H294</f>
        <v>0</v>
      </c>
      <c r="Q294" s="237">
        <v>0.0057600000000000004</v>
      </c>
      <c r="R294" s="237">
        <f>Q294*H294</f>
        <v>0.013392000000000001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121</v>
      </c>
      <c r="AT294" s="239" t="s">
        <v>218</v>
      </c>
      <c r="AU294" s="239" t="s">
        <v>88</v>
      </c>
      <c r="AY294" s="18" t="s">
        <v>216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86</v>
      </c>
      <c r="BK294" s="240">
        <f>ROUND(I294*H294,2)</f>
        <v>0</v>
      </c>
      <c r="BL294" s="18" t="s">
        <v>121</v>
      </c>
      <c r="BM294" s="239" t="s">
        <v>1064</v>
      </c>
    </row>
    <row r="295" s="13" customFormat="1">
      <c r="A295" s="13"/>
      <c r="B295" s="241"/>
      <c r="C295" s="242"/>
      <c r="D295" s="243" t="s">
        <v>230</v>
      </c>
      <c r="E295" s="244" t="s">
        <v>1</v>
      </c>
      <c r="F295" s="245" t="s">
        <v>4979</v>
      </c>
      <c r="G295" s="242"/>
      <c r="H295" s="246">
        <v>0.67500000000000004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230</v>
      </c>
      <c r="AU295" s="252" t="s">
        <v>88</v>
      </c>
      <c r="AV295" s="13" t="s">
        <v>88</v>
      </c>
      <c r="AW295" s="13" t="s">
        <v>34</v>
      </c>
      <c r="AX295" s="13" t="s">
        <v>79</v>
      </c>
      <c r="AY295" s="252" t="s">
        <v>216</v>
      </c>
    </row>
    <row r="296" s="13" customFormat="1">
      <c r="A296" s="13"/>
      <c r="B296" s="241"/>
      <c r="C296" s="242"/>
      <c r="D296" s="243" t="s">
        <v>230</v>
      </c>
      <c r="E296" s="244" t="s">
        <v>1</v>
      </c>
      <c r="F296" s="245" t="s">
        <v>4980</v>
      </c>
      <c r="G296" s="242"/>
      <c r="H296" s="246">
        <v>1.6499999999999999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230</v>
      </c>
      <c r="AU296" s="252" t="s">
        <v>88</v>
      </c>
      <c r="AV296" s="13" t="s">
        <v>88</v>
      </c>
      <c r="AW296" s="13" t="s">
        <v>34</v>
      </c>
      <c r="AX296" s="13" t="s">
        <v>79</v>
      </c>
      <c r="AY296" s="252" t="s">
        <v>216</v>
      </c>
    </row>
    <row r="297" s="14" customFormat="1">
      <c r="A297" s="14"/>
      <c r="B297" s="253"/>
      <c r="C297" s="254"/>
      <c r="D297" s="243" t="s">
        <v>230</v>
      </c>
      <c r="E297" s="255" t="s">
        <v>1</v>
      </c>
      <c r="F297" s="256" t="s">
        <v>4978</v>
      </c>
      <c r="G297" s="254"/>
      <c r="H297" s="257">
        <v>2.3250000000000002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230</v>
      </c>
      <c r="AU297" s="263" t="s">
        <v>88</v>
      </c>
      <c r="AV297" s="14" t="s">
        <v>121</v>
      </c>
      <c r="AW297" s="14" t="s">
        <v>34</v>
      </c>
      <c r="AX297" s="14" t="s">
        <v>86</v>
      </c>
      <c r="AY297" s="263" t="s">
        <v>216</v>
      </c>
    </row>
    <row r="298" s="2" customFormat="1" ht="16.5" customHeight="1">
      <c r="A298" s="39"/>
      <c r="B298" s="40"/>
      <c r="C298" s="228" t="s">
        <v>389</v>
      </c>
      <c r="D298" s="228" t="s">
        <v>218</v>
      </c>
      <c r="E298" s="229" t="s">
        <v>1079</v>
      </c>
      <c r="F298" s="230" t="s">
        <v>1080</v>
      </c>
      <c r="G298" s="231" t="s">
        <v>277</v>
      </c>
      <c r="H298" s="232">
        <v>2.3250000000000002</v>
      </c>
      <c r="I298" s="233"/>
      <c r="J298" s="234">
        <f>ROUND(I298*H298,2)</f>
        <v>0</v>
      </c>
      <c r="K298" s="230" t="s">
        <v>222</v>
      </c>
      <c r="L298" s="45"/>
      <c r="M298" s="235" t="s">
        <v>1</v>
      </c>
      <c r="N298" s="236" t="s">
        <v>44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121</v>
      </c>
      <c r="AT298" s="239" t="s">
        <v>218</v>
      </c>
      <c r="AU298" s="239" t="s">
        <v>88</v>
      </c>
      <c r="AY298" s="18" t="s">
        <v>216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86</v>
      </c>
      <c r="BK298" s="240">
        <f>ROUND(I298*H298,2)</f>
        <v>0</v>
      </c>
      <c r="BL298" s="18" t="s">
        <v>121</v>
      </c>
      <c r="BM298" s="239" t="s">
        <v>1081</v>
      </c>
    </row>
    <row r="299" s="2" customFormat="1" ht="16.5" customHeight="1">
      <c r="A299" s="39"/>
      <c r="B299" s="40"/>
      <c r="C299" s="228" t="s">
        <v>394</v>
      </c>
      <c r="D299" s="228" t="s">
        <v>218</v>
      </c>
      <c r="E299" s="229" t="s">
        <v>4981</v>
      </c>
      <c r="F299" s="230" t="s">
        <v>4982</v>
      </c>
      <c r="G299" s="231" t="s">
        <v>328</v>
      </c>
      <c r="H299" s="232">
        <v>1.0049999999999999</v>
      </c>
      <c r="I299" s="233"/>
      <c r="J299" s="234">
        <f>ROUND(I299*H299,2)</f>
        <v>0</v>
      </c>
      <c r="K299" s="230" t="s">
        <v>222</v>
      </c>
      <c r="L299" s="45"/>
      <c r="M299" s="235" t="s">
        <v>1</v>
      </c>
      <c r="N299" s="236" t="s">
        <v>44</v>
      </c>
      <c r="O299" s="92"/>
      <c r="P299" s="237">
        <f>O299*H299</f>
        <v>0</v>
      </c>
      <c r="Q299" s="237">
        <v>1.8907700000000001</v>
      </c>
      <c r="R299" s="237">
        <f>Q299*H299</f>
        <v>1.9002238499999999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121</v>
      </c>
      <c r="AT299" s="239" t="s">
        <v>218</v>
      </c>
      <c r="AU299" s="239" t="s">
        <v>88</v>
      </c>
      <c r="AY299" s="18" t="s">
        <v>216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86</v>
      </c>
      <c r="BK299" s="240">
        <f>ROUND(I299*H299,2)</f>
        <v>0</v>
      </c>
      <c r="BL299" s="18" t="s">
        <v>121</v>
      </c>
      <c r="BM299" s="239" t="s">
        <v>4983</v>
      </c>
    </row>
    <row r="300" s="13" customFormat="1">
      <c r="A300" s="13"/>
      <c r="B300" s="241"/>
      <c r="C300" s="242"/>
      <c r="D300" s="243" t="s">
        <v>230</v>
      </c>
      <c r="E300" s="244" t="s">
        <v>1</v>
      </c>
      <c r="F300" s="245" t="s">
        <v>4984</v>
      </c>
      <c r="G300" s="242"/>
      <c r="H300" s="246">
        <v>1.0049999999999999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230</v>
      </c>
      <c r="AU300" s="252" t="s">
        <v>88</v>
      </c>
      <c r="AV300" s="13" t="s">
        <v>88</v>
      </c>
      <c r="AW300" s="13" t="s">
        <v>34</v>
      </c>
      <c r="AX300" s="13" t="s">
        <v>86</v>
      </c>
      <c r="AY300" s="252" t="s">
        <v>216</v>
      </c>
    </row>
    <row r="301" s="12" customFormat="1" ht="22.8" customHeight="1">
      <c r="A301" s="12"/>
      <c r="B301" s="212"/>
      <c r="C301" s="213"/>
      <c r="D301" s="214" t="s">
        <v>78</v>
      </c>
      <c r="E301" s="226" t="s">
        <v>236</v>
      </c>
      <c r="F301" s="226" t="s">
        <v>1090</v>
      </c>
      <c r="G301" s="213"/>
      <c r="H301" s="213"/>
      <c r="I301" s="216"/>
      <c r="J301" s="227">
        <f>BK301</f>
        <v>0</v>
      </c>
      <c r="K301" s="213"/>
      <c r="L301" s="218"/>
      <c r="M301" s="219"/>
      <c r="N301" s="220"/>
      <c r="O301" s="220"/>
      <c r="P301" s="221">
        <f>SUM(P302:P319)</f>
        <v>0</v>
      </c>
      <c r="Q301" s="220"/>
      <c r="R301" s="221">
        <f>SUM(R302:R319)</f>
        <v>45.794972000000001</v>
      </c>
      <c r="S301" s="220"/>
      <c r="T301" s="222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3" t="s">
        <v>86</v>
      </c>
      <c r="AT301" s="224" t="s">
        <v>78</v>
      </c>
      <c r="AU301" s="224" t="s">
        <v>86</v>
      </c>
      <c r="AY301" s="223" t="s">
        <v>216</v>
      </c>
      <c r="BK301" s="225">
        <f>SUM(BK302:BK319)</f>
        <v>0</v>
      </c>
    </row>
    <row r="302" s="2" customFormat="1" ht="16.5" customHeight="1">
      <c r="A302" s="39"/>
      <c r="B302" s="40"/>
      <c r="C302" s="228" t="s">
        <v>398</v>
      </c>
      <c r="D302" s="228" t="s">
        <v>218</v>
      </c>
      <c r="E302" s="229" t="s">
        <v>4985</v>
      </c>
      <c r="F302" s="230" t="s">
        <v>4986</v>
      </c>
      <c r="G302" s="231" t="s">
        <v>277</v>
      </c>
      <c r="H302" s="232">
        <v>244.45500000000001</v>
      </c>
      <c r="I302" s="233"/>
      <c r="J302" s="234">
        <f>ROUND(I302*H302,2)</f>
        <v>0</v>
      </c>
      <c r="K302" s="230" t="s">
        <v>222</v>
      </c>
      <c r="L302" s="45"/>
      <c r="M302" s="235" t="s">
        <v>1</v>
      </c>
      <c r="N302" s="236" t="s">
        <v>44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121</v>
      </c>
      <c r="AT302" s="239" t="s">
        <v>218</v>
      </c>
      <c r="AU302" s="239" t="s">
        <v>88</v>
      </c>
      <c r="AY302" s="18" t="s">
        <v>216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86</v>
      </c>
      <c r="BK302" s="240">
        <f>ROUND(I302*H302,2)</f>
        <v>0</v>
      </c>
      <c r="BL302" s="18" t="s">
        <v>121</v>
      </c>
      <c r="BM302" s="239" t="s">
        <v>4987</v>
      </c>
    </row>
    <row r="303" s="13" customFormat="1">
      <c r="A303" s="13"/>
      <c r="B303" s="241"/>
      <c r="C303" s="242"/>
      <c r="D303" s="243" t="s">
        <v>230</v>
      </c>
      <c r="E303" s="244" t="s">
        <v>1</v>
      </c>
      <c r="F303" s="245" t="s">
        <v>4988</v>
      </c>
      <c r="G303" s="242"/>
      <c r="H303" s="246">
        <v>70.599999999999994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230</v>
      </c>
      <c r="AU303" s="252" t="s">
        <v>88</v>
      </c>
      <c r="AV303" s="13" t="s">
        <v>88</v>
      </c>
      <c r="AW303" s="13" t="s">
        <v>34</v>
      </c>
      <c r="AX303" s="13" t="s">
        <v>79</v>
      </c>
      <c r="AY303" s="252" t="s">
        <v>216</v>
      </c>
    </row>
    <row r="304" s="13" customFormat="1">
      <c r="A304" s="13"/>
      <c r="B304" s="241"/>
      <c r="C304" s="242"/>
      <c r="D304" s="243" t="s">
        <v>230</v>
      </c>
      <c r="E304" s="244" t="s">
        <v>1</v>
      </c>
      <c r="F304" s="245" t="s">
        <v>4989</v>
      </c>
      <c r="G304" s="242"/>
      <c r="H304" s="246">
        <v>33.854999999999997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230</v>
      </c>
      <c r="AU304" s="252" t="s">
        <v>88</v>
      </c>
      <c r="AV304" s="13" t="s">
        <v>88</v>
      </c>
      <c r="AW304" s="13" t="s">
        <v>34</v>
      </c>
      <c r="AX304" s="13" t="s">
        <v>79</v>
      </c>
      <c r="AY304" s="252" t="s">
        <v>216</v>
      </c>
    </row>
    <row r="305" s="13" customFormat="1">
      <c r="A305" s="13"/>
      <c r="B305" s="241"/>
      <c r="C305" s="242"/>
      <c r="D305" s="243" t="s">
        <v>230</v>
      </c>
      <c r="E305" s="244" t="s">
        <v>1</v>
      </c>
      <c r="F305" s="245" t="s">
        <v>4841</v>
      </c>
      <c r="G305" s="242"/>
      <c r="H305" s="246">
        <v>140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230</v>
      </c>
      <c r="AU305" s="252" t="s">
        <v>88</v>
      </c>
      <c r="AV305" s="13" t="s">
        <v>88</v>
      </c>
      <c r="AW305" s="13" t="s">
        <v>34</v>
      </c>
      <c r="AX305" s="13" t="s">
        <v>79</v>
      </c>
      <c r="AY305" s="252" t="s">
        <v>216</v>
      </c>
    </row>
    <row r="306" s="14" customFormat="1">
      <c r="A306" s="14"/>
      <c r="B306" s="253"/>
      <c r="C306" s="254"/>
      <c r="D306" s="243" t="s">
        <v>230</v>
      </c>
      <c r="E306" s="255" t="s">
        <v>1</v>
      </c>
      <c r="F306" s="256" t="s">
        <v>285</v>
      </c>
      <c r="G306" s="254"/>
      <c r="H306" s="257">
        <v>244.45499999999998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230</v>
      </c>
      <c r="AU306" s="263" t="s">
        <v>88</v>
      </c>
      <c r="AV306" s="14" t="s">
        <v>121</v>
      </c>
      <c r="AW306" s="14" t="s">
        <v>34</v>
      </c>
      <c r="AX306" s="14" t="s">
        <v>86</v>
      </c>
      <c r="AY306" s="263" t="s">
        <v>216</v>
      </c>
    </row>
    <row r="307" s="2" customFormat="1" ht="16.5" customHeight="1">
      <c r="A307" s="39"/>
      <c r="B307" s="40"/>
      <c r="C307" s="228" t="s">
        <v>403</v>
      </c>
      <c r="D307" s="228" t="s">
        <v>218</v>
      </c>
      <c r="E307" s="229" t="s">
        <v>4990</v>
      </c>
      <c r="F307" s="230" t="s">
        <v>4991</v>
      </c>
      <c r="G307" s="231" t="s">
        <v>277</v>
      </c>
      <c r="H307" s="232">
        <v>70.599999999999994</v>
      </c>
      <c r="I307" s="233"/>
      <c r="J307" s="234">
        <f>ROUND(I307*H307,2)</f>
        <v>0</v>
      </c>
      <c r="K307" s="230" t="s">
        <v>222</v>
      </c>
      <c r="L307" s="45"/>
      <c r="M307" s="235" t="s">
        <v>1</v>
      </c>
      <c r="N307" s="236" t="s">
        <v>44</v>
      </c>
      <c r="O307" s="92"/>
      <c r="P307" s="237">
        <f>O307*H307</f>
        <v>0</v>
      </c>
      <c r="Q307" s="237">
        <v>0.084250000000000005</v>
      </c>
      <c r="R307" s="237">
        <f>Q307*H307</f>
        <v>5.9480500000000003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121</v>
      </c>
      <c r="AT307" s="239" t="s">
        <v>218</v>
      </c>
      <c r="AU307" s="239" t="s">
        <v>88</v>
      </c>
      <c r="AY307" s="18" t="s">
        <v>216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86</v>
      </c>
      <c r="BK307" s="240">
        <f>ROUND(I307*H307,2)</f>
        <v>0</v>
      </c>
      <c r="BL307" s="18" t="s">
        <v>121</v>
      </c>
      <c r="BM307" s="239" t="s">
        <v>4992</v>
      </c>
    </row>
    <row r="308" s="13" customFormat="1">
      <c r="A308" s="13"/>
      <c r="B308" s="241"/>
      <c r="C308" s="242"/>
      <c r="D308" s="243" t="s">
        <v>230</v>
      </c>
      <c r="E308" s="244" t="s">
        <v>1</v>
      </c>
      <c r="F308" s="245" t="s">
        <v>4988</v>
      </c>
      <c r="G308" s="242"/>
      <c r="H308" s="246">
        <v>70.599999999999994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230</v>
      </c>
      <c r="AU308" s="252" t="s">
        <v>88</v>
      </c>
      <c r="AV308" s="13" t="s">
        <v>88</v>
      </c>
      <c r="AW308" s="13" t="s">
        <v>34</v>
      </c>
      <c r="AX308" s="13" t="s">
        <v>86</v>
      </c>
      <c r="AY308" s="252" t="s">
        <v>216</v>
      </c>
    </row>
    <row r="309" s="2" customFormat="1" ht="16.5" customHeight="1">
      <c r="A309" s="39"/>
      <c r="B309" s="40"/>
      <c r="C309" s="264" t="s">
        <v>408</v>
      </c>
      <c r="D309" s="264" t="s">
        <v>372</v>
      </c>
      <c r="E309" s="265" t="s">
        <v>4993</v>
      </c>
      <c r="F309" s="266" t="s">
        <v>4994</v>
      </c>
      <c r="G309" s="267" t="s">
        <v>277</v>
      </c>
      <c r="H309" s="268">
        <v>72.012</v>
      </c>
      <c r="I309" s="269"/>
      <c r="J309" s="270">
        <f>ROUND(I309*H309,2)</f>
        <v>0</v>
      </c>
      <c r="K309" s="266" t="s">
        <v>222</v>
      </c>
      <c r="L309" s="271"/>
      <c r="M309" s="272" t="s">
        <v>1</v>
      </c>
      <c r="N309" s="273" t="s">
        <v>44</v>
      </c>
      <c r="O309" s="92"/>
      <c r="P309" s="237">
        <f>O309*H309</f>
        <v>0</v>
      </c>
      <c r="Q309" s="237">
        <v>0.12</v>
      </c>
      <c r="R309" s="237">
        <f>Q309*H309</f>
        <v>8.6414399999999993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250</v>
      </c>
      <c r="AT309" s="239" t="s">
        <v>372</v>
      </c>
      <c r="AU309" s="239" t="s">
        <v>88</v>
      </c>
      <c r="AY309" s="18" t="s">
        <v>216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86</v>
      </c>
      <c r="BK309" s="240">
        <f>ROUND(I309*H309,2)</f>
        <v>0</v>
      </c>
      <c r="BL309" s="18" t="s">
        <v>121</v>
      </c>
      <c r="BM309" s="239" t="s">
        <v>4995</v>
      </c>
    </row>
    <row r="310" s="13" customFormat="1">
      <c r="A310" s="13"/>
      <c r="B310" s="241"/>
      <c r="C310" s="242"/>
      <c r="D310" s="243" t="s">
        <v>230</v>
      </c>
      <c r="E310" s="242"/>
      <c r="F310" s="245" t="s">
        <v>4996</v>
      </c>
      <c r="G310" s="242"/>
      <c r="H310" s="246">
        <v>72.012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230</v>
      </c>
      <c r="AU310" s="252" t="s">
        <v>88</v>
      </c>
      <c r="AV310" s="13" t="s">
        <v>88</v>
      </c>
      <c r="AW310" s="13" t="s">
        <v>4</v>
      </c>
      <c r="AX310" s="13" t="s">
        <v>86</v>
      </c>
      <c r="AY310" s="252" t="s">
        <v>216</v>
      </c>
    </row>
    <row r="311" s="2" customFormat="1" ht="24.15" customHeight="1">
      <c r="A311" s="39"/>
      <c r="B311" s="40"/>
      <c r="C311" s="228" t="s">
        <v>415</v>
      </c>
      <c r="D311" s="228" t="s">
        <v>218</v>
      </c>
      <c r="E311" s="229" t="s">
        <v>4997</v>
      </c>
      <c r="F311" s="230" t="s">
        <v>4998</v>
      </c>
      <c r="G311" s="231" t="s">
        <v>277</v>
      </c>
      <c r="H311" s="232">
        <v>140</v>
      </c>
      <c r="I311" s="233"/>
      <c r="J311" s="234">
        <f>ROUND(I311*H311,2)</f>
        <v>0</v>
      </c>
      <c r="K311" s="230" t="s">
        <v>222</v>
      </c>
      <c r="L311" s="45"/>
      <c r="M311" s="235" t="s">
        <v>1</v>
      </c>
      <c r="N311" s="236" t="s">
        <v>44</v>
      </c>
      <c r="O311" s="92"/>
      <c r="P311" s="237">
        <f>O311*H311</f>
        <v>0</v>
      </c>
      <c r="Q311" s="237">
        <v>0.10100000000000001</v>
      </c>
      <c r="R311" s="237">
        <f>Q311*H311</f>
        <v>14.140000000000001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121</v>
      </c>
      <c r="AT311" s="239" t="s">
        <v>218</v>
      </c>
      <c r="AU311" s="239" t="s">
        <v>88</v>
      </c>
      <c r="AY311" s="18" t="s">
        <v>216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86</v>
      </c>
      <c r="BK311" s="240">
        <f>ROUND(I311*H311,2)</f>
        <v>0</v>
      </c>
      <c r="BL311" s="18" t="s">
        <v>121</v>
      </c>
      <c r="BM311" s="239" t="s">
        <v>4999</v>
      </c>
    </row>
    <row r="312" s="2" customFormat="1" ht="16.5" customHeight="1">
      <c r="A312" s="39"/>
      <c r="B312" s="40"/>
      <c r="C312" s="228" t="s">
        <v>420</v>
      </c>
      <c r="D312" s="228" t="s">
        <v>218</v>
      </c>
      <c r="E312" s="229" t="s">
        <v>1114</v>
      </c>
      <c r="F312" s="230" t="s">
        <v>1115</v>
      </c>
      <c r="G312" s="231" t="s">
        <v>277</v>
      </c>
      <c r="H312" s="232">
        <v>33.854999999999997</v>
      </c>
      <c r="I312" s="233"/>
      <c r="J312" s="234">
        <f>ROUND(I312*H312,2)</f>
        <v>0</v>
      </c>
      <c r="K312" s="230" t="s">
        <v>222</v>
      </c>
      <c r="L312" s="45"/>
      <c r="M312" s="235" t="s">
        <v>1</v>
      </c>
      <c r="N312" s="236" t="s">
        <v>44</v>
      </c>
      <c r="O312" s="92"/>
      <c r="P312" s="237">
        <f>O312*H312</f>
        <v>0</v>
      </c>
      <c r="Q312" s="237">
        <v>0.090399999999999994</v>
      </c>
      <c r="R312" s="237">
        <f>Q312*H312</f>
        <v>3.0604919999999995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121</v>
      </c>
      <c r="AT312" s="239" t="s">
        <v>218</v>
      </c>
      <c r="AU312" s="239" t="s">
        <v>88</v>
      </c>
      <c r="AY312" s="18" t="s">
        <v>216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86</v>
      </c>
      <c r="BK312" s="240">
        <f>ROUND(I312*H312,2)</f>
        <v>0</v>
      </c>
      <c r="BL312" s="18" t="s">
        <v>121</v>
      </c>
      <c r="BM312" s="239" t="s">
        <v>5000</v>
      </c>
    </row>
    <row r="313" s="13" customFormat="1">
      <c r="A313" s="13"/>
      <c r="B313" s="241"/>
      <c r="C313" s="242"/>
      <c r="D313" s="243" t="s">
        <v>230</v>
      </c>
      <c r="E313" s="244" t="s">
        <v>1</v>
      </c>
      <c r="F313" s="245" t="s">
        <v>4989</v>
      </c>
      <c r="G313" s="242"/>
      <c r="H313" s="246">
        <v>33.854999999999997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230</v>
      </c>
      <c r="AU313" s="252" t="s">
        <v>88</v>
      </c>
      <c r="AV313" s="13" t="s">
        <v>88</v>
      </c>
      <c r="AW313" s="13" t="s">
        <v>34</v>
      </c>
      <c r="AX313" s="13" t="s">
        <v>86</v>
      </c>
      <c r="AY313" s="252" t="s">
        <v>216</v>
      </c>
    </row>
    <row r="314" s="2" customFormat="1" ht="16.5" customHeight="1">
      <c r="A314" s="39"/>
      <c r="B314" s="40"/>
      <c r="C314" s="264" t="s">
        <v>424</v>
      </c>
      <c r="D314" s="264" t="s">
        <v>372</v>
      </c>
      <c r="E314" s="265" t="s">
        <v>1118</v>
      </c>
      <c r="F314" s="266" t="s">
        <v>1119</v>
      </c>
      <c r="G314" s="267" t="s">
        <v>277</v>
      </c>
      <c r="H314" s="268">
        <v>34.871000000000002</v>
      </c>
      <c r="I314" s="269"/>
      <c r="J314" s="270">
        <f>ROUND(I314*H314,2)</f>
        <v>0</v>
      </c>
      <c r="K314" s="266" t="s">
        <v>222</v>
      </c>
      <c r="L314" s="271"/>
      <c r="M314" s="272" t="s">
        <v>1</v>
      </c>
      <c r="N314" s="273" t="s">
        <v>44</v>
      </c>
      <c r="O314" s="92"/>
      <c r="P314" s="237">
        <f>O314*H314</f>
        <v>0</v>
      </c>
      <c r="Q314" s="237">
        <v>0.315</v>
      </c>
      <c r="R314" s="237">
        <f>Q314*H314</f>
        <v>10.984365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250</v>
      </c>
      <c r="AT314" s="239" t="s">
        <v>372</v>
      </c>
      <c r="AU314" s="239" t="s">
        <v>88</v>
      </c>
      <c r="AY314" s="18" t="s">
        <v>216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86</v>
      </c>
      <c r="BK314" s="240">
        <f>ROUND(I314*H314,2)</f>
        <v>0</v>
      </c>
      <c r="BL314" s="18" t="s">
        <v>121</v>
      </c>
      <c r="BM314" s="239" t="s">
        <v>5001</v>
      </c>
    </row>
    <row r="315" s="13" customFormat="1">
      <c r="A315" s="13"/>
      <c r="B315" s="241"/>
      <c r="C315" s="242"/>
      <c r="D315" s="243" t="s">
        <v>230</v>
      </c>
      <c r="E315" s="242"/>
      <c r="F315" s="245" t="s">
        <v>5002</v>
      </c>
      <c r="G315" s="242"/>
      <c r="H315" s="246">
        <v>34.871000000000002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230</v>
      </c>
      <c r="AU315" s="252" t="s">
        <v>88</v>
      </c>
      <c r="AV315" s="13" t="s">
        <v>88</v>
      </c>
      <c r="AW315" s="13" t="s">
        <v>4</v>
      </c>
      <c r="AX315" s="13" t="s">
        <v>86</v>
      </c>
      <c r="AY315" s="252" t="s">
        <v>216</v>
      </c>
    </row>
    <row r="316" s="2" customFormat="1" ht="16.5" customHeight="1">
      <c r="A316" s="39"/>
      <c r="B316" s="40"/>
      <c r="C316" s="228" t="s">
        <v>428</v>
      </c>
      <c r="D316" s="228" t="s">
        <v>218</v>
      </c>
      <c r="E316" s="229" t="s">
        <v>5003</v>
      </c>
      <c r="F316" s="230" t="s">
        <v>5004</v>
      </c>
      <c r="G316" s="231" t="s">
        <v>277</v>
      </c>
      <c r="H316" s="232">
        <v>11.25</v>
      </c>
      <c r="I316" s="233"/>
      <c r="J316" s="234">
        <f>ROUND(I316*H316,2)</f>
        <v>0</v>
      </c>
      <c r="K316" s="230" t="s">
        <v>222</v>
      </c>
      <c r="L316" s="45"/>
      <c r="M316" s="235" t="s">
        <v>1</v>
      </c>
      <c r="N316" s="236" t="s">
        <v>44</v>
      </c>
      <c r="O316" s="92"/>
      <c r="P316" s="237">
        <f>O316*H316</f>
        <v>0</v>
      </c>
      <c r="Q316" s="237">
        <v>0.14610000000000001</v>
      </c>
      <c r="R316" s="237">
        <f>Q316*H316</f>
        <v>1.6436250000000001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121</v>
      </c>
      <c r="AT316" s="239" t="s">
        <v>218</v>
      </c>
      <c r="AU316" s="239" t="s">
        <v>88</v>
      </c>
      <c r="AY316" s="18" t="s">
        <v>216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86</v>
      </c>
      <c r="BK316" s="240">
        <f>ROUND(I316*H316,2)</f>
        <v>0</v>
      </c>
      <c r="BL316" s="18" t="s">
        <v>121</v>
      </c>
      <c r="BM316" s="239" t="s">
        <v>5005</v>
      </c>
    </row>
    <row r="317" s="13" customFormat="1">
      <c r="A317" s="13"/>
      <c r="B317" s="241"/>
      <c r="C317" s="242"/>
      <c r="D317" s="243" t="s">
        <v>230</v>
      </c>
      <c r="E317" s="244" t="s">
        <v>1</v>
      </c>
      <c r="F317" s="245" t="s">
        <v>5006</v>
      </c>
      <c r="G317" s="242"/>
      <c r="H317" s="246">
        <v>11.25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230</v>
      </c>
      <c r="AU317" s="252" t="s">
        <v>88</v>
      </c>
      <c r="AV317" s="13" t="s">
        <v>88</v>
      </c>
      <c r="AW317" s="13" t="s">
        <v>34</v>
      </c>
      <c r="AX317" s="13" t="s">
        <v>86</v>
      </c>
      <c r="AY317" s="252" t="s">
        <v>216</v>
      </c>
    </row>
    <row r="318" s="2" customFormat="1" ht="16.5" customHeight="1">
      <c r="A318" s="39"/>
      <c r="B318" s="40"/>
      <c r="C318" s="264" t="s">
        <v>432</v>
      </c>
      <c r="D318" s="264" t="s">
        <v>372</v>
      </c>
      <c r="E318" s="265" t="s">
        <v>4993</v>
      </c>
      <c r="F318" s="266" t="s">
        <v>4994</v>
      </c>
      <c r="G318" s="267" t="s">
        <v>277</v>
      </c>
      <c r="H318" s="268">
        <v>11.475</v>
      </c>
      <c r="I318" s="269"/>
      <c r="J318" s="270">
        <f>ROUND(I318*H318,2)</f>
        <v>0</v>
      </c>
      <c r="K318" s="266" t="s">
        <v>222</v>
      </c>
      <c r="L318" s="271"/>
      <c r="M318" s="272" t="s">
        <v>1</v>
      </c>
      <c r="N318" s="273" t="s">
        <v>44</v>
      </c>
      <c r="O318" s="92"/>
      <c r="P318" s="237">
        <f>O318*H318</f>
        <v>0</v>
      </c>
      <c r="Q318" s="237">
        <v>0.12</v>
      </c>
      <c r="R318" s="237">
        <f>Q318*H318</f>
        <v>1.377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250</v>
      </c>
      <c r="AT318" s="239" t="s">
        <v>372</v>
      </c>
      <c r="AU318" s="239" t="s">
        <v>88</v>
      </c>
      <c r="AY318" s="18" t="s">
        <v>216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86</v>
      </c>
      <c r="BK318" s="240">
        <f>ROUND(I318*H318,2)</f>
        <v>0</v>
      </c>
      <c r="BL318" s="18" t="s">
        <v>121</v>
      </c>
      <c r="BM318" s="239" t="s">
        <v>5007</v>
      </c>
    </row>
    <row r="319" s="13" customFormat="1">
      <c r="A319" s="13"/>
      <c r="B319" s="241"/>
      <c r="C319" s="242"/>
      <c r="D319" s="243" t="s">
        <v>230</v>
      </c>
      <c r="E319" s="242"/>
      <c r="F319" s="245" t="s">
        <v>5008</v>
      </c>
      <c r="G319" s="242"/>
      <c r="H319" s="246">
        <v>11.475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230</v>
      </c>
      <c r="AU319" s="252" t="s">
        <v>88</v>
      </c>
      <c r="AV319" s="13" t="s">
        <v>88</v>
      </c>
      <c r="AW319" s="13" t="s">
        <v>4</v>
      </c>
      <c r="AX319" s="13" t="s">
        <v>86</v>
      </c>
      <c r="AY319" s="252" t="s">
        <v>216</v>
      </c>
    </row>
    <row r="320" s="12" customFormat="1" ht="22.8" customHeight="1">
      <c r="A320" s="12"/>
      <c r="B320" s="212"/>
      <c r="C320" s="213"/>
      <c r="D320" s="214" t="s">
        <v>78</v>
      </c>
      <c r="E320" s="226" t="s">
        <v>241</v>
      </c>
      <c r="F320" s="226" t="s">
        <v>1122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SUM(P321:P655)</f>
        <v>0</v>
      </c>
      <c r="Q320" s="220"/>
      <c r="R320" s="221">
        <f>SUM(R321:R655)</f>
        <v>115.89343976999999</v>
      </c>
      <c r="S320" s="220"/>
      <c r="T320" s="222">
        <f>SUM(T321:T655)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86</v>
      </c>
      <c r="AT320" s="224" t="s">
        <v>78</v>
      </c>
      <c r="AU320" s="224" t="s">
        <v>86</v>
      </c>
      <c r="AY320" s="223" t="s">
        <v>216</v>
      </c>
      <c r="BK320" s="225">
        <f>SUM(BK321:BK655)</f>
        <v>0</v>
      </c>
    </row>
    <row r="321" s="2" customFormat="1" ht="16.5" customHeight="1">
      <c r="A321" s="39"/>
      <c r="B321" s="40"/>
      <c r="C321" s="228" t="s">
        <v>436</v>
      </c>
      <c r="D321" s="228" t="s">
        <v>218</v>
      </c>
      <c r="E321" s="229" t="s">
        <v>1124</v>
      </c>
      <c r="F321" s="230" t="s">
        <v>1125</v>
      </c>
      <c r="G321" s="231" t="s">
        <v>277</v>
      </c>
      <c r="H321" s="232">
        <v>2320.4000000000001</v>
      </c>
      <c r="I321" s="233"/>
      <c r="J321" s="234">
        <f>ROUND(I321*H321,2)</f>
        <v>0</v>
      </c>
      <c r="K321" s="230" t="s">
        <v>222</v>
      </c>
      <c r="L321" s="45"/>
      <c r="M321" s="235" t="s">
        <v>1</v>
      </c>
      <c r="N321" s="236" t="s">
        <v>44</v>
      </c>
      <c r="O321" s="92"/>
      <c r="P321" s="237">
        <f>O321*H321</f>
        <v>0</v>
      </c>
      <c r="Q321" s="237">
        <v>0.00025999999999999998</v>
      </c>
      <c r="R321" s="237">
        <f>Q321*H321</f>
        <v>0.60330399999999995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121</v>
      </c>
      <c r="AT321" s="239" t="s">
        <v>218</v>
      </c>
      <c r="AU321" s="239" t="s">
        <v>88</v>
      </c>
      <c r="AY321" s="18" t="s">
        <v>216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86</v>
      </c>
      <c r="BK321" s="240">
        <f>ROUND(I321*H321,2)</f>
        <v>0</v>
      </c>
      <c r="BL321" s="18" t="s">
        <v>121</v>
      </c>
      <c r="BM321" s="239" t="s">
        <v>5009</v>
      </c>
    </row>
    <row r="322" s="13" customFormat="1">
      <c r="A322" s="13"/>
      <c r="B322" s="241"/>
      <c r="C322" s="242"/>
      <c r="D322" s="243" t="s">
        <v>230</v>
      </c>
      <c r="E322" s="244" t="s">
        <v>1</v>
      </c>
      <c r="F322" s="245" t="s">
        <v>5010</v>
      </c>
      <c r="G322" s="242"/>
      <c r="H322" s="246">
        <v>1142.5999999999999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230</v>
      </c>
      <c r="AU322" s="252" t="s">
        <v>88</v>
      </c>
      <c r="AV322" s="13" t="s">
        <v>88</v>
      </c>
      <c r="AW322" s="13" t="s">
        <v>34</v>
      </c>
      <c r="AX322" s="13" t="s">
        <v>79</v>
      </c>
      <c r="AY322" s="252" t="s">
        <v>216</v>
      </c>
    </row>
    <row r="323" s="13" customFormat="1">
      <c r="A323" s="13"/>
      <c r="B323" s="241"/>
      <c r="C323" s="242"/>
      <c r="D323" s="243" t="s">
        <v>230</v>
      </c>
      <c r="E323" s="244" t="s">
        <v>1</v>
      </c>
      <c r="F323" s="245" t="s">
        <v>5011</v>
      </c>
      <c r="G323" s="242"/>
      <c r="H323" s="246">
        <v>1177.8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230</v>
      </c>
      <c r="AU323" s="252" t="s">
        <v>88</v>
      </c>
      <c r="AV323" s="13" t="s">
        <v>88</v>
      </c>
      <c r="AW323" s="13" t="s">
        <v>34</v>
      </c>
      <c r="AX323" s="13" t="s">
        <v>79</v>
      </c>
      <c r="AY323" s="252" t="s">
        <v>216</v>
      </c>
    </row>
    <row r="324" s="15" customFormat="1">
      <c r="A324" s="15"/>
      <c r="B324" s="280"/>
      <c r="C324" s="281"/>
      <c r="D324" s="243" t="s">
        <v>230</v>
      </c>
      <c r="E324" s="282" t="s">
        <v>1</v>
      </c>
      <c r="F324" s="283" t="s">
        <v>5012</v>
      </c>
      <c r="G324" s="281"/>
      <c r="H324" s="284">
        <v>2320.3999999999996</v>
      </c>
      <c r="I324" s="285"/>
      <c r="J324" s="281"/>
      <c r="K324" s="281"/>
      <c r="L324" s="286"/>
      <c r="M324" s="287"/>
      <c r="N324" s="288"/>
      <c r="O324" s="288"/>
      <c r="P324" s="288"/>
      <c r="Q324" s="288"/>
      <c r="R324" s="288"/>
      <c r="S324" s="288"/>
      <c r="T324" s="28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90" t="s">
        <v>230</v>
      </c>
      <c r="AU324" s="290" t="s">
        <v>88</v>
      </c>
      <c r="AV324" s="15" t="s">
        <v>99</v>
      </c>
      <c r="AW324" s="15" t="s">
        <v>34</v>
      </c>
      <c r="AX324" s="15" t="s">
        <v>79</v>
      </c>
      <c r="AY324" s="290" t="s">
        <v>216</v>
      </c>
    </row>
    <row r="325" s="14" customFormat="1">
      <c r="A325" s="14"/>
      <c r="B325" s="253"/>
      <c r="C325" s="254"/>
      <c r="D325" s="243" t="s">
        <v>230</v>
      </c>
      <c r="E325" s="255" t="s">
        <v>1</v>
      </c>
      <c r="F325" s="256" t="s">
        <v>285</v>
      </c>
      <c r="G325" s="254"/>
      <c r="H325" s="257">
        <v>2320.3999999999996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230</v>
      </c>
      <c r="AU325" s="263" t="s">
        <v>88</v>
      </c>
      <c r="AV325" s="14" t="s">
        <v>121</v>
      </c>
      <c r="AW325" s="14" t="s">
        <v>34</v>
      </c>
      <c r="AX325" s="14" t="s">
        <v>86</v>
      </c>
      <c r="AY325" s="263" t="s">
        <v>216</v>
      </c>
    </row>
    <row r="326" s="2" customFormat="1" ht="16.5" customHeight="1">
      <c r="A326" s="39"/>
      <c r="B326" s="40"/>
      <c r="C326" s="228" t="s">
        <v>441</v>
      </c>
      <c r="D326" s="228" t="s">
        <v>218</v>
      </c>
      <c r="E326" s="229" t="s">
        <v>5013</v>
      </c>
      <c r="F326" s="230" t="s">
        <v>5014</v>
      </c>
      <c r="G326" s="231" t="s">
        <v>277</v>
      </c>
      <c r="H326" s="232">
        <v>1160.2000000000001</v>
      </c>
      <c r="I326" s="233"/>
      <c r="J326" s="234">
        <f>ROUND(I326*H326,2)</f>
        <v>0</v>
      </c>
      <c r="K326" s="230" t="s">
        <v>222</v>
      </c>
      <c r="L326" s="45"/>
      <c r="M326" s="235" t="s">
        <v>1</v>
      </c>
      <c r="N326" s="236" t="s">
        <v>44</v>
      </c>
      <c r="O326" s="92"/>
      <c r="P326" s="237">
        <f>O326*H326</f>
        <v>0</v>
      </c>
      <c r="Q326" s="237">
        <v>0.0043800000000000002</v>
      </c>
      <c r="R326" s="237">
        <f>Q326*H326</f>
        <v>5.0816760000000007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121</v>
      </c>
      <c r="AT326" s="239" t="s">
        <v>218</v>
      </c>
      <c r="AU326" s="239" t="s">
        <v>88</v>
      </c>
      <c r="AY326" s="18" t="s">
        <v>216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86</v>
      </c>
      <c r="BK326" s="240">
        <f>ROUND(I326*H326,2)</f>
        <v>0</v>
      </c>
      <c r="BL326" s="18" t="s">
        <v>121</v>
      </c>
      <c r="BM326" s="239" t="s">
        <v>5015</v>
      </c>
    </row>
    <row r="327" s="13" customFormat="1">
      <c r="A327" s="13"/>
      <c r="B327" s="241"/>
      <c r="C327" s="242"/>
      <c r="D327" s="243" t="s">
        <v>230</v>
      </c>
      <c r="E327" s="244" t="s">
        <v>1</v>
      </c>
      <c r="F327" s="245" t="s">
        <v>5016</v>
      </c>
      <c r="G327" s="242"/>
      <c r="H327" s="246">
        <v>571.29999999999995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230</v>
      </c>
      <c r="AU327" s="252" t="s">
        <v>88</v>
      </c>
      <c r="AV327" s="13" t="s">
        <v>88</v>
      </c>
      <c r="AW327" s="13" t="s">
        <v>34</v>
      </c>
      <c r="AX327" s="13" t="s">
        <v>79</v>
      </c>
      <c r="AY327" s="252" t="s">
        <v>216</v>
      </c>
    </row>
    <row r="328" s="13" customFormat="1">
      <c r="A328" s="13"/>
      <c r="B328" s="241"/>
      <c r="C328" s="242"/>
      <c r="D328" s="243" t="s">
        <v>230</v>
      </c>
      <c r="E328" s="244" t="s">
        <v>1</v>
      </c>
      <c r="F328" s="245" t="s">
        <v>5017</v>
      </c>
      <c r="G328" s="242"/>
      <c r="H328" s="246">
        <v>588.89999999999998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230</v>
      </c>
      <c r="AU328" s="252" t="s">
        <v>88</v>
      </c>
      <c r="AV328" s="13" t="s">
        <v>88</v>
      </c>
      <c r="AW328" s="13" t="s">
        <v>34</v>
      </c>
      <c r="AX328" s="13" t="s">
        <v>79</v>
      </c>
      <c r="AY328" s="252" t="s">
        <v>216</v>
      </c>
    </row>
    <row r="329" s="15" customFormat="1">
      <c r="A329" s="15"/>
      <c r="B329" s="280"/>
      <c r="C329" s="281"/>
      <c r="D329" s="243" t="s">
        <v>230</v>
      </c>
      <c r="E329" s="282" t="s">
        <v>1</v>
      </c>
      <c r="F329" s="283" t="s">
        <v>5018</v>
      </c>
      <c r="G329" s="281"/>
      <c r="H329" s="284">
        <v>1160.1999999999998</v>
      </c>
      <c r="I329" s="285"/>
      <c r="J329" s="281"/>
      <c r="K329" s="281"/>
      <c r="L329" s="286"/>
      <c r="M329" s="287"/>
      <c r="N329" s="288"/>
      <c r="O329" s="288"/>
      <c r="P329" s="288"/>
      <c r="Q329" s="288"/>
      <c r="R329" s="288"/>
      <c r="S329" s="288"/>
      <c r="T329" s="289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90" t="s">
        <v>230</v>
      </c>
      <c r="AU329" s="290" t="s">
        <v>88</v>
      </c>
      <c r="AV329" s="15" t="s">
        <v>99</v>
      </c>
      <c r="AW329" s="15" t="s">
        <v>34</v>
      </c>
      <c r="AX329" s="15" t="s">
        <v>79</v>
      </c>
      <c r="AY329" s="290" t="s">
        <v>216</v>
      </c>
    </row>
    <row r="330" s="14" customFormat="1">
      <c r="A330" s="14"/>
      <c r="B330" s="253"/>
      <c r="C330" s="254"/>
      <c r="D330" s="243" t="s">
        <v>230</v>
      </c>
      <c r="E330" s="255" t="s">
        <v>1</v>
      </c>
      <c r="F330" s="256" t="s">
        <v>285</v>
      </c>
      <c r="G330" s="254"/>
      <c r="H330" s="257">
        <v>1160.1999999999998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230</v>
      </c>
      <c r="AU330" s="263" t="s">
        <v>88</v>
      </c>
      <c r="AV330" s="14" t="s">
        <v>121</v>
      </c>
      <c r="AW330" s="14" t="s">
        <v>34</v>
      </c>
      <c r="AX330" s="14" t="s">
        <v>86</v>
      </c>
      <c r="AY330" s="263" t="s">
        <v>216</v>
      </c>
    </row>
    <row r="331" s="2" customFormat="1" ht="24.15" customHeight="1">
      <c r="A331" s="39"/>
      <c r="B331" s="40"/>
      <c r="C331" s="228" t="s">
        <v>445</v>
      </c>
      <c r="D331" s="228" t="s">
        <v>218</v>
      </c>
      <c r="E331" s="229" t="s">
        <v>5019</v>
      </c>
      <c r="F331" s="230" t="s">
        <v>5020</v>
      </c>
      <c r="G331" s="231" t="s">
        <v>277</v>
      </c>
      <c r="H331" s="232">
        <v>1160.2000000000001</v>
      </c>
      <c r="I331" s="233"/>
      <c r="J331" s="234">
        <f>ROUND(I331*H331,2)</f>
        <v>0</v>
      </c>
      <c r="K331" s="230" t="s">
        <v>222</v>
      </c>
      <c r="L331" s="45"/>
      <c r="M331" s="235" t="s">
        <v>1</v>
      </c>
      <c r="N331" s="236" t="s">
        <v>44</v>
      </c>
      <c r="O331" s="92"/>
      <c r="P331" s="237">
        <f>O331*H331</f>
        <v>0</v>
      </c>
      <c r="Q331" s="237">
        <v>0.0039100000000000003</v>
      </c>
      <c r="R331" s="237">
        <f>Q331*H331</f>
        <v>4.5363820000000006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121</v>
      </c>
      <c r="AT331" s="239" t="s">
        <v>218</v>
      </c>
      <c r="AU331" s="239" t="s">
        <v>88</v>
      </c>
      <c r="AY331" s="18" t="s">
        <v>216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86</v>
      </c>
      <c r="BK331" s="240">
        <f>ROUND(I331*H331,2)</f>
        <v>0</v>
      </c>
      <c r="BL331" s="18" t="s">
        <v>121</v>
      </c>
      <c r="BM331" s="239" t="s">
        <v>5021</v>
      </c>
    </row>
    <row r="332" s="13" customFormat="1">
      <c r="A332" s="13"/>
      <c r="B332" s="241"/>
      <c r="C332" s="242"/>
      <c r="D332" s="243" t="s">
        <v>230</v>
      </c>
      <c r="E332" s="244" t="s">
        <v>1</v>
      </c>
      <c r="F332" s="245" t="s">
        <v>5016</v>
      </c>
      <c r="G332" s="242"/>
      <c r="H332" s="246">
        <v>571.29999999999995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230</v>
      </c>
      <c r="AU332" s="252" t="s">
        <v>88</v>
      </c>
      <c r="AV332" s="13" t="s">
        <v>88</v>
      </c>
      <c r="AW332" s="13" t="s">
        <v>34</v>
      </c>
      <c r="AX332" s="13" t="s">
        <v>79</v>
      </c>
      <c r="AY332" s="252" t="s">
        <v>216</v>
      </c>
    </row>
    <row r="333" s="13" customFormat="1">
      <c r="A333" s="13"/>
      <c r="B333" s="241"/>
      <c r="C333" s="242"/>
      <c r="D333" s="243" t="s">
        <v>230</v>
      </c>
      <c r="E333" s="244" t="s">
        <v>1</v>
      </c>
      <c r="F333" s="245" t="s">
        <v>5017</v>
      </c>
      <c r="G333" s="242"/>
      <c r="H333" s="246">
        <v>588.89999999999998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230</v>
      </c>
      <c r="AU333" s="252" t="s">
        <v>88</v>
      </c>
      <c r="AV333" s="13" t="s">
        <v>88</v>
      </c>
      <c r="AW333" s="13" t="s">
        <v>34</v>
      </c>
      <c r="AX333" s="13" t="s">
        <v>79</v>
      </c>
      <c r="AY333" s="252" t="s">
        <v>216</v>
      </c>
    </row>
    <row r="334" s="15" customFormat="1">
      <c r="A334" s="15"/>
      <c r="B334" s="280"/>
      <c r="C334" s="281"/>
      <c r="D334" s="243" t="s">
        <v>230</v>
      </c>
      <c r="E334" s="282" t="s">
        <v>1</v>
      </c>
      <c r="F334" s="283" t="s">
        <v>5018</v>
      </c>
      <c r="G334" s="281"/>
      <c r="H334" s="284">
        <v>1160.1999999999998</v>
      </c>
      <c r="I334" s="285"/>
      <c r="J334" s="281"/>
      <c r="K334" s="281"/>
      <c r="L334" s="286"/>
      <c r="M334" s="287"/>
      <c r="N334" s="288"/>
      <c r="O334" s="288"/>
      <c r="P334" s="288"/>
      <c r="Q334" s="288"/>
      <c r="R334" s="288"/>
      <c r="S334" s="288"/>
      <c r="T334" s="28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90" t="s">
        <v>230</v>
      </c>
      <c r="AU334" s="290" t="s">
        <v>88</v>
      </c>
      <c r="AV334" s="15" t="s">
        <v>99</v>
      </c>
      <c r="AW334" s="15" t="s">
        <v>34</v>
      </c>
      <c r="AX334" s="15" t="s">
        <v>79</v>
      </c>
      <c r="AY334" s="290" t="s">
        <v>216</v>
      </c>
    </row>
    <row r="335" s="14" customFormat="1">
      <c r="A335" s="14"/>
      <c r="B335" s="253"/>
      <c r="C335" s="254"/>
      <c r="D335" s="243" t="s">
        <v>230</v>
      </c>
      <c r="E335" s="255" t="s">
        <v>1</v>
      </c>
      <c r="F335" s="256" t="s">
        <v>285</v>
      </c>
      <c r="G335" s="254"/>
      <c r="H335" s="257">
        <v>1160.1999999999998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230</v>
      </c>
      <c r="AU335" s="263" t="s">
        <v>88</v>
      </c>
      <c r="AV335" s="14" t="s">
        <v>121</v>
      </c>
      <c r="AW335" s="14" t="s">
        <v>34</v>
      </c>
      <c r="AX335" s="14" t="s">
        <v>86</v>
      </c>
      <c r="AY335" s="263" t="s">
        <v>216</v>
      </c>
    </row>
    <row r="336" s="2" customFormat="1" ht="16.5" customHeight="1">
      <c r="A336" s="39"/>
      <c r="B336" s="40"/>
      <c r="C336" s="228" t="s">
        <v>449</v>
      </c>
      <c r="D336" s="228" t="s">
        <v>218</v>
      </c>
      <c r="E336" s="229" t="s">
        <v>1141</v>
      </c>
      <c r="F336" s="230" t="s">
        <v>1142</v>
      </c>
      <c r="G336" s="231" t="s">
        <v>277</v>
      </c>
      <c r="H336" s="232">
        <v>5318.1620000000003</v>
      </c>
      <c r="I336" s="233"/>
      <c r="J336" s="234">
        <f>ROUND(I336*H336,2)</f>
        <v>0</v>
      </c>
      <c r="K336" s="230" t="s">
        <v>222</v>
      </c>
      <c r="L336" s="45"/>
      <c r="M336" s="235" t="s">
        <v>1</v>
      </c>
      <c r="N336" s="236" t="s">
        <v>44</v>
      </c>
      <c r="O336" s="92"/>
      <c r="P336" s="237">
        <f>O336*H336</f>
        <v>0</v>
      </c>
      <c r="Q336" s="237">
        <v>0.00025999999999999998</v>
      </c>
      <c r="R336" s="237">
        <f>Q336*H336</f>
        <v>1.3827221199999999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121</v>
      </c>
      <c r="AT336" s="239" t="s">
        <v>218</v>
      </c>
      <c r="AU336" s="239" t="s">
        <v>88</v>
      </c>
      <c r="AY336" s="18" t="s">
        <v>216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86</v>
      </c>
      <c r="BK336" s="240">
        <f>ROUND(I336*H336,2)</f>
        <v>0</v>
      </c>
      <c r="BL336" s="18" t="s">
        <v>121</v>
      </c>
      <c r="BM336" s="239" t="s">
        <v>1143</v>
      </c>
    </row>
    <row r="337" s="13" customFormat="1">
      <c r="A337" s="13"/>
      <c r="B337" s="241"/>
      <c r="C337" s="242"/>
      <c r="D337" s="243" t="s">
        <v>230</v>
      </c>
      <c r="E337" s="244" t="s">
        <v>1</v>
      </c>
      <c r="F337" s="245" t="s">
        <v>5022</v>
      </c>
      <c r="G337" s="242"/>
      <c r="H337" s="246">
        <v>38.561999999999998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230</v>
      </c>
      <c r="AU337" s="252" t="s">
        <v>88</v>
      </c>
      <c r="AV337" s="13" t="s">
        <v>88</v>
      </c>
      <c r="AW337" s="13" t="s">
        <v>34</v>
      </c>
      <c r="AX337" s="13" t="s">
        <v>79</v>
      </c>
      <c r="AY337" s="252" t="s">
        <v>216</v>
      </c>
    </row>
    <row r="338" s="13" customFormat="1">
      <c r="A338" s="13"/>
      <c r="B338" s="241"/>
      <c r="C338" s="242"/>
      <c r="D338" s="243" t="s">
        <v>230</v>
      </c>
      <c r="E338" s="244" t="s">
        <v>1</v>
      </c>
      <c r="F338" s="245" t="s">
        <v>5023</v>
      </c>
      <c r="G338" s="242"/>
      <c r="H338" s="246">
        <v>45.18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230</v>
      </c>
      <c r="AU338" s="252" t="s">
        <v>88</v>
      </c>
      <c r="AV338" s="13" t="s">
        <v>88</v>
      </c>
      <c r="AW338" s="13" t="s">
        <v>34</v>
      </c>
      <c r="AX338" s="13" t="s">
        <v>79</v>
      </c>
      <c r="AY338" s="252" t="s">
        <v>216</v>
      </c>
    </row>
    <row r="339" s="13" customFormat="1">
      <c r="A339" s="13"/>
      <c r="B339" s="241"/>
      <c r="C339" s="242"/>
      <c r="D339" s="243" t="s">
        <v>230</v>
      </c>
      <c r="E339" s="244" t="s">
        <v>1</v>
      </c>
      <c r="F339" s="245" t="s">
        <v>5024</v>
      </c>
      <c r="G339" s="242"/>
      <c r="H339" s="246">
        <v>120.598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230</v>
      </c>
      <c r="AU339" s="252" t="s">
        <v>88</v>
      </c>
      <c r="AV339" s="13" t="s">
        <v>88</v>
      </c>
      <c r="AW339" s="13" t="s">
        <v>34</v>
      </c>
      <c r="AX339" s="13" t="s">
        <v>79</v>
      </c>
      <c r="AY339" s="252" t="s">
        <v>216</v>
      </c>
    </row>
    <row r="340" s="13" customFormat="1">
      <c r="A340" s="13"/>
      <c r="B340" s="241"/>
      <c r="C340" s="242"/>
      <c r="D340" s="243" t="s">
        <v>230</v>
      </c>
      <c r="E340" s="244" t="s">
        <v>1</v>
      </c>
      <c r="F340" s="245" t="s">
        <v>5025</v>
      </c>
      <c r="G340" s="242"/>
      <c r="H340" s="246">
        <v>89.388000000000005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230</v>
      </c>
      <c r="AU340" s="252" t="s">
        <v>88</v>
      </c>
      <c r="AV340" s="13" t="s">
        <v>88</v>
      </c>
      <c r="AW340" s="13" t="s">
        <v>34</v>
      </c>
      <c r="AX340" s="13" t="s">
        <v>79</v>
      </c>
      <c r="AY340" s="252" t="s">
        <v>216</v>
      </c>
    </row>
    <row r="341" s="13" customFormat="1">
      <c r="A341" s="13"/>
      <c r="B341" s="241"/>
      <c r="C341" s="242"/>
      <c r="D341" s="243" t="s">
        <v>230</v>
      </c>
      <c r="E341" s="244" t="s">
        <v>1</v>
      </c>
      <c r="F341" s="245" t="s">
        <v>5026</v>
      </c>
      <c r="G341" s="242"/>
      <c r="H341" s="246">
        <v>89.388000000000005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230</v>
      </c>
      <c r="AU341" s="252" t="s">
        <v>88</v>
      </c>
      <c r="AV341" s="13" t="s">
        <v>88</v>
      </c>
      <c r="AW341" s="13" t="s">
        <v>34</v>
      </c>
      <c r="AX341" s="13" t="s">
        <v>79</v>
      </c>
      <c r="AY341" s="252" t="s">
        <v>216</v>
      </c>
    </row>
    <row r="342" s="13" customFormat="1">
      <c r="A342" s="13"/>
      <c r="B342" s="241"/>
      <c r="C342" s="242"/>
      <c r="D342" s="243" t="s">
        <v>230</v>
      </c>
      <c r="E342" s="244" t="s">
        <v>1</v>
      </c>
      <c r="F342" s="245" t="s">
        <v>5027</v>
      </c>
      <c r="G342" s="242"/>
      <c r="H342" s="246">
        <v>89.388000000000005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230</v>
      </c>
      <c r="AU342" s="252" t="s">
        <v>88</v>
      </c>
      <c r="AV342" s="13" t="s">
        <v>88</v>
      </c>
      <c r="AW342" s="13" t="s">
        <v>34</v>
      </c>
      <c r="AX342" s="13" t="s">
        <v>79</v>
      </c>
      <c r="AY342" s="252" t="s">
        <v>216</v>
      </c>
    </row>
    <row r="343" s="13" customFormat="1">
      <c r="A343" s="13"/>
      <c r="B343" s="241"/>
      <c r="C343" s="242"/>
      <c r="D343" s="243" t="s">
        <v>230</v>
      </c>
      <c r="E343" s="244" t="s">
        <v>1</v>
      </c>
      <c r="F343" s="245" t="s">
        <v>5028</v>
      </c>
      <c r="G343" s="242"/>
      <c r="H343" s="246">
        <v>68.016999999999996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230</v>
      </c>
      <c r="AU343" s="252" t="s">
        <v>88</v>
      </c>
      <c r="AV343" s="13" t="s">
        <v>88</v>
      </c>
      <c r="AW343" s="13" t="s">
        <v>34</v>
      </c>
      <c r="AX343" s="13" t="s">
        <v>79</v>
      </c>
      <c r="AY343" s="252" t="s">
        <v>216</v>
      </c>
    </row>
    <row r="344" s="13" customFormat="1">
      <c r="A344" s="13"/>
      <c r="B344" s="241"/>
      <c r="C344" s="242"/>
      <c r="D344" s="243" t="s">
        <v>230</v>
      </c>
      <c r="E344" s="244" t="s">
        <v>1</v>
      </c>
      <c r="F344" s="245" t="s">
        <v>5029</v>
      </c>
      <c r="G344" s="242"/>
      <c r="H344" s="246">
        <v>53.914000000000001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230</v>
      </c>
      <c r="AU344" s="252" t="s">
        <v>88</v>
      </c>
      <c r="AV344" s="13" t="s">
        <v>88</v>
      </c>
      <c r="AW344" s="13" t="s">
        <v>34</v>
      </c>
      <c r="AX344" s="13" t="s">
        <v>79</v>
      </c>
      <c r="AY344" s="252" t="s">
        <v>216</v>
      </c>
    </row>
    <row r="345" s="13" customFormat="1">
      <c r="A345" s="13"/>
      <c r="B345" s="241"/>
      <c r="C345" s="242"/>
      <c r="D345" s="243" t="s">
        <v>230</v>
      </c>
      <c r="E345" s="244" t="s">
        <v>1</v>
      </c>
      <c r="F345" s="245" t="s">
        <v>5030</v>
      </c>
      <c r="G345" s="242"/>
      <c r="H345" s="246">
        <v>72.073999999999998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230</v>
      </c>
      <c r="AU345" s="252" t="s">
        <v>88</v>
      </c>
      <c r="AV345" s="13" t="s">
        <v>88</v>
      </c>
      <c r="AW345" s="13" t="s">
        <v>34</v>
      </c>
      <c r="AX345" s="13" t="s">
        <v>79</v>
      </c>
      <c r="AY345" s="252" t="s">
        <v>216</v>
      </c>
    </row>
    <row r="346" s="13" customFormat="1">
      <c r="A346" s="13"/>
      <c r="B346" s="241"/>
      <c r="C346" s="242"/>
      <c r="D346" s="243" t="s">
        <v>230</v>
      </c>
      <c r="E346" s="244" t="s">
        <v>1</v>
      </c>
      <c r="F346" s="245" t="s">
        <v>5031</v>
      </c>
      <c r="G346" s="242"/>
      <c r="H346" s="246">
        <v>90.179000000000002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230</v>
      </c>
      <c r="AU346" s="252" t="s">
        <v>88</v>
      </c>
      <c r="AV346" s="13" t="s">
        <v>88</v>
      </c>
      <c r="AW346" s="13" t="s">
        <v>34</v>
      </c>
      <c r="AX346" s="13" t="s">
        <v>79</v>
      </c>
      <c r="AY346" s="252" t="s">
        <v>216</v>
      </c>
    </row>
    <row r="347" s="13" customFormat="1">
      <c r="A347" s="13"/>
      <c r="B347" s="241"/>
      <c r="C347" s="242"/>
      <c r="D347" s="243" t="s">
        <v>230</v>
      </c>
      <c r="E347" s="244" t="s">
        <v>1</v>
      </c>
      <c r="F347" s="245" t="s">
        <v>5032</v>
      </c>
      <c r="G347" s="242"/>
      <c r="H347" s="246">
        <v>111.622</v>
      </c>
      <c r="I347" s="247"/>
      <c r="J347" s="242"/>
      <c r="K347" s="242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230</v>
      </c>
      <c r="AU347" s="252" t="s">
        <v>88</v>
      </c>
      <c r="AV347" s="13" t="s">
        <v>88</v>
      </c>
      <c r="AW347" s="13" t="s">
        <v>34</v>
      </c>
      <c r="AX347" s="13" t="s">
        <v>79</v>
      </c>
      <c r="AY347" s="252" t="s">
        <v>216</v>
      </c>
    </row>
    <row r="348" s="13" customFormat="1">
      <c r="A348" s="13"/>
      <c r="B348" s="241"/>
      <c r="C348" s="242"/>
      <c r="D348" s="243" t="s">
        <v>230</v>
      </c>
      <c r="E348" s="244" t="s">
        <v>1</v>
      </c>
      <c r="F348" s="245" t="s">
        <v>5033</v>
      </c>
      <c r="G348" s="242"/>
      <c r="H348" s="246">
        <v>95.027000000000001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230</v>
      </c>
      <c r="AU348" s="252" t="s">
        <v>88</v>
      </c>
      <c r="AV348" s="13" t="s">
        <v>88</v>
      </c>
      <c r="AW348" s="13" t="s">
        <v>34</v>
      </c>
      <c r="AX348" s="13" t="s">
        <v>79</v>
      </c>
      <c r="AY348" s="252" t="s">
        <v>216</v>
      </c>
    </row>
    <row r="349" s="13" customFormat="1">
      <c r="A349" s="13"/>
      <c r="B349" s="241"/>
      <c r="C349" s="242"/>
      <c r="D349" s="243" t="s">
        <v>230</v>
      </c>
      <c r="E349" s="244" t="s">
        <v>1</v>
      </c>
      <c r="F349" s="245" t="s">
        <v>5034</v>
      </c>
      <c r="G349" s="242"/>
      <c r="H349" s="246">
        <v>184.57499999999999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230</v>
      </c>
      <c r="AU349" s="252" t="s">
        <v>88</v>
      </c>
      <c r="AV349" s="13" t="s">
        <v>88</v>
      </c>
      <c r="AW349" s="13" t="s">
        <v>34</v>
      </c>
      <c r="AX349" s="13" t="s">
        <v>79</v>
      </c>
      <c r="AY349" s="252" t="s">
        <v>216</v>
      </c>
    </row>
    <row r="350" s="13" customFormat="1">
      <c r="A350" s="13"/>
      <c r="B350" s="241"/>
      <c r="C350" s="242"/>
      <c r="D350" s="243" t="s">
        <v>230</v>
      </c>
      <c r="E350" s="244" t="s">
        <v>1</v>
      </c>
      <c r="F350" s="245" t="s">
        <v>5035</v>
      </c>
      <c r="G350" s="242"/>
      <c r="H350" s="246">
        <v>159.16300000000001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230</v>
      </c>
      <c r="AU350" s="252" t="s">
        <v>88</v>
      </c>
      <c r="AV350" s="13" t="s">
        <v>88</v>
      </c>
      <c r="AW350" s="13" t="s">
        <v>34</v>
      </c>
      <c r="AX350" s="13" t="s">
        <v>79</v>
      </c>
      <c r="AY350" s="252" t="s">
        <v>216</v>
      </c>
    </row>
    <row r="351" s="13" customFormat="1">
      <c r="A351" s="13"/>
      <c r="B351" s="241"/>
      <c r="C351" s="242"/>
      <c r="D351" s="243" t="s">
        <v>230</v>
      </c>
      <c r="E351" s="244" t="s">
        <v>1</v>
      </c>
      <c r="F351" s="245" t="s">
        <v>5036</v>
      </c>
      <c r="G351" s="242"/>
      <c r="H351" s="246">
        <v>114.619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230</v>
      </c>
      <c r="AU351" s="252" t="s">
        <v>88</v>
      </c>
      <c r="AV351" s="13" t="s">
        <v>88</v>
      </c>
      <c r="AW351" s="13" t="s">
        <v>34</v>
      </c>
      <c r="AX351" s="13" t="s">
        <v>79</v>
      </c>
      <c r="AY351" s="252" t="s">
        <v>216</v>
      </c>
    </row>
    <row r="352" s="13" customFormat="1">
      <c r="A352" s="13"/>
      <c r="B352" s="241"/>
      <c r="C352" s="242"/>
      <c r="D352" s="243" t="s">
        <v>230</v>
      </c>
      <c r="E352" s="244" t="s">
        <v>1</v>
      </c>
      <c r="F352" s="245" t="s">
        <v>5037</v>
      </c>
      <c r="G352" s="242"/>
      <c r="H352" s="246">
        <v>83.790000000000006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230</v>
      </c>
      <c r="AU352" s="252" t="s">
        <v>88</v>
      </c>
      <c r="AV352" s="13" t="s">
        <v>88</v>
      </c>
      <c r="AW352" s="13" t="s">
        <v>34</v>
      </c>
      <c r="AX352" s="13" t="s">
        <v>79</v>
      </c>
      <c r="AY352" s="252" t="s">
        <v>216</v>
      </c>
    </row>
    <row r="353" s="15" customFormat="1">
      <c r="A353" s="15"/>
      <c r="B353" s="280"/>
      <c r="C353" s="281"/>
      <c r="D353" s="243" t="s">
        <v>230</v>
      </c>
      <c r="E353" s="282" t="s">
        <v>1</v>
      </c>
      <c r="F353" s="283" t="s">
        <v>775</v>
      </c>
      <c r="G353" s="281"/>
      <c r="H353" s="284">
        <v>1505.4839999999997</v>
      </c>
      <c r="I353" s="285"/>
      <c r="J353" s="281"/>
      <c r="K353" s="281"/>
      <c r="L353" s="286"/>
      <c r="M353" s="287"/>
      <c r="N353" s="288"/>
      <c r="O353" s="288"/>
      <c r="P353" s="288"/>
      <c r="Q353" s="288"/>
      <c r="R353" s="288"/>
      <c r="S353" s="288"/>
      <c r="T353" s="28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0" t="s">
        <v>230</v>
      </c>
      <c r="AU353" s="290" t="s">
        <v>88</v>
      </c>
      <c r="AV353" s="15" t="s">
        <v>99</v>
      </c>
      <c r="AW353" s="15" t="s">
        <v>34</v>
      </c>
      <c r="AX353" s="15" t="s">
        <v>79</v>
      </c>
      <c r="AY353" s="290" t="s">
        <v>216</v>
      </c>
    </row>
    <row r="354" s="13" customFormat="1">
      <c r="A354" s="13"/>
      <c r="B354" s="241"/>
      <c r="C354" s="242"/>
      <c r="D354" s="243" t="s">
        <v>230</v>
      </c>
      <c r="E354" s="244" t="s">
        <v>1</v>
      </c>
      <c r="F354" s="245" t="s">
        <v>5038</v>
      </c>
      <c r="G354" s="242"/>
      <c r="H354" s="246">
        <v>131.31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230</v>
      </c>
      <c r="AU354" s="252" t="s">
        <v>88</v>
      </c>
      <c r="AV354" s="13" t="s">
        <v>88</v>
      </c>
      <c r="AW354" s="13" t="s">
        <v>34</v>
      </c>
      <c r="AX354" s="13" t="s">
        <v>79</v>
      </c>
      <c r="AY354" s="252" t="s">
        <v>216</v>
      </c>
    </row>
    <row r="355" s="13" customFormat="1">
      <c r="A355" s="13"/>
      <c r="B355" s="241"/>
      <c r="C355" s="242"/>
      <c r="D355" s="243" t="s">
        <v>230</v>
      </c>
      <c r="E355" s="244" t="s">
        <v>1</v>
      </c>
      <c r="F355" s="245" t="s">
        <v>5039</v>
      </c>
      <c r="G355" s="242"/>
      <c r="H355" s="246">
        <v>175.13800000000001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230</v>
      </c>
      <c r="AU355" s="252" t="s">
        <v>88</v>
      </c>
      <c r="AV355" s="13" t="s">
        <v>88</v>
      </c>
      <c r="AW355" s="13" t="s">
        <v>34</v>
      </c>
      <c r="AX355" s="13" t="s">
        <v>79</v>
      </c>
      <c r="AY355" s="252" t="s">
        <v>216</v>
      </c>
    </row>
    <row r="356" s="13" customFormat="1">
      <c r="A356" s="13"/>
      <c r="B356" s="241"/>
      <c r="C356" s="242"/>
      <c r="D356" s="243" t="s">
        <v>230</v>
      </c>
      <c r="E356" s="244" t="s">
        <v>1</v>
      </c>
      <c r="F356" s="245" t="s">
        <v>5040</v>
      </c>
      <c r="G356" s="242"/>
      <c r="H356" s="246">
        <v>175.13800000000001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230</v>
      </c>
      <c r="AU356" s="252" t="s">
        <v>88</v>
      </c>
      <c r="AV356" s="13" t="s">
        <v>88</v>
      </c>
      <c r="AW356" s="13" t="s">
        <v>34</v>
      </c>
      <c r="AX356" s="13" t="s">
        <v>79</v>
      </c>
      <c r="AY356" s="252" t="s">
        <v>216</v>
      </c>
    </row>
    <row r="357" s="13" customFormat="1">
      <c r="A357" s="13"/>
      <c r="B357" s="241"/>
      <c r="C357" s="242"/>
      <c r="D357" s="243" t="s">
        <v>230</v>
      </c>
      <c r="E357" s="244" t="s">
        <v>1</v>
      </c>
      <c r="F357" s="245" t="s">
        <v>5041</v>
      </c>
      <c r="G357" s="242"/>
      <c r="H357" s="246">
        <v>114.619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230</v>
      </c>
      <c r="AU357" s="252" t="s">
        <v>88</v>
      </c>
      <c r="AV357" s="13" t="s">
        <v>88</v>
      </c>
      <c r="AW357" s="13" t="s">
        <v>34</v>
      </c>
      <c r="AX357" s="13" t="s">
        <v>79</v>
      </c>
      <c r="AY357" s="252" t="s">
        <v>216</v>
      </c>
    </row>
    <row r="358" s="13" customFormat="1">
      <c r="A358" s="13"/>
      <c r="B358" s="241"/>
      <c r="C358" s="242"/>
      <c r="D358" s="243" t="s">
        <v>230</v>
      </c>
      <c r="E358" s="244" t="s">
        <v>1</v>
      </c>
      <c r="F358" s="245" t="s">
        <v>5042</v>
      </c>
      <c r="G358" s="242"/>
      <c r="H358" s="246">
        <v>114.619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230</v>
      </c>
      <c r="AU358" s="252" t="s">
        <v>88</v>
      </c>
      <c r="AV358" s="13" t="s">
        <v>88</v>
      </c>
      <c r="AW358" s="13" t="s">
        <v>34</v>
      </c>
      <c r="AX358" s="13" t="s">
        <v>79</v>
      </c>
      <c r="AY358" s="252" t="s">
        <v>216</v>
      </c>
    </row>
    <row r="359" s="13" customFormat="1">
      <c r="A359" s="13"/>
      <c r="B359" s="241"/>
      <c r="C359" s="242"/>
      <c r="D359" s="243" t="s">
        <v>230</v>
      </c>
      <c r="E359" s="244" t="s">
        <v>1</v>
      </c>
      <c r="F359" s="245" t="s">
        <v>5043</v>
      </c>
      <c r="G359" s="242"/>
      <c r="H359" s="246">
        <v>88.748000000000005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230</v>
      </c>
      <c r="AU359" s="252" t="s">
        <v>88</v>
      </c>
      <c r="AV359" s="13" t="s">
        <v>88</v>
      </c>
      <c r="AW359" s="13" t="s">
        <v>34</v>
      </c>
      <c r="AX359" s="13" t="s">
        <v>79</v>
      </c>
      <c r="AY359" s="252" t="s">
        <v>216</v>
      </c>
    </row>
    <row r="360" s="13" customFormat="1">
      <c r="A360" s="13"/>
      <c r="B360" s="241"/>
      <c r="C360" s="242"/>
      <c r="D360" s="243" t="s">
        <v>230</v>
      </c>
      <c r="E360" s="244" t="s">
        <v>1</v>
      </c>
      <c r="F360" s="245" t="s">
        <v>5044</v>
      </c>
      <c r="G360" s="242"/>
      <c r="H360" s="246">
        <v>198.87100000000001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230</v>
      </c>
      <c r="AU360" s="252" t="s">
        <v>88</v>
      </c>
      <c r="AV360" s="13" t="s">
        <v>88</v>
      </c>
      <c r="AW360" s="13" t="s">
        <v>34</v>
      </c>
      <c r="AX360" s="13" t="s">
        <v>79</v>
      </c>
      <c r="AY360" s="252" t="s">
        <v>216</v>
      </c>
    </row>
    <row r="361" s="13" customFormat="1">
      <c r="A361" s="13"/>
      <c r="B361" s="241"/>
      <c r="C361" s="242"/>
      <c r="D361" s="243" t="s">
        <v>230</v>
      </c>
      <c r="E361" s="244" t="s">
        <v>1</v>
      </c>
      <c r="F361" s="245" t="s">
        <v>5045</v>
      </c>
      <c r="G361" s="242"/>
      <c r="H361" s="246">
        <v>96.569000000000003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230</v>
      </c>
      <c r="AU361" s="252" t="s">
        <v>88</v>
      </c>
      <c r="AV361" s="13" t="s">
        <v>88</v>
      </c>
      <c r="AW361" s="13" t="s">
        <v>34</v>
      </c>
      <c r="AX361" s="13" t="s">
        <v>79</v>
      </c>
      <c r="AY361" s="252" t="s">
        <v>216</v>
      </c>
    </row>
    <row r="362" s="15" customFormat="1">
      <c r="A362" s="15"/>
      <c r="B362" s="280"/>
      <c r="C362" s="281"/>
      <c r="D362" s="243" t="s">
        <v>230</v>
      </c>
      <c r="E362" s="282" t="s">
        <v>1</v>
      </c>
      <c r="F362" s="283" t="s">
        <v>1690</v>
      </c>
      <c r="G362" s="281"/>
      <c r="H362" s="284">
        <v>1095.0120000000002</v>
      </c>
      <c r="I362" s="285"/>
      <c r="J362" s="281"/>
      <c r="K362" s="281"/>
      <c r="L362" s="286"/>
      <c r="M362" s="287"/>
      <c r="N362" s="288"/>
      <c r="O362" s="288"/>
      <c r="P362" s="288"/>
      <c r="Q362" s="288"/>
      <c r="R362" s="288"/>
      <c r="S362" s="288"/>
      <c r="T362" s="28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90" t="s">
        <v>230</v>
      </c>
      <c r="AU362" s="290" t="s">
        <v>88</v>
      </c>
      <c r="AV362" s="15" t="s">
        <v>99</v>
      </c>
      <c r="AW362" s="15" t="s">
        <v>34</v>
      </c>
      <c r="AX362" s="15" t="s">
        <v>79</v>
      </c>
      <c r="AY362" s="290" t="s">
        <v>216</v>
      </c>
    </row>
    <row r="363" s="13" customFormat="1">
      <c r="A363" s="13"/>
      <c r="B363" s="241"/>
      <c r="C363" s="242"/>
      <c r="D363" s="243" t="s">
        <v>230</v>
      </c>
      <c r="E363" s="244" t="s">
        <v>1</v>
      </c>
      <c r="F363" s="245" t="s">
        <v>5046</v>
      </c>
      <c r="G363" s="242"/>
      <c r="H363" s="246">
        <v>58.585000000000001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230</v>
      </c>
      <c r="AU363" s="252" t="s">
        <v>88</v>
      </c>
      <c r="AV363" s="13" t="s">
        <v>88</v>
      </c>
      <c r="AW363" s="13" t="s">
        <v>34</v>
      </c>
      <c r="AX363" s="13" t="s">
        <v>79</v>
      </c>
      <c r="AY363" s="252" t="s">
        <v>216</v>
      </c>
    </row>
    <row r="364" s="14" customFormat="1">
      <c r="A364" s="14"/>
      <c r="B364" s="253"/>
      <c r="C364" s="254"/>
      <c r="D364" s="243" t="s">
        <v>230</v>
      </c>
      <c r="E364" s="255" t="s">
        <v>1</v>
      </c>
      <c r="F364" s="256" t="s">
        <v>5047</v>
      </c>
      <c r="G364" s="254"/>
      <c r="H364" s="257">
        <v>2659.0809999999997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230</v>
      </c>
      <c r="AU364" s="263" t="s">
        <v>88</v>
      </c>
      <c r="AV364" s="14" t="s">
        <v>121</v>
      </c>
      <c r="AW364" s="14" t="s">
        <v>34</v>
      </c>
      <c r="AX364" s="14" t="s">
        <v>86</v>
      </c>
      <c r="AY364" s="263" t="s">
        <v>216</v>
      </c>
    </row>
    <row r="365" s="13" customFormat="1">
      <c r="A365" s="13"/>
      <c r="B365" s="241"/>
      <c r="C365" s="242"/>
      <c r="D365" s="243" t="s">
        <v>230</v>
      </c>
      <c r="E365" s="242"/>
      <c r="F365" s="245" t="s">
        <v>5048</v>
      </c>
      <c r="G365" s="242"/>
      <c r="H365" s="246">
        <v>5318.1620000000003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230</v>
      </c>
      <c r="AU365" s="252" t="s">
        <v>88</v>
      </c>
      <c r="AV365" s="13" t="s">
        <v>88</v>
      </c>
      <c r="AW365" s="13" t="s">
        <v>4</v>
      </c>
      <c r="AX365" s="13" t="s">
        <v>86</v>
      </c>
      <c r="AY365" s="252" t="s">
        <v>216</v>
      </c>
    </row>
    <row r="366" s="2" customFormat="1" ht="16.5" customHeight="1">
      <c r="A366" s="39"/>
      <c r="B366" s="40"/>
      <c r="C366" s="228" t="s">
        <v>453</v>
      </c>
      <c r="D366" s="228" t="s">
        <v>218</v>
      </c>
      <c r="E366" s="229" t="s">
        <v>1145</v>
      </c>
      <c r="F366" s="230" t="s">
        <v>1146</v>
      </c>
      <c r="G366" s="231" t="s">
        <v>277</v>
      </c>
      <c r="H366" s="232">
        <v>2659.0810000000001</v>
      </c>
      <c r="I366" s="233"/>
      <c r="J366" s="234">
        <f>ROUND(I366*H366,2)</f>
        <v>0</v>
      </c>
      <c r="K366" s="230" t="s">
        <v>222</v>
      </c>
      <c r="L366" s="45"/>
      <c r="M366" s="235" t="s">
        <v>1</v>
      </c>
      <c r="N366" s="236" t="s">
        <v>44</v>
      </c>
      <c r="O366" s="92"/>
      <c r="P366" s="237">
        <f>O366*H366</f>
        <v>0</v>
      </c>
      <c r="Q366" s="237">
        <v>0.0043800000000000002</v>
      </c>
      <c r="R366" s="237">
        <f>Q366*H366</f>
        <v>11.646774780000001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121</v>
      </c>
      <c r="AT366" s="239" t="s">
        <v>218</v>
      </c>
      <c r="AU366" s="239" t="s">
        <v>88</v>
      </c>
      <c r="AY366" s="18" t="s">
        <v>216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86</v>
      </c>
      <c r="BK366" s="240">
        <f>ROUND(I366*H366,2)</f>
        <v>0</v>
      </c>
      <c r="BL366" s="18" t="s">
        <v>121</v>
      </c>
      <c r="BM366" s="239" t="s">
        <v>5049</v>
      </c>
    </row>
    <row r="367" s="13" customFormat="1">
      <c r="A367" s="13"/>
      <c r="B367" s="241"/>
      <c r="C367" s="242"/>
      <c r="D367" s="243" t="s">
        <v>230</v>
      </c>
      <c r="E367" s="244" t="s">
        <v>1</v>
      </c>
      <c r="F367" s="245" t="s">
        <v>5050</v>
      </c>
      <c r="G367" s="242"/>
      <c r="H367" s="246">
        <v>2659.0810000000001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230</v>
      </c>
      <c r="AU367" s="252" t="s">
        <v>88</v>
      </c>
      <c r="AV367" s="13" t="s">
        <v>88</v>
      </c>
      <c r="AW367" s="13" t="s">
        <v>34</v>
      </c>
      <c r="AX367" s="13" t="s">
        <v>86</v>
      </c>
      <c r="AY367" s="252" t="s">
        <v>216</v>
      </c>
    </row>
    <row r="368" s="2" customFormat="1" ht="24.15" customHeight="1">
      <c r="A368" s="39"/>
      <c r="B368" s="40"/>
      <c r="C368" s="228" t="s">
        <v>459</v>
      </c>
      <c r="D368" s="228" t="s">
        <v>218</v>
      </c>
      <c r="E368" s="229" t="s">
        <v>5051</v>
      </c>
      <c r="F368" s="230" t="s">
        <v>5052</v>
      </c>
      <c r="G368" s="231" t="s">
        <v>277</v>
      </c>
      <c r="H368" s="232">
        <v>2191.5909999999999</v>
      </c>
      <c r="I368" s="233"/>
      <c r="J368" s="234">
        <f>ROUND(I368*H368,2)</f>
        <v>0</v>
      </c>
      <c r="K368" s="230" t="s">
        <v>222</v>
      </c>
      <c r="L368" s="45"/>
      <c r="M368" s="235" t="s">
        <v>1</v>
      </c>
      <c r="N368" s="236" t="s">
        <v>44</v>
      </c>
      <c r="O368" s="92"/>
      <c r="P368" s="237">
        <f>O368*H368</f>
        <v>0</v>
      </c>
      <c r="Q368" s="237">
        <v>0.0039100000000000003</v>
      </c>
      <c r="R368" s="237">
        <f>Q368*H368</f>
        <v>8.5691208099999994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121</v>
      </c>
      <c r="AT368" s="239" t="s">
        <v>218</v>
      </c>
      <c r="AU368" s="239" t="s">
        <v>88</v>
      </c>
      <c r="AY368" s="18" t="s">
        <v>216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86</v>
      </c>
      <c r="BK368" s="240">
        <f>ROUND(I368*H368,2)</f>
        <v>0</v>
      </c>
      <c r="BL368" s="18" t="s">
        <v>121</v>
      </c>
      <c r="BM368" s="239" t="s">
        <v>5053</v>
      </c>
    </row>
    <row r="369" s="13" customFormat="1">
      <c r="A369" s="13"/>
      <c r="B369" s="241"/>
      <c r="C369" s="242"/>
      <c r="D369" s="243" t="s">
        <v>230</v>
      </c>
      <c r="E369" s="244" t="s">
        <v>1</v>
      </c>
      <c r="F369" s="245" t="s">
        <v>5050</v>
      </c>
      <c r="G369" s="242"/>
      <c r="H369" s="246">
        <v>2659.0810000000001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230</v>
      </c>
      <c r="AU369" s="252" t="s">
        <v>88</v>
      </c>
      <c r="AV369" s="13" t="s">
        <v>88</v>
      </c>
      <c r="AW369" s="13" t="s">
        <v>34</v>
      </c>
      <c r="AX369" s="13" t="s">
        <v>79</v>
      </c>
      <c r="AY369" s="252" t="s">
        <v>216</v>
      </c>
    </row>
    <row r="370" s="13" customFormat="1">
      <c r="A370" s="13"/>
      <c r="B370" s="241"/>
      <c r="C370" s="242"/>
      <c r="D370" s="243" t="s">
        <v>230</v>
      </c>
      <c r="E370" s="244" t="s">
        <v>1</v>
      </c>
      <c r="F370" s="245" t="s">
        <v>5054</v>
      </c>
      <c r="G370" s="242"/>
      <c r="H370" s="246">
        <v>-467.49000000000001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230</v>
      </c>
      <c r="AU370" s="252" t="s">
        <v>88</v>
      </c>
      <c r="AV370" s="13" t="s">
        <v>88</v>
      </c>
      <c r="AW370" s="13" t="s">
        <v>34</v>
      </c>
      <c r="AX370" s="13" t="s">
        <v>79</v>
      </c>
      <c r="AY370" s="252" t="s">
        <v>216</v>
      </c>
    </row>
    <row r="371" s="14" customFormat="1">
      <c r="A371" s="14"/>
      <c r="B371" s="253"/>
      <c r="C371" s="254"/>
      <c r="D371" s="243" t="s">
        <v>230</v>
      </c>
      <c r="E371" s="255" t="s">
        <v>1</v>
      </c>
      <c r="F371" s="256" t="s">
        <v>285</v>
      </c>
      <c r="G371" s="254"/>
      <c r="H371" s="257">
        <v>2191.5910000000003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230</v>
      </c>
      <c r="AU371" s="263" t="s">
        <v>88</v>
      </c>
      <c r="AV371" s="14" t="s">
        <v>121</v>
      </c>
      <c r="AW371" s="14" t="s">
        <v>34</v>
      </c>
      <c r="AX371" s="14" t="s">
        <v>86</v>
      </c>
      <c r="AY371" s="263" t="s">
        <v>216</v>
      </c>
    </row>
    <row r="372" s="2" customFormat="1" ht="16.5" customHeight="1">
      <c r="A372" s="39"/>
      <c r="B372" s="40"/>
      <c r="C372" s="228" t="s">
        <v>464</v>
      </c>
      <c r="D372" s="228" t="s">
        <v>218</v>
      </c>
      <c r="E372" s="229" t="s">
        <v>5055</v>
      </c>
      <c r="F372" s="230" t="s">
        <v>5056</v>
      </c>
      <c r="G372" s="231" t="s">
        <v>293</v>
      </c>
      <c r="H372" s="232">
        <v>234.34</v>
      </c>
      <c r="I372" s="233"/>
      <c r="J372" s="234">
        <f>ROUND(I372*H372,2)</f>
        <v>0</v>
      </c>
      <c r="K372" s="230" t="s">
        <v>222</v>
      </c>
      <c r="L372" s="45"/>
      <c r="M372" s="235" t="s">
        <v>1</v>
      </c>
      <c r="N372" s="236" t="s">
        <v>44</v>
      </c>
      <c r="O372" s="92"/>
      <c r="P372" s="237">
        <f>O372*H372</f>
        <v>0</v>
      </c>
      <c r="Q372" s="237">
        <v>0.0032000000000000002</v>
      </c>
      <c r="R372" s="237">
        <f>Q372*H372</f>
        <v>0.749888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121</v>
      </c>
      <c r="AT372" s="239" t="s">
        <v>218</v>
      </c>
      <c r="AU372" s="239" t="s">
        <v>88</v>
      </c>
      <c r="AY372" s="18" t="s">
        <v>216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86</v>
      </c>
      <c r="BK372" s="240">
        <f>ROUND(I372*H372,2)</f>
        <v>0</v>
      </c>
      <c r="BL372" s="18" t="s">
        <v>121</v>
      </c>
      <c r="BM372" s="239" t="s">
        <v>5057</v>
      </c>
    </row>
    <row r="373" s="13" customFormat="1">
      <c r="A373" s="13"/>
      <c r="B373" s="241"/>
      <c r="C373" s="242"/>
      <c r="D373" s="243" t="s">
        <v>230</v>
      </c>
      <c r="E373" s="244" t="s">
        <v>1</v>
      </c>
      <c r="F373" s="245" t="s">
        <v>5058</v>
      </c>
      <c r="G373" s="242"/>
      <c r="H373" s="246">
        <v>234.34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230</v>
      </c>
      <c r="AU373" s="252" t="s">
        <v>88</v>
      </c>
      <c r="AV373" s="13" t="s">
        <v>88</v>
      </c>
      <c r="AW373" s="13" t="s">
        <v>34</v>
      </c>
      <c r="AX373" s="13" t="s">
        <v>86</v>
      </c>
      <c r="AY373" s="252" t="s">
        <v>216</v>
      </c>
    </row>
    <row r="374" s="2" customFormat="1" ht="16.5" customHeight="1">
      <c r="A374" s="39"/>
      <c r="B374" s="40"/>
      <c r="C374" s="264" t="s">
        <v>469</v>
      </c>
      <c r="D374" s="264" t="s">
        <v>372</v>
      </c>
      <c r="E374" s="265" t="s">
        <v>2166</v>
      </c>
      <c r="F374" s="266" t="s">
        <v>2167</v>
      </c>
      <c r="G374" s="267" t="s">
        <v>277</v>
      </c>
      <c r="H374" s="268">
        <v>64.444000000000003</v>
      </c>
      <c r="I374" s="269"/>
      <c r="J374" s="270">
        <f>ROUND(I374*H374,2)</f>
        <v>0</v>
      </c>
      <c r="K374" s="266" t="s">
        <v>222</v>
      </c>
      <c r="L374" s="271"/>
      <c r="M374" s="272" t="s">
        <v>1</v>
      </c>
      <c r="N374" s="273" t="s">
        <v>44</v>
      </c>
      <c r="O374" s="92"/>
      <c r="P374" s="237">
        <f>O374*H374</f>
        <v>0</v>
      </c>
      <c r="Q374" s="237">
        <v>0.0015</v>
      </c>
      <c r="R374" s="237">
        <f>Q374*H374</f>
        <v>0.096666000000000002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250</v>
      </c>
      <c r="AT374" s="239" t="s">
        <v>372</v>
      </c>
      <c r="AU374" s="239" t="s">
        <v>88</v>
      </c>
      <c r="AY374" s="18" t="s">
        <v>216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86</v>
      </c>
      <c r="BK374" s="240">
        <f>ROUND(I374*H374,2)</f>
        <v>0</v>
      </c>
      <c r="BL374" s="18" t="s">
        <v>121</v>
      </c>
      <c r="BM374" s="239" t="s">
        <v>5059</v>
      </c>
    </row>
    <row r="375" s="13" customFormat="1">
      <c r="A375" s="13"/>
      <c r="B375" s="241"/>
      <c r="C375" s="242"/>
      <c r="D375" s="243" t="s">
        <v>230</v>
      </c>
      <c r="E375" s="242"/>
      <c r="F375" s="245" t="s">
        <v>5060</v>
      </c>
      <c r="G375" s="242"/>
      <c r="H375" s="246">
        <v>64.444000000000003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230</v>
      </c>
      <c r="AU375" s="252" t="s">
        <v>88</v>
      </c>
      <c r="AV375" s="13" t="s">
        <v>88</v>
      </c>
      <c r="AW375" s="13" t="s">
        <v>4</v>
      </c>
      <c r="AX375" s="13" t="s">
        <v>86</v>
      </c>
      <c r="AY375" s="252" t="s">
        <v>216</v>
      </c>
    </row>
    <row r="376" s="2" customFormat="1" ht="16.5" customHeight="1">
      <c r="A376" s="39"/>
      <c r="B376" s="40"/>
      <c r="C376" s="228" t="s">
        <v>474</v>
      </c>
      <c r="D376" s="228" t="s">
        <v>218</v>
      </c>
      <c r="E376" s="229" t="s">
        <v>1211</v>
      </c>
      <c r="F376" s="230" t="s">
        <v>1212</v>
      </c>
      <c r="G376" s="231" t="s">
        <v>277</v>
      </c>
      <c r="H376" s="232">
        <v>262.09800000000001</v>
      </c>
      <c r="I376" s="233"/>
      <c r="J376" s="234">
        <f>ROUND(I376*H376,2)</f>
        <v>0</v>
      </c>
      <c r="K376" s="230" t="s">
        <v>222</v>
      </c>
      <c r="L376" s="45"/>
      <c r="M376" s="235" t="s">
        <v>1</v>
      </c>
      <c r="N376" s="236" t="s">
        <v>44</v>
      </c>
      <c r="O376" s="92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121</v>
      </c>
      <c r="AT376" s="239" t="s">
        <v>218</v>
      </c>
      <c r="AU376" s="239" t="s">
        <v>88</v>
      </c>
      <c r="AY376" s="18" t="s">
        <v>216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86</v>
      </c>
      <c r="BK376" s="240">
        <f>ROUND(I376*H376,2)</f>
        <v>0</v>
      </c>
      <c r="BL376" s="18" t="s">
        <v>121</v>
      </c>
      <c r="BM376" s="239" t="s">
        <v>5061</v>
      </c>
    </row>
    <row r="377" s="13" customFormat="1">
      <c r="A377" s="13"/>
      <c r="B377" s="241"/>
      <c r="C377" s="242"/>
      <c r="D377" s="243" t="s">
        <v>230</v>
      </c>
      <c r="E377" s="244" t="s">
        <v>1</v>
      </c>
      <c r="F377" s="245" t="s">
        <v>5062</v>
      </c>
      <c r="G377" s="242"/>
      <c r="H377" s="246">
        <v>262.09800000000001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230</v>
      </c>
      <c r="AU377" s="252" t="s">
        <v>88</v>
      </c>
      <c r="AV377" s="13" t="s">
        <v>88</v>
      </c>
      <c r="AW377" s="13" t="s">
        <v>34</v>
      </c>
      <c r="AX377" s="13" t="s">
        <v>79</v>
      </c>
      <c r="AY377" s="252" t="s">
        <v>216</v>
      </c>
    </row>
    <row r="378" s="14" customFormat="1">
      <c r="A378" s="14"/>
      <c r="B378" s="253"/>
      <c r="C378" s="254"/>
      <c r="D378" s="243" t="s">
        <v>230</v>
      </c>
      <c r="E378" s="255" t="s">
        <v>1</v>
      </c>
      <c r="F378" s="256" t="s">
        <v>5063</v>
      </c>
      <c r="G378" s="254"/>
      <c r="H378" s="257">
        <v>262.09800000000001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230</v>
      </c>
      <c r="AU378" s="263" t="s">
        <v>88</v>
      </c>
      <c r="AV378" s="14" t="s">
        <v>121</v>
      </c>
      <c r="AW378" s="14" t="s">
        <v>34</v>
      </c>
      <c r="AX378" s="14" t="s">
        <v>86</v>
      </c>
      <c r="AY378" s="263" t="s">
        <v>216</v>
      </c>
    </row>
    <row r="379" s="2" customFormat="1" ht="24.15" customHeight="1">
      <c r="A379" s="39"/>
      <c r="B379" s="40"/>
      <c r="C379" s="228" t="s">
        <v>479</v>
      </c>
      <c r="D379" s="228" t="s">
        <v>218</v>
      </c>
      <c r="E379" s="229" t="s">
        <v>5064</v>
      </c>
      <c r="F379" s="230" t="s">
        <v>5065</v>
      </c>
      <c r="G379" s="231" t="s">
        <v>277</v>
      </c>
      <c r="H379" s="232">
        <v>10.35</v>
      </c>
      <c r="I379" s="233"/>
      <c r="J379" s="234">
        <f>ROUND(I379*H379,2)</f>
        <v>0</v>
      </c>
      <c r="K379" s="230" t="s">
        <v>222</v>
      </c>
      <c r="L379" s="45"/>
      <c r="M379" s="235" t="s">
        <v>1</v>
      </c>
      <c r="N379" s="236" t="s">
        <v>44</v>
      </c>
      <c r="O379" s="92"/>
      <c r="P379" s="237">
        <f>O379*H379</f>
        <v>0</v>
      </c>
      <c r="Q379" s="237">
        <v>0.0127</v>
      </c>
      <c r="R379" s="237">
        <f>Q379*H379</f>
        <v>0.13144499999999998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121</v>
      </c>
      <c r="AT379" s="239" t="s">
        <v>218</v>
      </c>
      <c r="AU379" s="239" t="s">
        <v>88</v>
      </c>
      <c r="AY379" s="18" t="s">
        <v>216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86</v>
      </c>
      <c r="BK379" s="240">
        <f>ROUND(I379*H379,2)</f>
        <v>0</v>
      </c>
      <c r="BL379" s="18" t="s">
        <v>121</v>
      </c>
      <c r="BM379" s="239" t="s">
        <v>5066</v>
      </c>
    </row>
    <row r="380" s="13" customFormat="1">
      <c r="A380" s="13"/>
      <c r="B380" s="241"/>
      <c r="C380" s="242"/>
      <c r="D380" s="243" t="s">
        <v>230</v>
      </c>
      <c r="E380" s="244" t="s">
        <v>1</v>
      </c>
      <c r="F380" s="245" t="s">
        <v>5067</v>
      </c>
      <c r="G380" s="242"/>
      <c r="H380" s="246">
        <v>10.35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230</v>
      </c>
      <c r="AU380" s="252" t="s">
        <v>88</v>
      </c>
      <c r="AV380" s="13" t="s">
        <v>88</v>
      </c>
      <c r="AW380" s="13" t="s">
        <v>34</v>
      </c>
      <c r="AX380" s="13" t="s">
        <v>86</v>
      </c>
      <c r="AY380" s="252" t="s">
        <v>216</v>
      </c>
    </row>
    <row r="381" s="2" customFormat="1" ht="16.5" customHeight="1">
      <c r="A381" s="39"/>
      <c r="B381" s="40"/>
      <c r="C381" s="264" t="s">
        <v>483</v>
      </c>
      <c r="D381" s="264" t="s">
        <v>372</v>
      </c>
      <c r="E381" s="265" t="s">
        <v>5068</v>
      </c>
      <c r="F381" s="266" t="s">
        <v>5069</v>
      </c>
      <c r="G381" s="267" t="s">
        <v>277</v>
      </c>
      <c r="H381" s="268">
        <v>10.868</v>
      </c>
      <c r="I381" s="269"/>
      <c r="J381" s="270">
        <f>ROUND(I381*H381,2)</f>
        <v>0</v>
      </c>
      <c r="K381" s="266" t="s">
        <v>222</v>
      </c>
      <c r="L381" s="271"/>
      <c r="M381" s="272" t="s">
        <v>1</v>
      </c>
      <c r="N381" s="273" t="s">
        <v>44</v>
      </c>
      <c r="O381" s="92"/>
      <c r="P381" s="237">
        <f>O381*H381</f>
        <v>0</v>
      </c>
      <c r="Q381" s="237">
        <v>0.012</v>
      </c>
      <c r="R381" s="237">
        <f>Q381*H381</f>
        <v>0.130416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250</v>
      </c>
      <c r="AT381" s="239" t="s">
        <v>372</v>
      </c>
      <c r="AU381" s="239" t="s">
        <v>88</v>
      </c>
      <c r="AY381" s="18" t="s">
        <v>216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86</v>
      </c>
      <c r="BK381" s="240">
        <f>ROUND(I381*H381,2)</f>
        <v>0</v>
      </c>
      <c r="BL381" s="18" t="s">
        <v>121</v>
      </c>
      <c r="BM381" s="239" t="s">
        <v>5070</v>
      </c>
    </row>
    <row r="382" s="13" customFormat="1">
      <c r="A382" s="13"/>
      <c r="B382" s="241"/>
      <c r="C382" s="242"/>
      <c r="D382" s="243" t="s">
        <v>230</v>
      </c>
      <c r="E382" s="242"/>
      <c r="F382" s="245" t="s">
        <v>5071</v>
      </c>
      <c r="G382" s="242"/>
      <c r="H382" s="246">
        <v>10.868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230</v>
      </c>
      <c r="AU382" s="252" t="s">
        <v>88</v>
      </c>
      <c r="AV382" s="13" t="s">
        <v>88</v>
      </c>
      <c r="AW382" s="13" t="s">
        <v>4</v>
      </c>
      <c r="AX382" s="13" t="s">
        <v>86</v>
      </c>
      <c r="AY382" s="252" t="s">
        <v>216</v>
      </c>
    </row>
    <row r="383" s="2" customFormat="1" ht="24.15" customHeight="1">
      <c r="A383" s="39"/>
      <c r="B383" s="40"/>
      <c r="C383" s="228" t="s">
        <v>487</v>
      </c>
      <c r="D383" s="228" t="s">
        <v>218</v>
      </c>
      <c r="E383" s="229" t="s">
        <v>5072</v>
      </c>
      <c r="F383" s="230" t="s">
        <v>5073</v>
      </c>
      <c r="G383" s="231" t="s">
        <v>277</v>
      </c>
      <c r="H383" s="232">
        <v>10.35</v>
      </c>
      <c r="I383" s="233"/>
      <c r="J383" s="234">
        <f>ROUND(I383*H383,2)</f>
        <v>0</v>
      </c>
      <c r="K383" s="230" t="s">
        <v>222</v>
      </c>
      <c r="L383" s="45"/>
      <c r="M383" s="235" t="s">
        <v>1</v>
      </c>
      <c r="N383" s="236" t="s">
        <v>44</v>
      </c>
      <c r="O383" s="92"/>
      <c r="P383" s="237">
        <f>O383*H383</f>
        <v>0</v>
      </c>
      <c r="Q383" s="237">
        <v>0.00010000000000000001</v>
      </c>
      <c r="R383" s="237">
        <f>Q383*H383</f>
        <v>0.0010350000000000001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121</v>
      </c>
      <c r="AT383" s="239" t="s">
        <v>218</v>
      </c>
      <c r="AU383" s="239" t="s">
        <v>88</v>
      </c>
      <c r="AY383" s="18" t="s">
        <v>216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86</v>
      </c>
      <c r="BK383" s="240">
        <f>ROUND(I383*H383,2)</f>
        <v>0</v>
      </c>
      <c r="BL383" s="18" t="s">
        <v>121</v>
      </c>
      <c r="BM383" s="239" t="s">
        <v>5074</v>
      </c>
    </row>
    <row r="384" s="2" customFormat="1" ht="21.75" customHeight="1">
      <c r="A384" s="39"/>
      <c r="B384" s="40"/>
      <c r="C384" s="228" t="s">
        <v>494</v>
      </c>
      <c r="D384" s="228" t="s">
        <v>218</v>
      </c>
      <c r="E384" s="229" t="s">
        <v>5075</v>
      </c>
      <c r="F384" s="230" t="s">
        <v>5076</v>
      </c>
      <c r="G384" s="231" t="s">
        <v>277</v>
      </c>
      <c r="H384" s="232">
        <v>93.239999999999995</v>
      </c>
      <c r="I384" s="233"/>
      <c r="J384" s="234">
        <f>ROUND(I384*H384,2)</f>
        <v>0</v>
      </c>
      <c r="K384" s="230" t="s">
        <v>222</v>
      </c>
      <c r="L384" s="45"/>
      <c r="M384" s="235" t="s">
        <v>1</v>
      </c>
      <c r="N384" s="236" t="s">
        <v>44</v>
      </c>
      <c r="O384" s="92"/>
      <c r="P384" s="237">
        <f>O384*H384</f>
        <v>0</v>
      </c>
      <c r="Q384" s="237">
        <v>0.013089999999999999</v>
      </c>
      <c r="R384" s="237">
        <f>Q384*H384</f>
        <v>1.2205115999999998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121</v>
      </c>
      <c r="AT384" s="239" t="s">
        <v>218</v>
      </c>
      <c r="AU384" s="239" t="s">
        <v>88</v>
      </c>
      <c r="AY384" s="18" t="s">
        <v>216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86</v>
      </c>
      <c r="BK384" s="240">
        <f>ROUND(I384*H384,2)</f>
        <v>0</v>
      </c>
      <c r="BL384" s="18" t="s">
        <v>121</v>
      </c>
      <c r="BM384" s="239" t="s">
        <v>5077</v>
      </c>
    </row>
    <row r="385" s="13" customFormat="1">
      <c r="A385" s="13"/>
      <c r="B385" s="241"/>
      <c r="C385" s="242"/>
      <c r="D385" s="243" t="s">
        <v>230</v>
      </c>
      <c r="E385" s="244" t="s">
        <v>1</v>
      </c>
      <c r="F385" s="245" t="s">
        <v>5078</v>
      </c>
      <c r="G385" s="242"/>
      <c r="H385" s="246">
        <v>93.239999999999995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230</v>
      </c>
      <c r="AU385" s="252" t="s">
        <v>88</v>
      </c>
      <c r="AV385" s="13" t="s">
        <v>88</v>
      </c>
      <c r="AW385" s="13" t="s">
        <v>34</v>
      </c>
      <c r="AX385" s="13" t="s">
        <v>79</v>
      </c>
      <c r="AY385" s="252" t="s">
        <v>216</v>
      </c>
    </row>
    <row r="386" s="14" customFormat="1">
      <c r="A386" s="14"/>
      <c r="B386" s="253"/>
      <c r="C386" s="254"/>
      <c r="D386" s="243" t="s">
        <v>230</v>
      </c>
      <c r="E386" s="255" t="s">
        <v>1</v>
      </c>
      <c r="F386" s="256" t="s">
        <v>5079</v>
      </c>
      <c r="G386" s="254"/>
      <c r="H386" s="257">
        <v>93.239999999999995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230</v>
      </c>
      <c r="AU386" s="263" t="s">
        <v>88</v>
      </c>
      <c r="AV386" s="14" t="s">
        <v>121</v>
      </c>
      <c r="AW386" s="14" t="s">
        <v>34</v>
      </c>
      <c r="AX386" s="14" t="s">
        <v>86</v>
      </c>
      <c r="AY386" s="263" t="s">
        <v>216</v>
      </c>
    </row>
    <row r="387" s="2" customFormat="1" ht="37.8" customHeight="1">
      <c r="A387" s="39"/>
      <c r="B387" s="40"/>
      <c r="C387" s="228" t="s">
        <v>499</v>
      </c>
      <c r="D387" s="228" t="s">
        <v>218</v>
      </c>
      <c r="E387" s="229" t="s">
        <v>5080</v>
      </c>
      <c r="F387" s="230" t="s">
        <v>5081</v>
      </c>
      <c r="G387" s="231" t="s">
        <v>277</v>
      </c>
      <c r="H387" s="232">
        <v>10.35</v>
      </c>
      <c r="I387" s="233"/>
      <c r="J387" s="234">
        <f>ROUND(I387*H387,2)</f>
        <v>0</v>
      </c>
      <c r="K387" s="230" t="s">
        <v>222</v>
      </c>
      <c r="L387" s="45"/>
      <c r="M387" s="235" t="s">
        <v>1</v>
      </c>
      <c r="N387" s="236" t="s">
        <v>44</v>
      </c>
      <c r="O387" s="92"/>
      <c r="P387" s="237">
        <f>O387*H387</f>
        <v>0</v>
      </c>
      <c r="Q387" s="237">
        <v>0.0027000000000000001</v>
      </c>
      <c r="R387" s="237">
        <f>Q387*H387</f>
        <v>0.027945000000000001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121</v>
      </c>
      <c r="AT387" s="239" t="s">
        <v>218</v>
      </c>
      <c r="AU387" s="239" t="s">
        <v>88</v>
      </c>
      <c r="AY387" s="18" t="s">
        <v>216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86</v>
      </c>
      <c r="BK387" s="240">
        <f>ROUND(I387*H387,2)</f>
        <v>0</v>
      </c>
      <c r="BL387" s="18" t="s">
        <v>121</v>
      </c>
      <c r="BM387" s="239" t="s">
        <v>5082</v>
      </c>
    </row>
    <row r="388" s="13" customFormat="1">
      <c r="A388" s="13"/>
      <c r="B388" s="241"/>
      <c r="C388" s="242"/>
      <c r="D388" s="243" t="s">
        <v>230</v>
      </c>
      <c r="E388" s="244" t="s">
        <v>1</v>
      </c>
      <c r="F388" s="245" t="s">
        <v>5067</v>
      </c>
      <c r="G388" s="242"/>
      <c r="H388" s="246">
        <v>10.35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230</v>
      </c>
      <c r="AU388" s="252" t="s">
        <v>88</v>
      </c>
      <c r="AV388" s="13" t="s">
        <v>88</v>
      </c>
      <c r="AW388" s="13" t="s">
        <v>34</v>
      </c>
      <c r="AX388" s="13" t="s">
        <v>86</v>
      </c>
      <c r="AY388" s="252" t="s">
        <v>216</v>
      </c>
    </row>
    <row r="389" s="2" customFormat="1" ht="16.5" customHeight="1">
      <c r="A389" s="39"/>
      <c r="B389" s="40"/>
      <c r="C389" s="228" t="s">
        <v>504</v>
      </c>
      <c r="D389" s="228" t="s">
        <v>218</v>
      </c>
      <c r="E389" s="229" t="s">
        <v>1249</v>
      </c>
      <c r="F389" s="230" t="s">
        <v>1250</v>
      </c>
      <c r="G389" s="231" t="s">
        <v>277</v>
      </c>
      <c r="H389" s="232">
        <v>114.72499999999999</v>
      </c>
      <c r="I389" s="233"/>
      <c r="J389" s="234">
        <f>ROUND(I389*H389,2)</f>
        <v>0</v>
      </c>
      <c r="K389" s="230" t="s">
        <v>222</v>
      </c>
      <c r="L389" s="45"/>
      <c r="M389" s="235" t="s">
        <v>1</v>
      </c>
      <c r="N389" s="236" t="s">
        <v>44</v>
      </c>
      <c r="O389" s="92"/>
      <c r="P389" s="237">
        <f>O389*H389</f>
        <v>0</v>
      </c>
      <c r="Q389" s="237">
        <v>0.0043800000000000002</v>
      </c>
      <c r="R389" s="237">
        <f>Q389*H389</f>
        <v>0.50249549999999998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121</v>
      </c>
      <c r="AT389" s="239" t="s">
        <v>218</v>
      </c>
      <c r="AU389" s="239" t="s">
        <v>88</v>
      </c>
      <c r="AY389" s="18" t="s">
        <v>216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86</v>
      </c>
      <c r="BK389" s="240">
        <f>ROUND(I389*H389,2)</f>
        <v>0</v>
      </c>
      <c r="BL389" s="18" t="s">
        <v>121</v>
      </c>
      <c r="BM389" s="239" t="s">
        <v>5083</v>
      </c>
    </row>
    <row r="390" s="13" customFormat="1">
      <c r="A390" s="13"/>
      <c r="B390" s="241"/>
      <c r="C390" s="242"/>
      <c r="D390" s="243" t="s">
        <v>230</v>
      </c>
      <c r="E390" s="244" t="s">
        <v>1</v>
      </c>
      <c r="F390" s="245" t="s">
        <v>5084</v>
      </c>
      <c r="G390" s="242"/>
      <c r="H390" s="246">
        <v>66.625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230</v>
      </c>
      <c r="AU390" s="252" t="s">
        <v>88</v>
      </c>
      <c r="AV390" s="13" t="s">
        <v>88</v>
      </c>
      <c r="AW390" s="13" t="s">
        <v>34</v>
      </c>
      <c r="AX390" s="13" t="s">
        <v>79</v>
      </c>
      <c r="AY390" s="252" t="s">
        <v>216</v>
      </c>
    </row>
    <row r="391" s="13" customFormat="1">
      <c r="A391" s="13"/>
      <c r="B391" s="241"/>
      <c r="C391" s="242"/>
      <c r="D391" s="243" t="s">
        <v>230</v>
      </c>
      <c r="E391" s="244" t="s">
        <v>1</v>
      </c>
      <c r="F391" s="245" t="s">
        <v>5085</v>
      </c>
      <c r="G391" s="242"/>
      <c r="H391" s="246">
        <v>48.100000000000001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230</v>
      </c>
      <c r="AU391" s="252" t="s">
        <v>88</v>
      </c>
      <c r="AV391" s="13" t="s">
        <v>88</v>
      </c>
      <c r="AW391" s="13" t="s">
        <v>34</v>
      </c>
      <c r="AX391" s="13" t="s">
        <v>79</v>
      </c>
      <c r="AY391" s="252" t="s">
        <v>216</v>
      </c>
    </row>
    <row r="392" s="14" customFormat="1">
      <c r="A392" s="14"/>
      <c r="B392" s="253"/>
      <c r="C392" s="254"/>
      <c r="D392" s="243" t="s">
        <v>230</v>
      </c>
      <c r="E392" s="255" t="s">
        <v>1</v>
      </c>
      <c r="F392" s="256" t="s">
        <v>285</v>
      </c>
      <c r="G392" s="254"/>
      <c r="H392" s="257">
        <v>114.72499999999999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230</v>
      </c>
      <c r="AU392" s="263" t="s">
        <v>88</v>
      </c>
      <c r="AV392" s="14" t="s">
        <v>121</v>
      </c>
      <c r="AW392" s="14" t="s">
        <v>34</v>
      </c>
      <c r="AX392" s="14" t="s">
        <v>86</v>
      </c>
      <c r="AY392" s="263" t="s">
        <v>216</v>
      </c>
    </row>
    <row r="393" s="2" customFormat="1" ht="24.15" customHeight="1">
      <c r="A393" s="39"/>
      <c r="B393" s="40"/>
      <c r="C393" s="228" t="s">
        <v>510</v>
      </c>
      <c r="D393" s="228" t="s">
        <v>218</v>
      </c>
      <c r="E393" s="229" t="s">
        <v>1313</v>
      </c>
      <c r="F393" s="230" t="s">
        <v>5086</v>
      </c>
      <c r="G393" s="231" t="s">
        <v>277</v>
      </c>
      <c r="H393" s="232">
        <v>581.351</v>
      </c>
      <c r="I393" s="233"/>
      <c r="J393" s="234">
        <f>ROUND(I393*H393,2)</f>
        <v>0</v>
      </c>
      <c r="K393" s="230" t="s">
        <v>222</v>
      </c>
      <c r="L393" s="45"/>
      <c r="M393" s="235" t="s">
        <v>1</v>
      </c>
      <c r="N393" s="236" t="s">
        <v>44</v>
      </c>
      <c r="O393" s="92"/>
      <c r="P393" s="237">
        <f>O393*H393</f>
        <v>0</v>
      </c>
      <c r="Q393" s="237">
        <v>0.0086800000000000002</v>
      </c>
      <c r="R393" s="237">
        <f>Q393*H393</f>
        <v>5.0461266800000004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121</v>
      </c>
      <c r="AT393" s="239" t="s">
        <v>218</v>
      </c>
      <c r="AU393" s="239" t="s">
        <v>88</v>
      </c>
      <c r="AY393" s="18" t="s">
        <v>216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86</v>
      </c>
      <c r="BK393" s="240">
        <f>ROUND(I393*H393,2)</f>
        <v>0</v>
      </c>
      <c r="BL393" s="18" t="s">
        <v>121</v>
      </c>
      <c r="BM393" s="239" t="s">
        <v>5087</v>
      </c>
    </row>
    <row r="394" s="13" customFormat="1">
      <c r="A394" s="13"/>
      <c r="B394" s="241"/>
      <c r="C394" s="242"/>
      <c r="D394" s="243" t="s">
        <v>230</v>
      </c>
      <c r="E394" s="244" t="s">
        <v>1</v>
      </c>
      <c r="F394" s="245" t="s">
        <v>5088</v>
      </c>
      <c r="G394" s="242"/>
      <c r="H394" s="246">
        <v>797.22500000000002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230</v>
      </c>
      <c r="AU394" s="252" t="s">
        <v>88</v>
      </c>
      <c r="AV394" s="13" t="s">
        <v>88</v>
      </c>
      <c r="AW394" s="13" t="s">
        <v>34</v>
      </c>
      <c r="AX394" s="13" t="s">
        <v>79</v>
      </c>
      <c r="AY394" s="252" t="s">
        <v>216</v>
      </c>
    </row>
    <row r="395" s="13" customFormat="1">
      <c r="A395" s="13"/>
      <c r="B395" s="241"/>
      <c r="C395" s="242"/>
      <c r="D395" s="243" t="s">
        <v>230</v>
      </c>
      <c r="E395" s="244" t="s">
        <v>1</v>
      </c>
      <c r="F395" s="245" t="s">
        <v>5089</v>
      </c>
      <c r="G395" s="242"/>
      <c r="H395" s="246">
        <v>-215.874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230</v>
      </c>
      <c r="AU395" s="252" t="s">
        <v>88</v>
      </c>
      <c r="AV395" s="13" t="s">
        <v>88</v>
      </c>
      <c r="AW395" s="13" t="s">
        <v>34</v>
      </c>
      <c r="AX395" s="13" t="s">
        <v>79</v>
      </c>
      <c r="AY395" s="252" t="s">
        <v>216</v>
      </c>
    </row>
    <row r="396" s="14" customFormat="1">
      <c r="A396" s="14"/>
      <c r="B396" s="253"/>
      <c r="C396" s="254"/>
      <c r="D396" s="243" t="s">
        <v>230</v>
      </c>
      <c r="E396" s="255" t="s">
        <v>1</v>
      </c>
      <c r="F396" s="256" t="s">
        <v>285</v>
      </c>
      <c r="G396" s="254"/>
      <c r="H396" s="257">
        <v>581.351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230</v>
      </c>
      <c r="AU396" s="263" t="s">
        <v>88</v>
      </c>
      <c r="AV396" s="14" t="s">
        <v>121</v>
      </c>
      <c r="AW396" s="14" t="s">
        <v>34</v>
      </c>
      <c r="AX396" s="14" t="s">
        <v>86</v>
      </c>
      <c r="AY396" s="263" t="s">
        <v>216</v>
      </c>
    </row>
    <row r="397" s="2" customFormat="1" ht="16.5" customHeight="1">
      <c r="A397" s="39"/>
      <c r="B397" s="40"/>
      <c r="C397" s="264" t="s">
        <v>515</v>
      </c>
      <c r="D397" s="264" t="s">
        <v>372</v>
      </c>
      <c r="E397" s="265" t="s">
        <v>5090</v>
      </c>
      <c r="F397" s="266" t="s">
        <v>5091</v>
      </c>
      <c r="G397" s="267" t="s">
        <v>277</v>
      </c>
      <c r="H397" s="268">
        <v>565.08500000000004</v>
      </c>
      <c r="I397" s="269"/>
      <c r="J397" s="270">
        <f>ROUND(I397*H397,2)</f>
        <v>0</v>
      </c>
      <c r="K397" s="266" t="s">
        <v>222</v>
      </c>
      <c r="L397" s="271"/>
      <c r="M397" s="272" t="s">
        <v>1</v>
      </c>
      <c r="N397" s="273" t="s">
        <v>44</v>
      </c>
      <c r="O397" s="92"/>
      <c r="P397" s="237">
        <f>O397*H397</f>
        <v>0</v>
      </c>
      <c r="Q397" s="237">
        <v>0.0033999999999999998</v>
      </c>
      <c r="R397" s="237">
        <f>Q397*H397</f>
        <v>1.921289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250</v>
      </c>
      <c r="AT397" s="239" t="s">
        <v>372</v>
      </c>
      <c r="AU397" s="239" t="s">
        <v>88</v>
      </c>
      <c r="AY397" s="18" t="s">
        <v>216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86</v>
      </c>
      <c r="BK397" s="240">
        <f>ROUND(I397*H397,2)</f>
        <v>0</v>
      </c>
      <c r="BL397" s="18" t="s">
        <v>121</v>
      </c>
      <c r="BM397" s="239" t="s">
        <v>5092</v>
      </c>
    </row>
    <row r="398" s="13" customFormat="1">
      <c r="A398" s="13"/>
      <c r="B398" s="241"/>
      <c r="C398" s="242"/>
      <c r="D398" s="243" t="s">
        <v>230</v>
      </c>
      <c r="E398" s="244" t="s">
        <v>1</v>
      </c>
      <c r="F398" s="245" t="s">
        <v>5088</v>
      </c>
      <c r="G398" s="242"/>
      <c r="H398" s="246">
        <v>797.22500000000002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230</v>
      </c>
      <c r="AU398" s="252" t="s">
        <v>88</v>
      </c>
      <c r="AV398" s="13" t="s">
        <v>88</v>
      </c>
      <c r="AW398" s="13" t="s">
        <v>34</v>
      </c>
      <c r="AX398" s="13" t="s">
        <v>79</v>
      </c>
      <c r="AY398" s="252" t="s">
        <v>216</v>
      </c>
    </row>
    <row r="399" s="13" customFormat="1">
      <c r="A399" s="13"/>
      <c r="B399" s="241"/>
      <c r="C399" s="242"/>
      <c r="D399" s="243" t="s">
        <v>230</v>
      </c>
      <c r="E399" s="244" t="s">
        <v>1</v>
      </c>
      <c r="F399" s="245" t="s">
        <v>5089</v>
      </c>
      <c r="G399" s="242"/>
      <c r="H399" s="246">
        <v>-215.874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230</v>
      </c>
      <c r="AU399" s="252" t="s">
        <v>88</v>
      </c>
      <c r="AV399" s="13" t="s">
        <v>88</v>
      </c>
      <c r="AW399" s="13" t="s">
        <v>34</v>
      </c>
      <c r="AX399" s="13" t="s">
        <v>79</v>
      </c>
      <c r="AY399" s="252" t="s">
        <v>216</v>
      </c>
    </row>
    <row r="400" s="13" customFormat="1">
      <c r="A400" s="13"/>
      <c r="B400" s="241"/>
      <c r="C400" s="242"/>
      <c r="D400" s="243" t="s">
        <v>230</v>
      </c>
      <c r="E400" s="244" t="s">
        <v>1</v>
      </c>
      <c r="F400" s="245" t="s">
        <v>5093</v>
      </c>
      <c r="G400" s="242"/>
      <c r="H400" s="246">
        <v>-16.524999999999999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230</v>
      </c>
      <c r="AU400" s="252" t="s">
        <v>88</v>
      </c>
      <c r="AV400" s="13" t="s">
        <v>88</v>
      </c>
      <c r="AW400" s="13" t="s">
        <v>34</v>
      </c>
      <c r="AX400" s="13" t="s">
        <v>79</v>
      </c>
      <c r="AY400" s="252" t="s">
        <v>216</v>
      </c>
    </row>
    <row r="401" s="13" customFormat="1">
      <c r="A401" s="13"/>
      <c r="B401" s="241"/>
      <c r="C401" s="242"/>
      <c r="D401" s="243" t="s">
        <v>230</v>
      </c>
      <c r="E401" s="244" t="s">
        <v>1</v>
      </c>
      <c r="F401" s="245" t="s">
        <v>5094</v>
      </c>
      <c r="G401" s="242"/>
      <c r="H401" s="246">
        <v>-26.649999999999999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230</v>
      </c>
      <c r="AU401" s="252" t="s">
        <v>88</v>
      </c>
      <c r="AV401" s="13" t="s">
        <v>88</v>
      </c>
      <c r="AW401" s="13" t="s">
        <v>34</v>
      </c>
      <c r="AX401" s="13" t="s">
        <v>79</v>
      </c>
      <c r="AY401" s="252" t="s">
        <v>216</v>
      </c>
    </row>
    <row r="402" s="14" customFormat="1">
      <c r="A402" s="14"/>
      <c r="B402" s="253"/>
      <c r="C402" s="254"/>
      <c r="D402" s="243" t="s">
        <v>230</v>
      </c>
      <c r="E402" s="255" t="s">
        <v>1</v>
      </c>
      <c r="F402" s="256" t="s">
        <v>285</v>
      </c>
      <c r="G402" s="254"/>
      <c r="H402" s="257">
        <v>538.17600000000004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230</v>
      </c>
      <c r="AU402" s="263" t="s">
        <v>88</v>
      </c>
      <c r="AV402" s="14" t="s">
        <v>121</v>
      </c>
      <c r="AW402" s="14" t="s">
        <v>34</v>
      </c>
      <c r="AX402" s="14" t="s">
        <v>86</v>
      </c>
      <c r="AY402" s="263" t="s">
        <v>216</v>
      </c>
    </row>
    <row r="403" s="13" customFormat="1">
      <c r="A403" s="13"/>
      <c r="B403" s="241"/>
      <c r="C403" s="242"/>
      <c r="D403" s="243" t="s">
        <v>230</v>
      </c>
      <c r="E403" s="242"/>
      <c r="F403" s="245" t="s">
        <v>5095</v>
      </c>
      <c r="G403" s="242"/>
      <c r="H403" s="246">
        <v>565.08500000000004</v>
      </c>
      <c r="I403" s="247"/>
      <c r="J403" s="242"/>
      <c r="K403" s="242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230</v>
      </c>
      <c r="AU403" s="252" t="s">
        <v>88</v>
      </c>
      <c r="AV403" s="13" t="s">
        <v>88</v>
      </c>
      <c r="AW403" s="13" t="s">
        <v>4</v>
      </c>
      <c r="AX403" s="13" t="s">
        <v>86</v>
      </c>
      <c r="AY403" s="252" t="s">
        <v>216</v>
      </c>
    </row>
    <row r="404" s="2" customFormat="1" ht="16.5" customHeight="1">
      <c r="A404" s="39"/>
      <c r="B404" s="40"/>
      <c r="C404" s="264" t="s">
        <v>521</v>
      </c>
      <c r="D404" s="264" t="s">
        <v>372</v>
      </c>
      <c r="E404" s="265" t="s">
        <v>1333</v>
      </c>
      <c r="F404" s="266" t="s">
        <v>1334</v>
      </c>
      <c r="G404" s="267" t="s">
        <v>277</v>
      </c>
      <c r="H404" s="268">
        <v>28.529</v>
      </c>
      <c r="I404" s="269"/>
      <c r="J404" s="270">
        <f>ROUND(I404*H404,2)</f>
        <v>0</v>
      </c>
      <c r="K404" s="266" t="s">
        <v>222</v>
      </c>
      <c r="L404" s="271"/>
      <c r="M404" s="272" t="s">
        <v>1</v>
      </c>
      <c r="N404" s="273" t="s">
        <v>44</v>
      </c>
      <c r="O404" s="92"/>
      <c r="P404" s="237">
        <f>O404*H404</f>
        <v>0</v>
      </c>
      <c r="Q404" s="237">
        <v>0.0054000000000000003</v>
      </c>
      <c r="R404" s="237">
        <f>Q404*H404</f>
        <v>0.15405660000000002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250</v>
      </c>
      <c r="AT404" s="239" t="s">
        <v>372</v>
      </c>
      <c r="AU404" s="239" t="s">
        <v>88</v>
      </c>
      <c r="AY404" s="18" t="s">
        <v>216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86</v>
      </c>
      <c r="BK404" s="240">
        <f>ROUND(I404*H404,2)</f>
        <v>0</v>
      </c>
      <c r="BL404" s="18" t="s">
        <v>121</v>
      </c>
      <c r="BM404" s="239" t="s">
        <v>5096</v>
      </c>
    </row>
    <row r="405" s="13" customFormat="1">
      <c r="A405" s="13"/>
      <c r="B405" s="241"/>
      <c r="C405" s="242"/>
      <c r="D405" s="243" t="s">
        <v>230</v>
      </c>
      <c r="E405" s="244" t="s">
        <v>1</v>
      </c>
      <c r="F405" s="245" t="s">
        <v>5097</v>
      </c>
      <c r="G405" s="242"/>
      <c r="H405" s="246">
        <v>27.170000000000002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230</v>
      </c>
      <c r="AU405" s="252" t="s">
        <v>88</v>
      </c>
      <c r="AV405" s="13" t="s">
        <v>88</v>
      </c>
      <c r="AW405" s="13" t="s">
        <v>34</v>
      </c>
      <c r="AX405" s="13" t="s">
        <v>86</v>
      </c>
      <c r="AY405" s="252" t="s">
        <v>216</v>
      </c>
    </row>
    <row r="406" s="13" customFormat="1">
      <c r="A406" s="13"/>
      <c r="B406" s="241"/>
      <c r="C406" s="242"/>
      <c r="D406" s="243" t="s">
        <v>230</v>
      </c>
      <c r="E406" s="242"/>
      <c r="F406" s="245" t="s">
        <v>5098</v>
      </c>
      <c r="G406" s="242"/>
      <c r="H406" s="246">
        <v>28.529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230</v>
      </c>
      <c r="AU406" s="252" t="s">
        <v>88</v>
      </c>
      <c r="AV406" s="13" t="s">
        <v>88</v>
      </c>
      <c r="AW406" s="13" t="s">
        <v>4</v>
      </c>
      <c r="AX406" s="13" t="s">
        <v>86</v>
      </c>
      <c r="AY406" s="252" t="s">
        <v>216</v>
      </c>
    </row>
    <row r="407" s="2" customFormat="1" ht="16.5" customHeight="1">
      <c r="A407" s="39"/>
      <c r="B407" s="40"/>
      <c r="C407" s="264" t="s">
        <v>528</v>
      </c>
      <c r="D407" s="264" t="s">
        <v>372</v>
      </c>
      <c r="E407" s="265" t="s">
        <v>5099</v>
      </c>
      <c r="F407" s="266" t="s">
        <v>5100</v>
      </c>
      <c r="G407" s="267" t="s">
        <v>277</v>
      </c>
      <c r="H407" s="268">
        <v>17.350999999999999</v>
      </c>
      <c r="I407" s="269"/>
      <c r="J407" s="270">
        <f>ROUND(I407*H407,2)</f>
        <v>0</v>
      </c>
      <c r="K407" s="266" t="s">
        <v>222</v>
      </c>
      <c r="L407" s="271"/>
      <c r="M407" s="272" t="s">
        <v>1</v>
      </c>
      <c r="N407" s="273" t="s">
        <v>44</v>
      </c>
      <c r="O407" s="92"/>
      <c r="P407" s="237">
        <f>O407*H407</f>
        <v>0</v>
      </c>
      <c r="Q407" s="237">
        <v>0.0015</v>
      </c>
      <c r="R407" s="237">
        <f>Q407*H407</f>
        <v>0.026026499999999998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250</v>
      </c>
      <c r="AT407" s="239" t="s">
        <v>372</v>
      </c>
      <c r="AU407" s="239" t="s">
        <v>88</v>
      </c>
      <c r="AY407" s="18" t="s">
        <v>216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86</v>
      </c>
      <c r="BK407" s="240">
        <f>ROUND(I407*H407,2)</f>
        <v>0</v>
      </c>
      <c r="BL407" s="18" t="s">
        <v>121</v>
      </c>
      <c r="BM407" s="239" t="s">
        <v>5101</v>
      </c>
    </row>
    <row r="408" s="13" customFormat="1">
      <c r="A408" s="13"/>
      <c r="B408" s="241"/>
      <c r="C408" s="242"/>
      <c r="D408" s="243" t="s">
        <v>230</v>
      </c>
      <c r="E408" s="244" t="s">
        <v>1</v>
      </c>
      <c r="F408" s="245" t="s">
        <v>5102</v>
      </c>
      <c r="G408" s="242"/>
      <c r="H408" s="246">
        <v>16.524999999999999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230</v>
      </c>
      <c r="AU408" s="252" t="s">
        <v>88</v>
      </c>
      <c r="AV408" s="13" t="s">
        <v>88</v>
      </c>
      <c r="AW408" s="13" t="s">
        <v>34</v>
      </c>
      <c r="AX408" s="13" t="s">
        <v>86</v>
      </c>
      <c r="AY408" s="252" t="s">
        <v>216</v>
      </c>
    </row>
    <row r="409" s="13" customFormat="1">
      <c r="A409" s="13"/>
      <c r="B409" s="241"/>
      <c r="C409" s="242"/>
      <c r="D409" s="243" t="s">
        <v>230</v>
      </c>
      <c r="E409" s="242"/>
      <c r="F409" s="245" t="s">
        <v>5103</v>
      </c>
      <c r="G409" s="242"/>
      <c r="H409" s="246">
        <v>17.350999999999999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230</v>
      </c>
      <c r="AU409" s="252" t="s">
        <v>88</v>
      </c>
      <c r="AV409" s="13" t="s">
        <v>88</v>
      </c>
      <c r="AW409" s="13" t="s">
        <v>4</v>
      </c>
      <c r="AX409" s="13" t="s">
        <v>86</v>
      </c>
      <c r="AY409" s="252" t="s">
        <v>216</v>
      </c>
    </row>
    <row r="410" s="2" customFormat="1" ht="24.15" customHeight="1">
      <c r="A410" s="39"/>
      <c r="B410" s="40"/>
      <c r="C410" s="228" t="s">
        <v>856</v>
      </c>
      <c r="D410" s="228" t="s">
        <v>218</v>
      </c>
      <c r="E410" s="229" t="s">
        <v>1345</v>
      </c>
      <c r="F410" s="230" t="s">
        <v>5104</v>
      </c>
      <c r="G410" s="231" t="s">
        <v>293</v>
      </c>
      <c r="H410" s="232">
        <v>468.77999999999997</v>
      </c>
      <c r="I410" s="233"/>
      <c r="J410" s="234">
        <f>ROUND(I410*H410,2)</f>
        <v>0</v>
      </c>
      <c r="K410" s="230" t="s">
        <v>222</v>
      </c>
      <c r="L410" s="45"/>
      <c r="M410" s="235" t="s">
        <v>1</v>
      </c>
      <c r="N410" s="236" t="s">
        <v>44</v>
      </c>
      <c r="O410" s="92"/>
      <c r="P410" s="237">
        <f>O410*H410</f>
        <v>0</v>
      </c>
      <c r="Q410" s="237">
        <v>0.0017600000000000001</v>
      </c>
      <c r="R410" s="237">
        <f>Q410*H410</f>
        <v>0.82505280000000003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121</v>
      </c>
      <c r="AT410" s="239" t="s">
        <v>218</v>
      </c>
      <c r="AU410" s="239" t="s">
        <v>88</v>
      </c>
      <c r="AY410" s="18" t="s">
        <v>216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86</v>
      </c>
      <c r="BK410" s="240">
        <f>ROUND(I410*H410,2)</f>
        <v>0</v>
      </c>
      <c r="BL410" s="18" t="s">
        <v>121</v>
      </c>
      <c r="BM410" s="239" t="s">
        <v>5105</v>
      </c>
    </row>
    <row r="411" s="13" customFormat="1">
      <c r="A411" s="13"/>
      <c r="B411" s="241"/>
      <c r="C411" s="242"/>
      <c r="D411" s="243" t="s">
        <v>230</v>
      </c>
      <c r="E411" s="244" t="s">
        <v>1</v>
      </c>
      <c r="F411" s="245" t="s">
        <v>5106</v>
      </c>
      <c r="G411" s="242"/>
      <c r="H411" s="246">
        <v>312.94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230</v>
      </c>
      <c r="AU411" s="252" t="s">
        <v>88</v>
      </c>
      <c r="AV411" s="13" t="s">
        <v>88</v>
      </c>
      <c r="AW411" s="13" t="s">
        <v>34</v>
      </c>
      <c r="AX411" s="13" t="s">
        <v>79</v>
      </c>
      <c r="AY411" s="252" t="s">
        <v>216</v>
      </c>
    </row>
    <row r="412" s="13" customFormat="1">
      <c r="A412" s="13"/>
      <c r="B412" s="241"/>
      <c r="C412" s="242"/>
      <c r="D412" s="243" t="s">
        <v>230</v>
      </c>
      <c r="E412" s="244" t="s">
        <v>1</v>
      </c>
      <c r="F412" s="245" t="s">
        <v>5107</v>
      </c>
      <c r="G412" s="242"/>
      <c r="H412" s="246">
        <v>155.84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230</v>
      </c>
      <c r="AU412" s="252" t="s">
        <v>88</v>
      </c>
      <c r="AV412" s="13" t="s">
        <v>88</v>
      </c>
      <c r="AW412" s="13" t="s">
        <v>34</v>
      </c>
      <c r="AX412" s="13" t="s">
        <v>79</v>
      </c>
      <c r="AY412" s="252" t="s">
        <v>216</v>
      </c>
    </row>
    <row r="413" s="14" customFormat="1">
      <c r="A413" s="14"/>
      <c r="B413" s="253"/>
      <c r="C413" s="254"/>
      <c r="D413" s="243" t="s">
        <v>230</v>
      </c>
      <c r="E413" s="255" t="s">
        <v>1</v>
      </c>
      <c r="F413" s="256" t="s">
        <v>285</v>
      </c>
      <c r="G413" s="254"/>
      <c r="H413" s="257">
        <v>468.77999999999997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230</v>
      </c>
      <c r="AU413" s="263" t="s">
        <v>88</v>
      </c>
      <c r="AV413" s="14" t="s">
        <v>121</v>
      </c>
      <c r="AW413" s="14" t="s">
        <v>34</v>
      </c>
      <c r="AX413" s="14" t="s">
        <v>86</v>
      </c>
      <c r="AY413" s="263" t="s">
        <v>216</v>
      </c>
    </row>
    <row r="414" s="2" customFormat="1" ht="16.5" customHeight="1">
      <c r="A414" s="39"/>
      <c r="B414" s="40"/>
      <c r="C414" s="264" t="s">
        <v>863</v>
      </c>
      <c r="D414" s="264" t="s">
        <v>372</v>
      </c>
      <c r="E414" s="265" t="s">
        <v>1357</v>
      </c>
      <c r="F414" s="266" t="s">
        <v>1358</v>
      </c>
      <c r="G414" s="267" t="s">
        <v>277</v>
      </c>
      <c r="H414" s="268">
        <v>103.13200000000001</v>
      </c>
      <c r="I414" s="269"/>
      <c r="J414" s="270">
        <f>ROUND(I414*H414,2)</f>
        <v>0</v>
      </c>
      <c r="K414" s="266" t="s">
        <v>222</v>
      </c>
      <c r="L414" s="271"/>
      <c r="M414" s="272" t="s">
        <v>1</v>
      </c>
      <c r="N414" s="273" t="s">
        <v>44</v>
      </c>
      <c r="O414" s="92"/>
      <c r="P414" s="237">
        <f>O414*H414</f>
        <v>0</v>
      </c>
      <c r="Q414" s="237">
        <v>0.00068000000000000005</v>
      </c>
      <c r="R414" s="237">
        <f>Q414*H414</f>
        <v>0.070129760000000013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250</v>
      </c>
      <c r="AT414" s="239" t="s">
        <v>372</v>
      </c>
      <c r="AU414" s="239" t="s">
        <v>88</v>
      </c>
      <c r="AY414" s="18" t="s">
        <v>216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86</v>
      </c>
      <c r="BK414" s="240">
        <f>ROUND(I414*H414,2)</f>
        <v>0</v>
      </c>
      <c r="BL414" s="18" t="s">
        <v>121</v>
      </c>
      <c r="BM414" s="239" t="s">
        <v>5108</v>
      </c>
    </row>
    <row r="415" s="13" customFormat="1">
      <c r="A415" s="13"/>
      <c r="B415" s="241"/>
      <c r="C415" s="242"/>
      <c r="D415" s="243" t="s">
        <v>230</v>
      </c>
      <c r="E415" s="242"/>
      <c r="F415" s="245" t="s">
        <v>5109</v>
      </c>
      <c r="G415" s="242"/>
      <c r="H415" s="246">
        <v>103.13200000000001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230</v>
      </c>
      <c r="AU415" s="252" t="s">
        <v>88</v>
      </c>
      <c r="AV415" s="13" t="s">
        <v>88</v>
      </c>
      <c r="AW415" s="13" t="s">
        <v>4</v>
      </c>
      <c r="AX415" s="13" t="s">
        <v>86</v>
      </c>
      <c r="AY415" s="252" t="s">
        <v>216</v>
      </c>
    </row>
    <row r="416" s="2" customFormat="1" ht="16.5" customHeight="1">
      <c r="A416" s="39"/>
      <c r="B416" s="40"/>
      <c r="C416" s="228" t="s">
        <v>869</v>
      </c>
      <c r="D416" s="228" t="s">
        <v>218</v>
      </c>
      <c r="E416" s="229" t="s">
        <v>1278</v>
      </c>
      <c r="F416" s="230" t="s">
        <v>1279</v>
      </c>
      <c r="G416" s="231" t="s">
        <v>293</v>
      </c>
      <c r="H416" s="232">
        <v>837.59000000000003</v>
      </c>
      <c r="I416" s="233"/>
      <c r="J416" s="234">
        <f>ROUND(I416*H416,2)</f>
        <v>0</v>
      </c>
      <c r="K416" s="230" t="s">
        <v>222</v>
      </c>
      <c r="L416" s="45"/>
      <c r="M416" s="235" t="s">
        <v>1</v>
      </c>
      <c r="N416" s="236" t="s">
        <v>44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121</v>
      </c>
      <c r="AT416" s="239" t="s">
        <v>218</v>
      </c>
      <c r="AU416" s="239" t="s">
        <v>88</v>
      </c>
      <c r="AY416" s="18" t="s">
        <v>216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86</v>
      </c>
      <c r="BK416" s="240">
        <f>ROUND(I416*H416,2)</f>
        <v>0</v>
      </c>
      <c r="BL416" s="18" t="s">
        <v>121</v>
      </c>
      <c r="BM416" s="239" t="s">
        <v>1280</v>
      </c>
    </row>
    <row r="417" s="13" customFormat="1">
      <c r="A417" s="13"/>
      <c r="B417" s="241"/>
      <c r="C417" s="242"/>
      <c r="D417" s="243" t="s">
        <v>230</v>
      </c>
      <c r="E417" s="244" t="s">
        <v>1</v>
      </c>
      <c r="F417" s="245" t="s">
        <v>5110</v>
      </c>
      <c r="G417" s="242"/>
      <c r="H417" s="246">
        <v>234.34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230</v>
      </c>
      <c r="AU417" s="252" t="s">
        <v>88</v>
      </c>
      <c r="AV417" s="13" t="s">
        <v>88</v>
      </c>
      <c r="AW417" s="13" t="s">
        <v>34</v>
      </c>
      <c r="AX417" s="13" t="s">
        <v>79</v>
      </c>
      <c r="AY417" s="252" t="s">
        <v>216</v>
      </c>
    </row>
    <row r="418" s="13" customFormat="1">
      <c r="A418" s="13"/>
      <c r="B418" s="241"/>
      <c r="C418" s="242"/>
      <c r="D418" s="243" t="s">
        <v>230</v>
      </c>
      <c r="E418" s="244" t="s">
        <v>1</v>
      </c>
      <c r="F418" s="245" t="s">
        <v>5111</v>
      </c>
      <c r="G418" s="242"/>
      <c r="H418" s="246">
        <v>127.48</v>
      </c>
      <c r="I418" s="247"/>
      <c r="J418" s="242"/>
      <c r="K418" s="242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230</v>
      </c>
      <c r="AU418" s="252" t="s">
        <v>88</v>
      </c>
      <c r="AV418" s="13" t="s">
        <v>88</v>
      </c>
      <c r="AW418" s="13" t="s">
        <v>34</v>
      </c>
      <c r="AX418" s="13" t="s">
        <v>79</v>
      </c>
      <c r="AY418" s="252" t="s">
        <v>216</v>
      </c>
    </row>
    <row r="419" s="15" customFormat="1">
      <c r="A419" s="15"/>
      <c r="B419" s="280"/>
      <c r="C419" s="281"/>
      <c r="D419" s="243" t="s">
        <v>230</v>
      </c>
      <c r="E419" s="282" t="s">
        <v>1</v>
      </c>
      <c r="F419" s="283" t="s">
        <v>5112</v>
      </c>
      <c r="G419" s="281"/>
      <c r="H419" s="284">
        <v>361.81999999999999</v>
      </c>
      <c r="I419" s="285"/>
      <c r="J419" s="281"/>
      <c r="K419" s="281"/>
      <c r="L419" s="286"/>
      <c r="M419" s="287"/>
      <c r="N419" s="288"/>
      <c r="O419" s="288"/>
      <c r="P419" s="288"/>
      <c r="Q419" s="288"/>
      <c r="R419" s="288"/>
      <c r="S419" s="288"/>
      <c r="T419" s="289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90" t="s">
        <v>230</v>
      </c>
      <c r="AU419" s="290" t="s">
        <v>88</v>
      </c>
      <c r="AV419" s="15" t="s">
        <v>99</v>
      </c>
      <c r="AW419" s="15" t="s">
        <v>34</v>
      </c>
      <c r="AX419" s="15" t="s">
        <v>79</v>
      </c>
      <c r="AY419" s="290" t="s">
        <v>216</v>
      </c>
    </row>
    <row r="420" s="13" customFormat="1">
      <c r="A420" s="13"/>
      <c r="B420" s="241"/>
      <c r="C420" s="242"/>
      <c r="D420" s="243" t="s">
        <v>230</v>
      </c>
      <c r="E420" s="244" t="s">
        <v>1</v>
      </c>
      <c r="F420" s="245" t="s">
        <v>5113</v>
      </c>
      <c r="G420" s="242"/>
      <c r="H420" s="246">
        <v>361.81999999999999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230</v>
      </c>
      <c r="AU420" s="252" t="s">
        <v>88</v>
      </c>
      <c r="AV420" s="13" t="s">
        <v>88</v>
      </c>
      <c r="AW420" s="13" t="s">
        <v>34</v>
      </c>
      <c r="AX420" s="13" t="s">
        <v>79</v>
      </c>
      <c r="AY420" s="252" t="s">
        <v>216</v>
      </c>
    </row>
    <row r="421" s="13" customFormat="1">
      <c r="A421" s="13"/>
      <c r="B421" s="241"/>
      <c r="C421" s="242"/>
      <c r="D421" s="243" t="s">
        <v>230</v>
      </c>
      <c r="E421" s="244" t="s">
        <v>1</v>
      </c>
      <c r="F421" s="245" t="s">
        <v>5114</v>
      </c>
      <c r="G421" s="242"/>
      <c r="H421" s="246">
        <v>113.95</v>
      </c>
      <c r="I421" s="247"/>
      <c r="J421" s="242"/>
      <c r="K421" s="242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230</v>
      </c>
      <c r="AU421" s="252" t="s">
        <v>88</v>
      </c>
      <c r="AV421" s="13" t="s">
        <v>88</v>
      </c>
      <c r="AW421" s="13" t="s">
        <v>34</v>
      </c>
      <c r="AX421" s="13" t="s">
        <v>79</v>
      </c>
      <c r="AY421" s="252" t="s">
        <v>216</v>
      </c>
    </row>
    <row r="422" s="15" customFormat="1">
      <c r="A422" s="15"/>
      <c r="B422" s="280"/>
      <c r="C422" s="281"/>
      <c r="D422" s="243" t="s">
        <v>230</v>
      </c>
      <c r="E422" s="282" t="s">
        <v>1</v>
      </c>
      <c r="F422" s="283" t="s">
        <v>5115</v>
      </c>
      <c r="G422" s="281"/>
      <c r="H422" s="284">
        <v>475.76999999999998</v>
      </c>
      <c r="I422" s="285"/>
      <c r="J422" s="281"/>
      <c r="K422" s="281"/>
      <c r="L422" s="286"/>
      <c r="M422" s="287"/>
      <c r="N422" s="288"/>
      <c r="O422" s="288"/>
      <c r="P422" s="288"/>
      <c r="Q422" s="288"/>
      <c r="R422" s="288"/>
      <c r="S422" s="288"/>
      <c r="T422" s="289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0" t="s">
        <v>230</v>
      </c>
      <c r="AU422" s="290" t="s">
        <v>88</v>
      </c>
      <c r="AV422" s="15" t="s">
        <v>99</v>
      </c>
      <c r="AW422" s="15" t="s">
        <v>34</v>
      </c>
      <c r="AX422" s="15" t="s">
        <v>79</v>
      </c>
      <c r="AY422" s="290" t="s">
        <v>216</v>
      </c>
    </row>
    <row r="423" s="13" customFormat="1">
      <c r="A423" s="13"/>
      <c r="B423" s="241"/>
      <c r="C423" s="242"/>
      <c r="D423" s="243" t="s">
        <v>230</v>
      </c>
      <c r="E423" s="244" t="s">
        <v>1</v>
      </c>
      <c r="F423" s="245" t="s">
        <v>5116</v>
      </c>
      <c r="G423" s="242"/>
      <c r="H423" s="246">
        <v>0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230</v>
      </c>
      <c r="AU423" s="252" t="s">
        <v>88</v>
      </c>
      <c r="AV423" s="13" t="s">
        <v>88</v>
      </c>
      <c r="AW423" s="13" t="s">
        <v>34</v>
      </c>
      <c r="AX423" s="13" t="s">
        <v>79</v>
      </c>
      <c r="AY423" s="252" t="s">
        <v>216</v>
      </c>
    </row>
    <row r="424" s="14" customFormat="1">
      <c r="A424" s="14"/>
      <c r="B424" s="253"/>
      <c r="C424" s="254"/>
      <c r="D424" s="243" t="s">
        <v>230</v>
      </c>
      <c r="E424" s="255" t="s">
        <v>1</v>
      </c>
      <c r="F424" s="256" t="s">
        <v>285</v>
      </c>
      <c r="G424" s="254"/>
      <c r="H424" s="257">
        <v>837.59000000000003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230</v>
      </c>
      <c r="AU424" s="263" t="s">
        <v>88</v>
      </c>
      <c r="AV424" s="14" t="s">
        <v>121</v>
      </c>
      <c r="AW424" s="14" t="s">
        <v>34</v>
      </c>
      <c r="AX424" s="14" t="s">
        <v>86</v>
      </c>
      <c r="AY424" s="263" t="s">
        <v>216</v>
      </c>
    </row>
    <row r="425" s="2" customFormat="1" ht="16.5" customHeight="1">
      <c r="A425" s="39"/>
      <c r="B425" s="40"/>
      <c r="C425" s="264" t="s">
        <v>875</v>
      </c>
      <c r="D425" s="264" t="s">
        <v>372</v>
      </c>
      <c r="E425" s="265" t="s">
        <v>1290</v>
      </c>
      <c r="F425" s="266" t="s">
        <v>1291</v>
      </c>
      <c r="G425" s="267" t="s">
        <v>293</v>
      </c>
      <c r="H425" s="268">
        <v>398.00200000000001</v>
      </c>
      <c r="I425" s="269"/>
      <c r="J425" s="270">
        <f>ROUND(I425*H425,2)</f>
        <v>0</v>
      </c>
      <c r="K425" s="266" t="s">
        <v>222</v>
      </c>
      <c r="L425" s="271"/>
      <c r="M425" s="272" t="s">
        <v>1</v>
      </c>
      <c r="N425" s="273" t="s">
        <v>44</v>
      </c>
      <c r="O425" s="92"/>
      <c r="P425" s="237">
        <f>O425*H425</f>
        <v>0</v>
      </c>
      <c r="Q425" s="237">
        <v>4.0000000000000003E-05</v>
      </c>
      <c r="R425" s="237">
        <f>Q425*H425</f>
        <v>0.015920080000000003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250</v>
      </c>
      <c r="AT425" s="239" t="s">
        <v>372</v>
      </c>
      <c r="AU425" s="239" t="s">
        <v>88</v>
      </c>
      <c r="AY425" s="18" t="s">
        <v>216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86</v>
      </c>
      <c r="BK425" s="240">
        <f>ROUND(I425*H425,2)</f>
        <v>0</v>
      </c>
      <c r="BL425" s="18" t="s">
        <v>121</v>
      </c>
      <c r="BM425" s="239" t="s">
        <v>1292</v>
      </c>
    </row>
    <row r="426" s="13" customFormat="1">
      <c r="A426" s="13"/>
      <c r="B426" s="241"/>
      <c r="C426" s="242"/>
      <c r="D426" s="243" t="s">
        <v>230</v>
      </c>
      <c r="E426" s="244" t="s">
        <v>1</v>
      </c>
      <c r="F426" s="245" t="s">
        <v>5110</v>
      </c>
      <c r="G426" s="242"/>
      <c r="H426" s="246">
        <v>234.34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230</v>
      </c>
      <c r="AU426" s="252" t="s">
        <v>88</v>
      </c>
      <c r="AV426" s="13" t="s">
        <v>88</v>
      </c>
      <c r="AW426" s="13" t="s">
        <v>34</v>
      </c>
      <c r="AX426" s="13" t="s">
        <v>79</v>
      </c>
      <c r="AY426" s="252" t="s">
        <v>216</v>
      </c>
    </row>
    <row r="427" s="13" customFormat="1">
      <c r="A427" s="13"/>
      <c r="B427" s="241"/>
      <c r="C427" s="242"/>
      <c r="D427" s="243" t="s">
        <v>230</v>
      </c>
      <c r="E427" s="244" t="s">
        <v>1</v>
      </c>
      <c r="F427" s="245" t="s">
        <v>5111</v>
      </c>
      <c r="G427" s="242"/>
      <c r="H427" s="246">
        <v>127.48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230</v>
      </c>
      <c r="AU427" s="252" t="s">
        <v>88</v>
      </c>
      <c r="AV427" s="13" t="s">
        <v>88</v>
      </c>
      <c r="AW427" s="13" t="s">
        <v>34</v>
      </c>
      <c r="AX427" s="13" t="s">
        <v>79</v>
      </c>
      <c r="AY427" s="252" t="s">
        <v>216</v>
      </c>
    </row>
    <row r="428" s="15" customFormat="1">
      <c r="A428" s="15"/>
      <c r="B428" s="280"/>
      <c r="C428" s="281"/>
      <c r="D428" s="243" t="s">
        <v>230</v>
      </c>
      <c r="E428" s="282" t="s">
        <v>1</v>
      </c>
      <c r="F428" s="283" t="s">
        <v>5112</v>
      </c>
      <c r="G428" s="281"/>
      <c r="H428" s="284">
        <v>361.81999999999999</v>
      </c>
      <c r="I428" s="285"/>
      <c r="J428" s="281"/>
      <c r="K428" s="281"/>
      <c r="L428" s="286"/>
      <c r="M428" s="287"/>
      <c r="N428" s="288"/>
      <c r="O428" s="288"/>
      <c r="P428" s="288"/>
      <c r="Q428" s="288"/>
      <c r="R428" s="288"/>
      <c r="S428" s="288"/>
      <c r="T428" s="28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90" t="s">
        <v>230</v>
      </c>
      <c r="AU428" s="290" t="s">
        <v>88</v>
      </c>
      <c r="AV428" s="15" t="s">
        <v>99</v>
      </c>
      <c r="AW428" s="15" t="s">
        <v>34</v>
      </c>
      <c r="AX428" s="15" t="s">
        <v>86</v>
      </c>
      <c r="AY428" s="290" t="s">
        <v>216</v>
      </c>
    </row>
    <row r="429" s="13" customFormat="1">
      <c r="A429" s="13"/>
      <c r="B429" s="241"/>
      <c r="C429" s="242"/>
      <c r="D429" s="243" t="s">
        <v>230</v>
      </c>
      <c r="E429" s="242"/>
      <c r="F429" s="245" t="s">
        <v>5117</v>
      </c>
      <c r="G429" s="242"/>
      <c r="H429" s="246">
        <v>398.00200000000001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230</v>
      </c>
      <c r="AU429" s="252" t="s">
        <v>88</v>
      </c>
      <c r="AV429" s="13" t="s">
        <v>88</v>
      </c>
      <c r="AW429" s="13" t="s">
        <v>4</v>
      </c>
      <c r="AX429" s="13" t="s">
        <v>86</v>
      </c>
      <c r="AY429" s="252" t="s">
        <v>216</v>
      </c>
    </row>
    <row r="430" s="2" customFormat="1" ht="16.5" customHeight="1">
      <c r="A430" s="39"/>
      <c r="B430" s="40"/>
      <c r="C430" s="264" t="s">
        <v>880</v>
      </c>
      <c r="D430" s="264" t="s">
        <v>372</v>
      </c>
      <c r="E430" s="265" t="s">
        <v>1397</v>
      </c>
      <c r="F430" s="266" t="s">
        <v>1398</v>
      </c>
      <c r="G430" s="267" t="s">
        <v>293</v>
      </c>
      <c r="H430" s="268">
        <v>523.34699999999998</v>
      </c>
      <c r="I430" s="269"/>
      <c r="J430" s="270">
        <f>ROUND(I430*H430,2)</f>
        <v>0</v>
      </c>
      <c r="K430" s="266" t="s">
        <v>222</v>
      </c>
      <c r="L430" s="271"/>
      <c r="M430" s="272" t="s">
        <v>1</v>
      </c>
      <c r="N430" s="273" t="s">
        <v>44</v>
      </c>
      <c r="O430" s="92"/>
      <c r="P430" s="237">
        <f>O430*H430</f>
        <v>0</v>
      </c>
      <c r="Q430" s="237">
        <v>0.00012</v>
      </c>
      <c r="R430" s="237">
        <f>Q430*H430</f>
        <v>0.062801640000000006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250</v>
      </c>
      <c r="AT430" s="239" t="s">
        <v>372</v>
      </c>
      <c r="AU430" s="239" t="s">
        <v>88</v>
      </c>
      <c r="AY430" s="18" t="s">
        <v>216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86</v>
      </c>
      <c r="BK430" s="240">
        <f>ROUND(I430*H430,2)</f>
        <v>0</v>
      </c>
      <c r="BL430" s="18" t="s">
        <v>121</v>
      </c>
      <c r="BM430" s="239" t="s">
        <v>5118</v>
      </c>
    </row>
    <row r="431" s="13" customFormat="1">
      <c r="A431" s="13"/>
      <c r="B431" s="241"/>
      <c r="C431" s="242"/>
      <c r="D431" s="243" t="s">
        <v>230</v>
      </c>
      <c r="E431" s="244" t="s">
        <v>1</v>
      </c>
      <c r="F431" s="245" t="s">
        <v>5113</v>
      </c>
      <c r="G431" s="242"/>
      <c r="H431" s="246">
        <v>361.81999999999999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230</v>
      </c>
      <c r="AU431" s="252" t="s">
        <v>88</v>
      </c>
      <c r="AV431" s="13" t="s">
        <v>88</v>
      </c>
      <c r="AW431" s="13" t="s">
        <v>34</v>
      </c>
      <c r="AX431" s="13" t="s">
        <v>79</v>
      </c>
      <c r="AY431" s="252" t="s">
        <v>216</v>
      </c>
    </row>
    <row r="432" s="13" customFormat="1">
      <c r="A432" s="13"/>
      <c r="B432" s="241"/>
      <c r="C432" s="242"/>
      <c r="D432" s="243" t="s">
        <v>230</v>
      </c>
      <c r="E432" s="244" t="s">
        <v>1</v>
      </c>
      <c r="F432" s="245" t="s">
        <v>5114</v>
      </c>
      <c r="G432" s="242"/>
      <c r="H432" s="246">
        <v>113.95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230</v>
      </c>
      <c r="AU432" s="252" t="s">
        <v>88</v>
      </c>
      <c r="AV432" s="13" t="s">
        <v>88</v>
      </c>
      <c r="AW432" s="13" t="s">
        <v>34</v>
      </c>
      <c r="AX432" s="13" t="s">
        <v>79</v>
      </c>
      <c r="AY432" s="252" t="s">
        <v>216</v>
      </c>
    </row>
    <row r="433" s="15" customFormat="1">
      <c r="A433" s="15"/>
      <c r="B433" s="280"/>
      <c r="C433" s="281"/>
      <c r="D433" s="243" t="s">
        <v>230</v>
      </c>
      <c r="E433" s="282" t="s">
        <v>1</v>
      </c>
      <c r="F433" s="283" t="s">
        <v>5115</v>
      </c>
      <c r="G433" s="281"/>
      <c r="H433" s="284">
        <v>475.76999999999998</v>
      </c>
      <c r="I433" s="285"/>
      <c r="J433" s="281"/>
      <c r="K433" s="281"/>
      <c r="L433" s="286"/>
      <c r="M433" s="287"/>
      <c r="N433" s="288"/>
      <c r="O433" s="288"/>
      <c r="P433" s="288"/>
      <c r="Q433" s="288"/>
      <c r="R433" s="288"/>
      <c r="S433" s="288"/>
      <c r="T433" s="28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90" t="s">
        <v>230</v>
      </c>
      <c r="AU433" s="290" t="s">
        <v>88</v>
      </c>
      <c r="AV433" s="15" t="s">
        <v>99</v>
      </c>
      <c r="AW433" s="15" t="s">
        <v>34</v>
      </c>
      <c r="AX433" s="15" t="s">
        <v>79</v>
      </c>
      <c r="AY433" s="290" t="s">
        <v>216</v>
      </c>
    </row>
    <row r="434" s="13" customFormat="1">
      <c r="A434" s="13"/>
      <c r="B434" s="241"/>
      <c r="C434" s="242"/>
      <c r="D434" s="243" t="s">
        <v>230</v>
      </c>
      <c r="E434" s="244" t="s">
        <v>1</v>
      </c>
      <c r="F434" s="245" t="s">
        <v>5116</v>
      </c>
      <c r="G434" s="242"/>
      <c r="H434" s="246">
        <v>0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230</v>
      </c>
      <c r="AU434" s="252" t="s">
        <v>88</v>
      </c>
      <c r="AV434" s="13" t="s">
        <v>88</v>
      </c>
      <c r="AW434" s="13" t="s">
        <v>34</v>
      </c>
      <c r="AX434" s="13" t="s">
        <v>79</v>
      </c>
      <c r="AY434" s="252" t="s">
        <v>216</v>
      </c>
    </row>
    <row r="435" s="14" customFormat="1">
      <c r="A435" s="14"/>
      <c r="B435" s="253"/>
      <c r="C435" s="254"/>
      <c r="D435" s="243" t="s">
        <v>230</v>
      </c>
      <c r="E435" s="255" t="s">
        <v>1</v>
      </c>
      <c r="F435" s="256" t="s">
        <v>285</v>
      </c>
      <c r="G435" s="254"/>
      <c r="H435" s="257">
        <v>475.76999999999998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230</v>
      </c>
      <c r="AU435" s="263" t="s">
        <v>88</v>
      </c>
      <c r="AV435" s="14" t="s">
        <v>121</v>
      </c>
      <c r="AW435" s="14" t="s">
        <v>34</v>
      </c>
      <c r="AX435" s="14" t="s">
        <v>86</v>
      </c>
      <c r="AY435" s="263" t="s">
        <v>216</v>
      </c>
    </row>
    <row r="436" s="13" customFormat="1">
      <c r="A436" s="13"/>
      <c r="B436" s="241"/>
      <c r="C436" s="242"/>
      <c r="D436" s="243" t="s">
        <v>230</v>
      </c>
      <c r="E436" s="242"/>
      <c r="F436" s="245" t="s">
        <v>5119</v>
      </c>
      <c r="G436" s="242"/>
      <c r="H436" s="246">
        <v>523.34699999999998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230</v>
      </c>
      <c r="AU436" s="252" t="s">
        <v>88</v>
      </c>
      <c r="AV436" s="13" t="s">
        <v>88</v>
      </c>
      <c r="AW436" s="13" t="s">
        <v>4</v>
      </c>
      <c r="AX436" s="13" t="s">
        <v>86</v>
      </c>
      <c r="AY436" s="252" t="s">
        <v>216</v>
      </c>
    </row>
    <row r="437" s="2" customFormat="1" ht="24.15" customHeight="1">
      <c r="A437" s="39"/>
      <c r="B437" s="40"/>
      <c r="C437" s="228" t="s">
        <v>885</v>
      </c>
      <c r="D437" s="228" t="s">
        <v>218</v>
      </c>
      <c r="E437" s="229" t="s">
        <v>1372</v>
      </c>
      <c r="F437" s="230" t="s">
        <v>5120</v>
      </c>
      <c r="G437" s="231" t="s">
        <v>277</v>
      </c>
      <c r="H437" s="232">
        <v>564.45100000000002</v>
      </c>
      <c r="I437" s="233"/>
      <c r="J437" s="234">
        <f>ROUND(I437*H437,2)</f>
        <v>0</v>
      </c>
      <c r="K437" s="230" t="s">
        <v>222</v>
      </c>
      <c r="L437" s="45"/>
      <c r="M437" s="235" t="s">
        <v>1</v>
      </c>
      <c r="N437" s="236" t="s">
        <v>44</v>
      </c>
      <c r="O437" s="92"/>
      <c r="P437" s="237">
        <f>O437*H437</f>
        <v>0</v>
      </c>
      <c r="Q437" s="237">
        <v>8.0000000000000007E-05</v>
      </c>
      <c r="R437" s="237">
        <f>Q437*H437</f>
        <v>0.045156080000000008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121</v>
      </c>
      <c r="AT437" s="239" t="s">
        <v>218</v>
      </c>
      <c r="AU437" s="239" t="s">
        <v>88</v>
      </c>
      <c r="AY437" s="18" t="s">
        <v>216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86</v>
      </c>
      <c r="BK437" s="240">
        <f>ROUND(I437*H437,2)</f>
        <v>0</v>
      </c>
      <c r="BL437" s="18" t="s">
        <v>121</v>
      </c>
      <c r="BM437" s="239" t="s">
        <v>5121</v>
      </c>
    </row>
    <row r="438" s="13" customFormat="1">
      <c r="A438" s="13"/>
      <c r="B438" s="241"/>
      <c r="C438" s="242"/>
      <c r="D438" s="243" t="s">
        <v>230</v>
      </c>
      <c r="E438" s="244" t="s">
        <v>1</v>
      </c>
      <c r="F438" s="245" t="s">
        <v>5122</v>
      </c>
      <c r="G438" s="242"/>
      <c r="H438" s="246">
        <v>780.32500000000005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230</v>
      </c>
      <c r="AU438" s="252" t="s">
        <v>88</v>
      </c>
      <c r="AV438" s="13" t="s">
        <v>88</v>
      </c>
      <c r="AW438" s="13" t="s">
        <v>34</v>
      </c>
      <c r="AX438" s="13" t="s">
        <v>79</v>
      </c>
      <c r="AY438" s="252" t="s">
        <v>216</v>
      </c>
    </row>
    <row r="439" s="13" customFormat="1">
      <c r="A439" s="13"/>
      <c r="B439" s="241"/>
      <c r="C439" s="242"/>
      <c r="D439" s="243" t="s">
        <v>230</v>
      </c>
      <c r="E439" s="244" t="s">
        <v>1</v>
      </c>
      <c r="F439" s="245" t="s">
        <v>5089</v>
      </c>
      <c r="G439" s="242"/>
      <c r="H439" s="246">
        <v>-215.874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230</v>
      </c>
      <c r="AU439" s="252" t="s">
        <v>88</v>
      </c>
      <c r="AV439" s="13" t="s">
        <v>88</v>
      </c>
      <c r="AW439" s="13" t="s">
        <v>34</v>
      </c>
      <c r="AX439" s="13" t="s">
        <v>79</v>
      </c>
      <c r="AY439" s="252" t="s">
        <v>216</v>
      </c>
    </row>
    <row r="440" s="14" customFormat="1">
      <c r="A440" s="14"/>
      <c r="B440" s="253"/>
      <c r="C440" s="254"/>
      <c r="D440" s="243" t="s">
        <v>230</v>
      </c>
      <c r="E440" s="255" t="s">
        <v>1</v>
      </c>
      <c r="F440" s="256" t="s">
        <v>285</v>
      </c>
      <c r="G440" s="254"/>
      <c r="H440" s="257">
        <v>564.45100000000002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230</v>
      </c>
      <c r="AU440" s="263" t="s">
        <v>88</v>
      </c>
      <c r="AV440" s="14" t="s">
        <v>121</v>
      </c>
      <c r="AW440" s="14" t="s">
        <v>34</v>
      </c>
      <c r="AX440" s="14" t="s">
        <v>86</v>
      </c>
      <c r="AY440" s="263" t="s">
        <v>216</v>
      </c>
    </row>
    <row r="441" s="2" customFormat="1" ht="16.5" customHeight="1">
      <c r="A441" s="39"/>
      <c r="B441" s="40"/>
      <c r="C441" s="228" t="s">
        <v>891</v>
      </c>
      <c r="D441" s="228" t="s">
        <v>218</v>
      </c>
      <c r="E441" s="229" t="s">
        <v>1376</v>
      </c>
      <c r="F441" s="230" t="s">
        <v>1377</v>
      </c>
      <c r="G441" s="231" t="s">
        <v>293</v>
      </c>
      <c r="H441" s="232">
        <v>888.98000000000002</v>
      </c>
      <c r="I441" s="233"/>
      <c r="J441" s="234">
        <f>ROUND(I441*H441,2)</f>
        <v>0</v>
      </c>
      <c r="K441" s="230" t="s">
        <v>222</v>
      </c>
      <c r="L441" s="45"/>
      <c r="M441" s="235" t="s">
        <v>1</v>
      </c>
      <c r="N441" s="236" t="s">
        <v>44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121</v>
      </c>
      <c r="AT441" s="239" t="s">
        <v>218</v>
      </c>
      <c r="AU441" s="239" t="s">
        <v>88</v>
      </c>
      <c r="AY441" s="18" t="s">
        <v>216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86</v>
      </c>
      <c r="BK441" s="240">
        <f>ROUND(I441*H441,2)</f>
        <v>0</v>
      </c>
      <c r="BL441" s="18" t="s">
        <v>121</v>
      </c>
      <c r="BM441" s="239" t="s">
        <v>5123</v>
      </c>
    </row>
    <row r="442" s="13" customFormat="1">
      <c r="A442" s="13"/>
      <c r="B442" s="241"/>
      <c r="C442" s="242"/>
      <c r="D442" s="243" t="s">
        <v>230</v>
      </c>
      <c r="E442" s="244" t="s">
        <v>1</v>
      </c>
      <c r="F442" s="245" t="s">
        <v>5110</v>
      </c>
      <c r="G442" s="242"/>
      <c r="H442" s="246">
        <v>234.34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230</v>
      </c>
      <c r="AU442" s="252" t="s">
        <v>88</v>
      </c>
      <c r="AV442" s="13" t="s">
        <v>88</v>
      </c>
      <c r="AW442" s="13" t="s">
        <v>34</v>
      </c>
      <c r="AX442" s="13" t="s">
        <v>79</v>
      </c>
      <c r="AY442" s="252" t="s">
        <v>216</v>
      </c>
    </row>
    <row r="443" s="13" customFormat="1">
      <c r="A443" s="13"/>
      <c r="B443" s="241"/>
      <c r="C443" s="242"/>
      <c r="D443" s="243" t="s">
        <v>230</v>
      </c>
      <c r="E443" s="244" t="s">
        <v>1</v>
      </c>
      <c r="F443" s="245" t="s">
        <v>5124</v>
      </c>
      <c r="G443" s="242"/>
      <c r="H443" s="246">
        <v>115.54000000000001</v>
      </c>
      <c r="I443" s="247"/>
      <c r="J443" s="242"/>
      <c r="K443" s="242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230</v>
      </c>
      <c r="AU443" s="252" t="s">
        <v>88</v>
      </c>
      <c r="AV443" s="13" t="s">
        <v>88</v>
      </c>
      <c r="AW443" s="13" t="s">
        <v>34</v>
      </c>
      <c r="AX443" s="13" t="s">
        <v>79</v>
      </c>
      <c r="AY443" s="252" t="s">
        <v>216</v>
      </c>
    </row>
    <row r="444" s="15" customFormat="1">
      <c r="A444" s="15"/>
      <c r="B444" s="280"/>
      <c r="C444" s="281"/>
      <c r="D444" s="243" t="s">
        <v>230</v>
      </c>
      <c r="E444" s="282" t="s">
        <v>1</v>
      </c>
      <c r="F444" s="283" t="s">
        <v>1383</v>
      </c>
      <c r="G444" s="281"/>
      <c r="H444" s="284">
        <v>349.88</v>
      </c>
      <c r="I444" s="285"/>
      <c r="J444" s="281"/>
      <c r="K444" s="281"/>
      <c r="L444" s="286"/>
      <c r="M444" s="287"/>
      <c r="N444" s="288"/>
      <c r="O444" s="288"/>
      <c r="P444" s="288"/>
      <c r="Q444" s="288"/>
      <c r="R444" s="288"/>
      <c r="S444" s="288"/>
      <c r="T444" s="28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90" t="s">
        <v>230</v>
      </c>
      <c r="AU444" s="290" t="s">
        <v>88</v>
      </c>
      <c r="AV444" s="15" t="s">
        <v>99</v>
      </c>
      <c r="AW444" s="15" t="s">
        <v>34</v>
      </c>
      <c r="AX444" s="15" t="s">
        <v>79</v>
      </c>
      <c r="AY444" s="290" t="s">
        <v>216</v>
      </c>
    </row>
    <row r="445" s="13" customFormat="1">
      <c r="A445" s="13"/>
      <c r="B445" s="241"/>
      <c r="C445" s="242"/>
      <c r="D445" s="243" t="s">
        <v>230</v>
      </c>
      <c r="E445" s="244" t="s">
        <v>1</v>
      </c>
      <c r="F445" s="245" t="s">
        <v>5125</v>
      </c>
      <c r="G445" s="242"/>
      <c r="H445" s="246">
        <v>132.55000000000001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230</v>
      </c>
      <c r="AU445" s="252" t="s">
        <v>88</v>
      </c>
      <c r="AV445" s="13" t="s">
        <v>88</v>
      </c>
      <c r="AW445" s="13" t="s">
        <v>34</v>
      </c>
      <c r="AX445" s="13" t="s">
        <v>79</v>
      </c>
      <c r="AY445" s="252" t="s">
        <v>216</v>
      </c>
    </row>
    <row r="446" s="13" customFormat="1">
      <c r="A446" s="13"/>
      <c r="B446" s="241"/>
      <c r="C446" s="242"/>
      <c r="D446" s="243" t="s">
        <v>230</v>
      </c>
      <c r="E446" s="244" t="s">
        <v>1</v>
      </c>
      <c r="F446" s="245" t="s">
        <v>5126</v>
      </c>
      <c r="G446" s="242"/>
      <c r="H446" s="246">
        <v>120.59999999999999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230</v>
      </c>
      <c r="AU446" s="252" t="s">
        <v>88</v>
      </c>
      <c r="AV446" s="13" t="s">
        <v>88</v>
      </c>
      <c r="AW446" s="13" t="s">
        <v>34</v>
      </c>
      <c r="AX446" s="13" t="s">
        <v>79</v>
      </c>
      <c r="AY446" s="252" t="s">
        <v>216</v>
      </c>
    </row>
    <row r="447" s="13" customFormat="1">
      <c r="A447" s="13"/>
      <c r="B447" s="241"/>
      <c r="C447" s="242"/>
      <c r="D447" s="243" t="s">
        <v>230</v>
      </c>
      <c r="E447" s="244" t="s">
        <v>1</v>
      </c>
      <c r="F447" s="245" t="s">
        <v>5127</v>
      </c>
      <c r="G447" s="242"/>
      <c r="H447" s="246">
        <v>26.800000000000001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230</v>
      </c>
      <c r="AU447" s="252" t="s">
        <v>88</v>
      </c>
      <c r="AV447" s="13" t="s">
        <v>88</v>
      </c>
      <c r="AW447" s="13" t="s">
        <v>34</v>
      </c>
      <c r="AX447" s="13" t="s">
        <v>79</v>
      </c>
      <c r="AY447" s="252" t="s">
        <v>216</v>
      </c>
    </row>
    <row r="448" s="15" customFormat="1">
      <c r="A448" s="15"/>
      <c r="B448" s="280"/>
      <c r="C448" s="281"/>
      <c r="D448" s="243" t="s">
        <v>230</v>
      </c>
      <c r="E448" s="282" t="s">
        <v>1</v>
      </c>
      <c r="F448" s="283" t="s">
        <v>1387</v>
      </c>
      <c r="G448" s="281"/>
      <c r="H448" s="284">
        <v>279.94999999999999</v>
      </c>
      <c r="I448" s="285"/>
      <c r="J448" s="281"/>
      <c r="K448" s="281"/>
      <c r="L448" s="286"/>
      <c r="M448" s="287"/>
      <c r="N448" s="288"/>
      <c r="O448" s="288"/>
      <c r="P448" s="288"/>
      <c r="Q448" s="288"/>
      <c r="R448" s="288"/>
      <c r="S448" s="288"/>
      <c r="T448" s="28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90" t="s">
        <v>230</v>
      </c>
      <c r="AU448" s="290" t="s">
        <v>88</v>
      </c>
      <c r="AV448" s="15" t="s">
        <v>99</v>
      </c>
      <c r="AW448" s="15" t="s">
        <v>34</v>
      </c>
      <c r="AX448" s="15" t="s">
        <v>79</v>
      </c>
      <c r="AY448" s="290" t="s">
        <v>216</v>
      </c>
    </row>
    <row r="449" s="13" customFormat="1">
      <c r="A449" s="13"/>
      <c r="B449" s="241"/>
      <c r="C449" s="242"/>
      <c r="D449" s="243" t="s">
        <v>230</v>
      </c>
      <c r="E449" s="244" t="s">
        <v>1</v>
      </c>
      <c r="F449" s="245" t="s">
        <v>5128</v>
      </c>
      <c r="G449" s="242"/>
      <c r="H449" s="246">
        <v>49.399999999999999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230</v>
      </c>
      <c r="AU449" s="252" t="s">
        <v>88</v>
      </c>
      <c r="AV449" s="13" t="s">
        <v>88</v>
      </c>
      <c r="AW449" s="13" t="s">
        <v>34</v>
      </c>
      <c r="AX449" s="13" t="s">
        <v>79</v>
      </c>
      <c r="AY449" s="252" t="s">
        <v>216</v>
      </c>
    </row>
    <row r="450" s="15" customFormat="1">
      <c r="A450" s="15"/>
      <c r="B450" s="280"/>
      <c r="C450" s="281"/>
      <c r="D450" s="243" t="s">
        <v>230</v>
      </c>
      <c r="E450" s="282" t="s">
        <v>1</v>
      </c>
      <c r="F450" s="283" t="s">
        <v>5129</v>
      </c>
      <c r="G450" s="281"/>
      <c r="H450" s="284">
        <v>49.399999999999999</v>
      </c>
      <c r="I450" s="285"/>
      <c r="J450" s="281"/>
      <c r="K450" s="281"/>
      <c r="L450" s="286"/>
      <c r="M450" s="287"/>
      <c r="N450" s="288"/>
      <c r="O450" s="288"/>
      <c r="P450" s="288"/>
      <c r="Q450" s="288"/>
      <c r="R450" s="288"/>
      <c r="S450" s="288"/>
      <c r="T450" s="28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90" t="s">
        <v>230</v>
      </c>
      <c r="AU450" s="290" t="s">
        <v>88</v>
      </c>
      <c r="AV450" s="15" t="s">
        <v>99</v>
      </c>
      <c r="AW450" s="15" t="s">
        <v>34</v>
      </c>
      <c r="AX450" s="15" t="s">
        <v>79</v>
      </c>
      <c r="AY450" s="290" t="s">
        <v>216</v>
      </c>
    </row>
    <row r="451" s="13" customFormat="1">
      <c r="A451" s="13"/>
      <c r="B451" s="241"/>
      <c r="C451" s="242"/>
      <c r="D451" s="243" t="s">
        <v>230</v>
      </c>
      <c r="E451" s="244" t="s">
        <v>1</v>
      </c>
      <c r="F451" s="245" t="s">
        <v>5130</v>
      </c>
      <c r="G451" s="242"/>
      <c r="H451" s="246">
        <v>6.7000000000000002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230</v>
      </c>
      <c r="AU451" s="252" t="s">
        <v>88</v>
      </c>
      <c r="AV451" s="13" t="s">
        <v>88</v>
      </c>
      <c r="AW451" s="13" t="s">
        <v>34</v>
      </c>
      <c r="AX451" s="13" t="s">
        <v>79</v>
      </c>
      <c r="AY451" s="252" t="s">
        <v>216</v>
      </c>
    </row>
    <row r="452" s="13" customFormat="1">
      <c r="A452" s="13"/>
      <c r="B452" s="241"/>
      <c r="C452" s="242"/>
      <c r="D452" s="243" t="s">
        <v>230</v>
      </c>
      <c r="E452" s="244" t="s">
        <v>1</v>
      </c>
      <c r="F452" s="245" t="s">
        <v>5131</v>
      </c>
      <c r="G452" s="242"/>
      <c r="H452" s="246">
        <v>135.84999999999999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230</v>
      </c>
      <c r="AU452" s="252" t="s">
        <v>88</v>
      </c>
      <c r="AV452" s="13" t="s">
        <v>88</v>
      </c>
      <c r="AW452" s="13" t="s">
        <v>34</v>
      </c>
      <c r="AX452" s="13" t="s">
        <v>79</v>
      </c>
      <c r="AY452" s="252" t="s">
        <v>216</v>
      </c>
    </row>
    <row r="453" s="13" customFormat="1">
      <c r="A453" s="13"/>
      <c r="B453" s="241"/>
      <c r="C453" s="242"/>
      <c r="D453" s="243" t="s">
        <v>230</v>
      </c>
      <c r="E453" s="244" t="s">
        <v>1</v>
      </c>
      <c r="F453" s="245" t="s">
        <v>5132</v>
      </c>
      <c r="G453" s="242"/>
      <c r="H453" s="246">
        <v>67.200000000000003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230</v>
      </c>
      <c r="AU453" s="252" t="s">
        <v>88</v>
      </c>
      <c r="AV453" s="13" t="s">
        <v>88</v>
      </c>
      <c r="AW453" s="13" t="s">
        <v>34</v>
      </c>
      <c r="AX453" s="13" t="s">
        <v>79</v>
      </c>
      <c r="AY453" s="252" t="s">
        <v>216</v>
      </c>
    </row>
    <row r="454" s="15" customFormat="1">
      <c r="A454" s="15"/>
      <c r="B454" s="280"/>
      <c r="C454" s="281"/>
      <c r="D454" s="243" t="s">
        <v>230</v>
      </c>
      <c r="E454" s="282" t="s">
        <v>1</v>
      </c>
      <c r="F454" s="283" t="s">
        <v>5133</v>
      </c>
      <c r="G454" s="281"/>
      <c r="H454" s="284">
        <v>209.75</v>
      </c>
      <c r="I454" s="285"/>
      <c r="J454" s="281"/>
      <c r="K454" s="281"/>
      <c r="L454" s="286"/>
      <c r="M454" s="287"/>
      <c r="N454" s="288"/>
      <c r="O454" s="288"/>
      <c r="P454" s="288"/>
      <c r="Q454" s="288"/>
      <c r="R454" s="288"/>
      <c r="S454" s="288"/>
      <c r="T454" s="289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90" t="s">
        <v>230</v>
      </c>
      <c r="AU454" s="290" t="s">
        <v>88</v>
      </c>
      <c r="AV454" s="15" t="s">
        <v>99</v>
      </c>
      <c r="AW454" s="15" t="s">
        <v>34</v>
      </c>
      <c r="AX454" s="15" t="s">
        <v>79</v>
      </c>
      <c r="AY454" s="290" t="s">
        <v>216</v>
      </c>
    </row>
    <row r="455" s="14" customFormat="1">
      <c r="A455" s="14"/>
      <c r="B455" s="253"/>
      <c r="C455" s="254"/>
      <c r="D455" s="243" t="s">
        <v>230</v>
      </c>
      <c r="E455" s="255" t="s">
        <v>1</v>
      </c>
      <c r="F455" s="256" t="s">
        <v>285</v>
      </c>
      <c r="G455" s="254"/>
      <c r="H455" s="257">
        <v>888.98000000000002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230</v>
      </c>
      <c r="AU455" s="263" t="s">
        <v>88</v>
      </c>
      <c r="AV455" s="14" t="s">
        <v>121</v>
      </c>
      <c r="AW455" s="14" t="s">
        <v>34</v>
      </c>
      <c r="AX455" s="14" t="s">
        <v>86</v>
      </c>
      <c r="AY455" s="263" t="s">
        <v>216</v>
      </c>
    </row>
    <row r="456" s="2" customFormat="1" ht="16.5" customHeight="1">
      <c r="A456" s="39"/>
      <c r="B456" s="40"/>
      <c r="C456" s="264" t="s">
        <v>898</v>
      </c>
      <c r="D456" s="264" t="s">
        <v>372</v>
      </c>
      <c r="E456" s="265" t="s">
        <v>1397</v>
      </c>
      <c r="F456" s="266" t="s">
        <v>1398</v>
      </c>
      <c r="G456" s="267" t="s">
        <v>293</v>
      </c>
      <c r="H456" s="268">
        <v>51.869999999999997</v>
      </c>
      <c r="I456" s="269"/>
      <c r="J456" s="270">
        <f>ROUND(I456*H456,2)</f>
        <v>0</v>
      </c>
      <c r="K456" s="266" t="s">
        <v>222</v>
      </c>
      <c r="L456" s="271"/>
      <c r="M456" s="272" t="s">
        <v>1</v>
      </c>
      <c r="N456" s="273" t="s">
        <v>44</v>
      </c>
      <c r="O456" s="92"/>
      <c r="P456" s="237">
        <f>O456*H456</f>
        <v>0</v>
      </c>
      <c r="Q456" s="237">
        <v>0.00012</v>
      </c>
      <c r="R456" s="237">
        <f>Q456*H456</f>
        <v>0.0062243999999999997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250</v>
      </c>
      <c r="AT456" s="239" t="s">
        <v>372</v>
      </c>
      <c r="AU456" s="239" t="s">
        <v>88</v>
      </c>
      <c r="AY456" s="18" t="s">
        <v>216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86</v>
      </c>
      <c r="BK456" s="240">
        <f>ROUND(I456*H456,2)</f>
        <v>0</v>
      </c>
      <c r="BL456" s="18" t="s">
        <v>121</v>
      </c>
      <c r="BM456" s="239" t="s">
        <v>5134</v>
      </c>
    </row>
    <row r="457" s="13" customFormat="1">
      <c r="A457" s="13"/>
      <c r="B457" s="241"/>
      <c r="C457" s="242"/>
      <c r="D457" s="243" t="s">
        <v>230</v>
      </c>
      <c r="E457" s="244" t="s">
        <v>1</v>
      </c>
      <c r="F457" s="245" t="s">
        <v>5128</v>
      </c>
      <c r="G457" s="242"/>
      <c r="H457" s="246">
        <v>49.399999999999999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230</v>
      </c>
      <c r="AU457" s="252" t="s">
        <v>88</v>
      </c>
      <c r="AV457" s="13" t="s">
        <v>88</v>
      </c>
      <c r="AW457" s="13" t="s">
        <v>34</v>
      </c>
      <c r="AX457" s="13" t="s">
        <v>86</v>
      </c>
      <c r="AY457" s="252" t="s">
        <v>216</v>
      </c>
    </row>
    <row r="458" s="13" customFormat="1">
      <c r="A458" s="13"/>
      <c r="B458" s="241"/>
      <c r="C458" s="242"/>
      <c r="D458" s="243" t="s">
        <v>230</v>
      </c>
      <c r="E458" s="242"/>
      <c r="F458" s="245" t="s">
        <v>5135</v>
      </c>
      <c r="G458" s="242"/>
      <c r="H458" s="246">
        <v>51.869999999999997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230</v>
      </c>
      <c r="AU458" s="252" t="s">
        <v>88</v>
      </c>
      <c r="AV458" s="13" t="s">
        <v>88</v>
      </c>
      <c r="AW458" s="13" t="s">
        <v>4</v>
      </c>
      <c r="AX458" s="13" t="s">
        <v>86</v>
      </c>
      <c r="AY458" s="252" t="s">
        <v>216</v>
      </c>
    </row>
    <row r="459" s="2" customFormat="1" ht="16.5" customHeight="1">
      <c r="A459" s="39"/>
      <c r="B459" s="40"/>
      <c r="C459" s="264" t="s">
        <v>903</v>
      </c>
      <c r="D459" s="264" t="s">
        <v>372</v>
      </c>
      <c r="E459" s="265" t="s">
        <v>1407</v>
      </c>
      <c r="F459" s="266" t="s">
        <v>1408</v>
      </c>
      <c r="G459" s="267" t="s">
        <v>293</v>
      </c>
      <c r="H459" s="268">
        <v>367.37400000000002</v>
      </c>
      <c r="I459" s="269"/>
      <c r="J459" s="270">
        <f>ROUND(I459*H459,2)</f>
        <v>0</v>
      </c>
      <c r="K459" s="266" t="s">
        <v>222</v>
      </c>
      <c r="L459" s="271"/>
      <c r="M459" s="272" t="s">
        <v>1</v>
      </c>
      <c r="N459" s="273" t="s">
        <v>44</v>
      </c>
      <c r="O459" s="92"/>
      <c r="P459" s="237">
        <f>O459*H459</f>
        <v>0</v>
      </c>
      <c r="Q459" s="237">
        <v>4.0000000000000003E-05</v>
      </c>
      <c r="R459" s="237">
        <f>Q459*H459</f>
        <v>0.014694960000000002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250</v>
      </c>
      <c r="AT459" s="239" t="s">
        <v>372</v>
      </c>
      <c r="AU459" s="239" t="s">
        <v>88</v>
      </c>
      <c r="AY459" s="18" t="s">
        <v>216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86</v>
      </c>
      <c r="BK459" s="240">
        <f>ROUND(I459*H459,2)</f>
        <v>0</v>
      </c>
      <c r="BL459" s="18" t="s">
        <v>121</v>
      </c>
      <c r="BM459" s="239" t="s">
        <v>5136</v>
      </c>
    </row>
    <row r="460" s="13" customFormat="1">
      <c r="A460" s="13"/>
      <c r="B460" s="241"/>
      <c r="C460" s="242"/>
      <c r="D460" s="243" t="s">
        <v>230</v>
      </c>
      <c r="E460" s="244" t="s">
        <v>1</v>
      </c>
      <c r="F460" s="245" t="s">
        <v>5110</v>
      </c>
      <c r="G460" s="242"/>
      <c r="H460" s="246">
        <v>234.34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230</v>
      </c>
      <c r="AU460" s="252" t="s">
        <v>88</v>
      </c>
      <c r="AV460" s="13" t="s">
        <v>88</v>
      </c>
      <c r="AW460" s="13" t="s">
        <v>34</v>
      </c>
      <c r="AX460" s="13" t="s">
        <v>79</v>
      </c>
      <c r="AY460" s="252" t="s">
        <v>216</v>
      </c>
    </row>
    <row r="461" s="13" customFormat="1">
      <c r="A461" s="13"/>
      <c r="B461" s="241"/>
      <c r="C461" s="242"/>
      <c r="D461" s="243" t="s">
        <v>230</v>
      </c>
      <c r="E461" s="244" t="s">
        <v>1</v>
      </c>
      <c r="F461" s="245" t="s">
        <v>5124</v>
      </c>
      <c r="G461" s="242"/>
      <c r="H461" s="246">
        <v>115.54000000000001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230</v>
      </c>
      <c r="AU461" s="252" t="s">
        <v>88</v>
      </c>
      <c r="AV461" s="13" t="s">
        <v>88</v>
      </c>
      <c r="AW461" s="13" t="s">
        <v>34</v>
      </c>
      <c r="AX461" s="13" t="s">
        <v>79</v>
      </c>
      <c r="AY461" s="252" t="s">
        <v>216</v>
      </c>
    </row>
    <row r="462" s="15" customFormat="1">
      <c r="A462" s="15"/>
      <c r="B462" s="280"/>
      <c r="C462" s="281"/>
      <c r="D462" s="243" t="s">
        <v>230</v>
      </c>
      <c r="E462" s="282" t="s">
        <v>1</v>
      </c>
      <c r="F462" s="283" t="s">
        <v>1383</v>
      </c>
      <c r="G462" s="281"/>
      <c r="H462" s="284">
        <v>349.88</v>
      </c>
      <c r="I462" s="285"/>
      <c r="J462" s="281"/>
      <c r="K462" s="281"/>
      <c r="L462" s="286"/>
      <c r="M462" s="287"/>
      <c r="N462" s="288"/>
      <c r="O462" s="288"/>
      <c r="P462" s="288"/>
      <c r="Q462" s="288"/>
      <c r="R462" s="288"/>
      <c r="S462" s="288"/>
      <c r="T462" s="289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90" t="s">
        <v>230</v>
      </c>
      <c r="AU462" s="290" t="s">
        <v>88</v>
      </c>
      <c r="AV462" s="15" t="s">
        <v>99</v>
      </c>
      <c r="AW462" s="15" t="s">
        <v>34</v>
      </c>
      <c r="AX462" s="15" t="s">
        <v>86</v>
      </c>
      <c r="AY462" s="290" t="s">
        <v>216</v>
      </c>
    </row>
    <row r="463" s="13" customFormat="1">
      <c r="A463" s="13"/>
      <c r="B463" s="241"/>
      <c r="C463" s="242"/>
      <c r="D463" s="243" t="s">
        <v>230</v>
      </c>
      <c r="E463" s="242"/>
      <c r="F463" s="245" t="s">
        <v>5137</v>
      </c>
      <c r="G463" s="242"/>
      <c r="H463" s="246">
        <v>367.37400000000002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230</v>
      </c>
      <c r="AU463" s="252" t="s">
        <v>88</v>
      </c>
      <c r="AV463" s="13" t="s">
        <v>88</v>
      </c>
      <c r="AW463" s="13" t="s">
        <v>4</v>
      </c>
      <c r="AX463" s="13" t="s">
        <v>86</v>
      </c>
      <c r="AY463" s="252" t="s">
        <v>216</v>
      </c>
    </row>
    <row r="464" s="2" customFormat="1" ht="16.5" customHeight="1">
      <c r="A464" s="39"/>
      <c r="B464" s="40"/>
      <c r="C464" s="264" t="s">
        <v>909</v>
      </c>
      <c r="D464" s="264" t="s">
        <v>372</v>
      </c>
      <c r="E464" s="265" t="s">
        <v>1418</v>
      </c>
      <c r="F464" s="266" t="s">
        <v>5138</v>
      </c>
      <c r="G464" s="267" t="s">
        <v>293</v>
      </c>
      <c r="H464" s="268">
        <v>293.94799999999998</v>
      </c>
      <c r="I464" s="269"/>
      <c r="J464" s="270">
        <f>ROUND(I464*H464,2)</f>
        <v>0</v>
      </c>
      <c r="K464" s="266" t="s">
        <v>222</v>
      </c>
      <c r="L464" s="271"/>
      <c r="M464" s="272" t="s">
        <v>1</v>
      </c>
      <c r="N464" s="273" t="s">
        <v>44</v>
      </c>
      <c r="O464" s="92"/>
      <c r="P464" s="237">
        <f>O464*H464</f>
        <v>0</v>
      </c>
      <c r="Q464" s="237">
        <v>0.00020000000000000001</v>
      </c>
      <c r="R464" s="237">
        <f>Q464*H464</f>
        <v>0.058789599999999997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250</v>
      </c>
      <c r="AT464" s="239" t="s">
        <v>372</v>
      </c>
      <c r="AU464" s="239" t="s">
        <v>88</v>
      </c>
      <c r="AY464" s="18" t="s">
        <v>216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86</v>
      </c>
      <c r="BK464" s="240">
        <f>ROUND(I464*H464,2)</f>
        <v>0</v>
      </c>
      <c r="BL464" s="18" t="s">
        <v>121</v>
      </c>
      <c r="BM464" s="239" t="s">
        <v>5139</v>
      </c>
    </row>
    <row r="465" s="13" customFormat="1">
      <c r="A465" s="13"/>
      <c r="B465" s="241"/>
      <c r="C465" s="242"/>
      <c r="D465" s="243" t="s">
        <v>230</v>
      </c>
      <c r="E465" s="244" t="s">
        <v>1</v>
      </c>
      <c r="F465" s="245" t="s">
        <v>5125</v>
      </c>
      <c r="G465" s="242"/>
      <c r="H465" s="246">
        <v>132.55000000000001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230</v>
      </c>
      <c r="AU465" s="252" t="s">
        <v>88</v>
      </c>
      <c r="AV465" s="13" t="s">
        <v>88</v>
      </c>
      <c r="AW465" s="13" t="s">
        <v>34</v>
      </c>
      <c r="AX465" s="13" t="s">
        <v>79</v>
      </c>
      <c r="AY465" s="252" t="s">
        <v>216</v>
      </c>
    </row>
    <row r="466" s="13" customFormat="1">
      <c r="A466" s="13"/>
      <c r="B466" s="241"/>
      <c r="C466" s="242"/>
      <c r="D466" s="243" t="s">
        <v>230</v>
      </c>
      <c r="E466" s="244" t="s">
        <v>1</v>
      </c>
      <c r="F466" s="245" t="s">
        <v>5126</v>
      </c>
      <c r="G466" s="242"/>
      <c r="H466" s="246">
        <v>120.59999999999999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230</v>
      </c>
      <c r="AU466" s="252" t="s">
        <v>88</v>
      </c>
      <c r="AV466" s="13" t="s">
        <v>88</v>
      </c>
      <c r="AW466" s="13" t="s">
        <v>34</v>
      </c>
      <c r="AX466" s="13" t="s">
        <v>79</v>
      </c>
      <c r="AY466" s="252" t="s">
        <v>216</v>
      </c>
    </row>
    <row r="467" s="13" customFormat="1">
      <c r="A467" s="13"/>
      <c r="B467" s="241"/>
      <c r="C467" s="242"/>
      <c r="D467" s="243" t="s">
        <v>230</v>
      </c>
      <c r="E467" s="244" t="s">
        <v>1</v>
      </c>
      <c r="F467" s="245" t="s">
        <v>5127</v>
      </c>
      <c r="G467" s="242"/>
      <c r="H467" s="246">
        <v>26.800000000000001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230</v>
      </c>
      <c r="AU467" s="252" t="s">
        <v>88</v>
      </c>
      <c r="AV467" s="13" t="s">
        <v>88</v>
      </c>
      <c r="AW467" s="13" t="s">
        <v>34</v>
      </c>
      <c r="AX467" s="13" t="s">
        <v>79</v>
      </c>
      <c r="AY467" s="252" t="s">
        <v>216</v>
      </c>
    </row>
    <row r="468" s="15" customFormat="1">
      <c r="A468" s="15"/>
      <c r="B468" s="280"/>
      <c r="C468" s="281"/>
      <c r="D468" s="243" t="s">
        <v>230</v>
      </c>
      <c r="E468" s="282" t="s">
        <v>1</v>
      </c>
      <c r="F468" s="283" t="s">
        <v>1387</v>
      </c>
      <c r="G468" s="281"/>
      <c r="H468" s="284">
        <v>279.94999999999999</v>
      </c>
      <c r="I468" s="285"/>
      <c r="J468" s="281"/>
      <c r="K468" s="281"/>
      <c r="L468" s="286"/>
      <c r="M468" s="287"/>
      <c r="N468" s="288"/>
      <c r="O468" s="288"/>
      <c r="P468" s="288"/>
      <c r="Q468" s="288"/>
      <c r="R468" s="288"/>
      <c r="S468" s="288"/>
      <c r="T468" s="28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90" t="s">
        <v>230</v>
      </c>
      <c r="AU468" s="290" t="s">
        <v>88</v>
      </c>
      <c r="AV468" s="15" t="s">
        <v>99</v>
      </c>
      <c r="AW468" s="15" t="s">
        <v>34</v>
      </c>
      <c r="AX468" s="15" t="s">
        <v>86</v>
      </c>
      <c r="AY468" s="290" t="s">
        <v>216</v>
      </c>
    </row>
    <row r="469" s="13" customFormat="1">
      <c r="A469" s="13"/>
      <c r="B469" s="241"/>
      <c r="C469" s="242"/>
      <c r="D469" s="243" t="s">
        <v>230</v>
      </c>
      <c r="E469" s="242"/>
      <c r="F469" s="245" t="s">
        <v>5140</v>
      </c>
      <c r="G469" s="242"/>
      <c r="H469" s="246">
        <v>293.94799999999998</v>
      </c>
      <c r="I469" s="247"/>
      <c r="J469" s="242"/>
      <c r="K469" s="242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230</v>
      </c>
      <c r="AU469" s="252" t="s">
        <v>88</v>
      </c>
      <c r="AV469" s="13" t="s">
        <v>88</v>
      </c>
      <c r="AW469" s="13" t="s">
        <v>4</v>
      </c>
      <c r="AX469" s="13" t="s">
        <v>86</v>
      </c>
      <c r="AY469" s="252" t="s">
        <v>216</v>
      </c>
    </row>
    <row r="470" s="2" customFormat="1" ht="16.5" customHeight="1">
      <c r="A470" s="39"/>
      <c r="B470" s="40"/>
      <c r="C470" s="264" t="s">
        <v>914</v>
      </c>
      <c r="D470" s="264" t="s">
        <v>372</v>
      </c>
      <c r="E470" s="265" t="s">
        <v>1412</v>
      </c>
      <c r="F470" s="266" t="s">
        <v>5141</v>
      </c>
      <c r="G470" s="267" t="s">
        <v>293</v>
      </c>
      <c r="H470" s="268">
        <v>220.238</v>
      </c>
      <c r="I470" s="269"/>
      <c r="J470" s="270">
        <f>ROUND(I470*H470,2)</f>
        <v>0</v>
      </c>
      <c r="K470" s="266" t="s">
        <v>222</v>
      </c>
      <c r="L470" s="271"/>
      <c r="M470" s="272" t="s">
        <v>1</v>
      </c>
      <c r="N470" s="273" t="s">
        <v>44</v>
      </c>
      <c r="O470" s="92"/>
      <c r="P470" s="237">
        <f>O470*H470</f>
        <v>0</v>
      </c>
      <c r="Q470" s="237">
        <v>0.00029999999999999997</v>
      </c>
      <c r="R470" s="237">
        <f>Q470*H470</f>
        <v>0.066071399999999988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250</v>
      </c>
      <c r="AT470" s="239" t="s">
        <v>372</v>
      </c>
      <c r="AU470" s="239" t="s">
        <v>88</v>
      </c>
      <c r="AY470" s="18" t="s">
        <v>216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86</v>
      </c>
      <c r="BK470" s="240">
        <f>ROUND(I470*H470,2)</f>
        <v>0</v>
      </c>
      <c r="BL470" s="18" t="s">
        <v>121</v>
      </c>
      <c r="BM470" s="239" t="s">
        <v>5142</v>
      </c>
    </row>
    <row r="471" s="13" customFormat="1">
      <c r="A471" s="13"/>
      <c r="B471" s="241"/>
      <c r="C471" s="242"/>
      <c r="D471" s="243" t="s">
        <v>230</v>
      </c>
      <c r="E471" s="244" t="s">
        <v>1</v>
      </c>
      <c r="F471" s="245" t="s">
        <v>5130</v>
      </c>
      <c r="G471" s="242"/>
      <c r="H471" s="246">
        <v>6.7000000000000002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230</v>
      </c>
      <c r="AU471" s="252" t="s">
        <v>88</v>
      </c>
      <c r="AV471" s="13" t="s">
        <v>88</v>
      </c>
      <c r="AW471" s="13" t="s">
        <v>34</v>
      </c>
      <c r="AX471" s="13" t="s">
        <v>79</v>
      </c>
      <c r="AY471" s="252" t="s">
        <v>216</v>
      </c>
    </row>
    <row r="472" s="13" customFormat="1">
      <c r="A472" s="13"/>
      <c r="B472" s="241"/>
      <c r="C472" s="242"/>
      <c r="D472" s="243" t="s">
        <v>230</v>
      </c>
      <c r="E472" s="244" t="s">
        <v>1</v>
      </c>
      <c r="F472" s="245" t="s">
        <v>5131</v>
      </c>
      <c r="G472" s="242"/>
      <c r="H472" s="246">
        <v>135.84999999999999</v>
      </c>
      <c r="I472" s="247"/>
      <c r="J472" s="242"/>
      <c r="K472" s="242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230</v>
      </c>
      <c r="AU472" s="252" t="s">
        <v>88</v>
      </c>
      <c r="AV472" s="13" t="s">
        <v>88</v>
      </c>
      <c r="AW472" s="13" t="s">
        <v>34</v>
      </c>
      <c r="AX472" s="13" t="s">
        <v>79</v>
      </c>
      <c r="AY472" s="252" t="s">
        <v>216</v>
      </c>
    </row>
    <row r="473" s="13" customFormat="1">
      <c r="A473" s="13"/>
      <c r="B473" s="241"/>
      <c r="C473" s="242"/>
      <c r="D473" s="243" t="s">
        <v>230</v>
      </c>
      <c r="E473" s="244" t="s">
        <v>1</v>
      </c>
      <c r="F473" s="245" t="s">
        <v>5132</v>
      </c>
      <c r="G473" s="242"/>
      <c r="H473" s="246">
        <v>67.200000000000003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230</v>
      </c>
      <c r="AU473" s="252" t="s">
        <v>88</v>
      </c>
      <c r="AV473" s="13" t="s">
        <v>88</v>
      </c>
      <c r="AW473" s="13" t="s">
        <v>34</v>
      </c>
      <c r="AX473" s="13" t="s">
        <v>79</v>
      </c>
      <c r="AY473" s="252" t="s">
        <v>216</v>
      </c>
    </row>
    <row r="474" s="15" customFormat="1">
      <c r="A474" s="15"/>
      <c r="B474" s="280"/>
      <c r="C474" s="281"/>
      <c r="D474" s="243" t="s">
        <v>230</v>
      </c>
      <c r="E474" s="282" t="s">
        <v>1</v>
      </c>
      <c r="F474" s="283" t="s">
        <v>5133</v>
      </c>
      <c r="G474" s="281"/>
      <c r="H474" s="284">
        <v>209.75</v>
      </c>
      <c r="I474" s="285"/>
      <c r="J474" s="281"/>
      <c r="K474" s="281"/>
      <c r="L474" s="286"/>
      <c r="M474" s="287"/>
      <c r="N474" s="288"/>
      <c r="O474" s="288"/>
      <c r="P474" s="288"/>
      <c r="Q474" s="288"/>
      <c r="R474" s="288"/>
      <c r="S474" s="288"/>
      <c r="T474" s="289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90" t="s">
        <v>230</v>
      </c>
      <c r="AU474" s="290" t="s">
        <v>88</v>
      </c>
      <c r="AV474" s="15" t="s">
        <v>99</v>
      </c>
      <c r="AW474" s="15" t="s">
        <v>34</v>
      </c>
      <c r="AX474" s="15" t="s">
        <v>86</v>
      </c>
      <c r="AY474" s="290" t="s">
        <v>216</v>
      </c>
    </row>
    <row r="475" s="13" customFormat="1">
      <c r="A475" s="13"/>
      <c r="B475" s="241"/>
      <c r="C475" s="242"/>
      <c r="D475" s="243" t="s">
        <v>230</v>
      </c>
      <c r="E475" s="242"/>
      <c r="F475" s="245" t="s">
        <v>5143</v>
      </c>
      <c r="G475" s="242"/>
      <c r="H475" s="246">
        <v>220.238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230</v>
      </c>
      <c r="AU475" s="252" t="s">
        <v>88</v>
      </c>
      <c r="AV475" s="13" t="s">
        <v>88</v>
      </c>
      <c r="AW475" s="13" t="s">
        <v>4</v>
      </c>
      <c r="AX475" s="13" t="s">
        <v>86</v>
      </c>
      <c r="AY475" s="252" t="s">
        <v>216</v>
      </c>
    </row>
    <row r="476" s="2" customFormat="1" ht="16.5" customHeight="1">
      <c r="A476" s="39"/>
      <c r="B476" s="40"/>
      <c r="C476" s="228" t="s">
        <v>920</v>
      </c>
      <c r="D476" s="228" t="s">
        <v>218</v>
      </c>
      <c r="E476" s="229" t="s">
        <v>5144</v>
      </c>
      <c r="F476" s="230" t="s">
        <v>5145</v>
      </c>
      <c r="G476" s="231" t="s">
        <v>277</v>
      </c>
      <c r="H476" s="232">
        <v>810.37099999999998</v>
      </c>
      <c r="I476" s="233"/>
      <c r="J476" s="234">
        <f>ROUND(I476*H476,2)</f>
        <v>0</v>
      </c>
      <c r="K476" s="230" t="s">
        <v>222</v>
      </c>
      <c r="L476" s="45"/>
      <c r="M476" s="235" t="s">
        <v>1</v>
      </c>
      <c r="N476" s="236" t="s">
        <v>44</v>
      </c>
      <c r="O476" s="92"/>
      <c r="P476" s="237">
        <f>O476*H476</f>
        <v>0</v>
      </c>
      <c r="Q476" s="237">
        <v>0.013089999999999999</v>
      </c>
      <c r="R476" s="237">
        <f>Q476*H476</f>
        <v>10.607756389999999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121</v>
      </c>
      <c r="AT476" s="239" t="s">
        <v>218</v>
      </c>
      <c r="AU476" s="239" t="s">
        <v>88</v>
      </c>
      <c r="AY476" s="18" t="s">
        <v>216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86</v>
      </c>
      <c r="BK476" s="240">
        <f>ROUND(I476*H476,2)</f>
        <v>0</v>
      </c>
      <c r="BL476" s="18" t="s">
        <v>121</v>
      </c>
      <c r="BM476" s="239" t="s">
        <v>5146</v>
      </c>
    </row>
    <row r="477" s="13" customFormat="1">
      <c r="A477" s="13"/>
      <c r="B477" s="241"/>
      <c r="C477" s="242"/>
      <c r="D477" s="243" t="s">
        <v>230</v>
      </c>
      <c r="E477" s="244" t="s">
        <v>1</v>
      </c>
      <c r="F477" s="245" t="s">
        <v>5147</v>
      </c>
      <c r="G477" s="242"/>
      <c r="H477" s="246">
        <v>1026.2449999999999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230</v>
      </c>
      <c r="AU477" s="252" t="s">
        <v>88</v>
      </c>
      <c r="AV477" s="13" t="s">
        <v>88</v>
      </c>
      <c r="AW477" s="13" t="s">
        <v>34</v>
      </c>
      <c r="AX477" s="13" t="s">
        <v>79</v>
      </c>
      <c r="AY477" s="252" t="s">
        <v>216</v>
      </c>
    </row>
    <row r="478" s="13" customFormat="1">
      <c r="A478" s="13"/>
      <c r="B478" s="241"/>
      <c r="C478" s="242"/>
      <c r="D478" s="243" t="s">
        <v>230</v>
      </c>
      <c r="E478" s="244" t="s">
        <v>1</v>
      </c>
      <c r="F478" s="245" t="s">
        <v>5089</v>
      </c>
      <c r="G478" s="242"/>
      <c r="H478" s="246">
        <v>-215.874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230</v>
      </c>
      <c r="AU478" s="252" t="s">
        <v>88</v>
      </c>
      <c r="AV478" s="13" t="s">
        <v>88</v>
      </c>
      <c r="AW478" s="13" t="s">
        <v>34</v>
      </c>
      <c r="AX478" s="13" t="s">
        <v>79</v>
      </c>
      <c r="AY478" s="252" t="s">
        <v>216</v>
      </c>
    </row>
    <row r="479" s="14" customFormat="1">
      <c r="A479" s="14"/>
      <c r="B479" s="253"/>
      <c r="C479" s="254"/>
      <c r="D479" s="243" t="s">
        <v>230</v>
      </c>
      <c r="E479" s="255" t="s">
        <v>1</v>
      </c>
      <c r="F479" s="256" t="s">
        <v>285</v>
      </c>
      <c r="G479" s="254"/>
      <c r="H479" s="257">
        <v>810.37099999999987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230</v>
      </c>
      <c r="AU479" s="263" t="s">
        <v>88</v>
      </c>
      <c r="AV479" s="14" t="s">
        <v>121</v>
      </c>
      <c r="AW479" s="14" t="s">
        <v>34</v>
      </c>
      <c r="AX479" s="14" t="s">
        <v>86</v>
      </c>
      <c r="AY479" s="263" t="s">
        <v>216</v>
      </c>
    </row>
    <row r="480" s="2" customFormat="1" ht="16.5" customHeight="1">
      <c r="A480" s="39"/>
      <c r="B480" s="40"/>
      <c r="C480" s="228" t="s">
        <v>925</v>
      </c>
      <c r="D480" s="228" t="s">
        <v>218</v>
      </c>
      <c r="E480" s="229" t="s">
        <v>5148</v>
      </c>
      <c r="F480" s="230" t="s">
        <v>5149</v>
      </c>
      <c r="G480" s="231" t="s">
        <v>277</v>
      </c>
      <c r="H480" s="232">
        <v>72.150000000000006</v>
      </c>
      <c r="I480" s="233"/>
      <c r="J480" s="234">
        <f>ROUND(I480*H480,2)</f>
        <v>0</v>
      </c>
      <c r="K480" s="230" t="s">
        <v>222</v>
      </c>
      <c r="L480" s="45"/>
      <c r="M480" s="235" t="s">
        <v>1</v>
      </c>
      <c r="N480" s="236" t="s">
        <v>44</v>
      </c>
      <c r="O480" s="92"/>
      <c r="P480" s="237">
        <f>O480*H480</f>
        <v>0</v>
      </c>
      <c r="Q480" s="237">
        <v>0.0315</v>
      </c>
      <c r="R480" s="237">
        <f>Q480*H480</f>
        <v>2.2727250000000003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121</v>
      </c>
      <c r="AT480" s="239" t="s">
        <v>218</v>
      </c>
      <c r="AU480" s="239" t="s">
        <v>88</v>
      </c>
      <c r="AY480" s="18" t="s">
        <v>216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86</v>
      </c>
      <c r="BK480" s="240">
        <f>ROUND(I480*H480,2)</f>
        <v>0</v>
      </c>
      <c r="BL480" s="18" t="s">
        <v>121</v>
      </c>
      <c r="BM480" s="239" t="s">
        <v>5150</v>
      </c>
    </row>
    <row r="481" s="13" customFormat="1">
      <c r="A481" s="13"/>
      <c r="B481" s="241"/>
      <c r="C481" s="242"/>
      <c r="D481" s="243" t="s">
        <v>230</v>
      </c>
      <c r="E481" s="244" t="s">
        <v>1</v>
      </c>
      <c r="F481" s="245" t="s">
        <v>5151</v>
      </c>
      <c r="G481" s="242"/>
      <c r="H481" s="246">
        <v>72.150000000000006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230</v>
      </c>
      <c r="AU481" s="252" t="s">
        <v>88</v>
      </c>
      <c r="AV481" s="13" t="s">
        <v>88</v>
      </c>
      <c r="AW481" s="13" t="s">
        <v>34</v>
      </c>
      <c r="AX481" s="13" t="s">
        <v>86</v>
      </c>
      <c r="AY481" s="252" t="s">
        <v>216</v>
      </c>
    </row>
    <row r="482" s="2" customFormat="1" ht="24.15" customHeight="1">
      <c r="A482" s="39"/>
      <c r="B482" s="40"/>
      <c r="C482" s="228" t="s">
        <v>930</v>
      </c>
      <c r="D482" s="228" t="s">
        <v>218</v>
      </c>
      <c r="E482" s="229" t="s">
        <v>1460</v>
      </c>
      <c r="F482" s="230" t="s">
        <v>1461</v>
      </c>
      <c r="G482" s="231" t="s">
        <v>277</v>
      </c>
      <c r="H482" s="232">
        <v>24.050000000000001</v>
      </c>
      <c r="I482" s="233"/>
      <c r="J482" s="234">
        <f>ROUND(I482*H482,2)</f>
        <v>0</v>
      </c>
      <c r="K482" s="230" t="s">
        <v>222</v>
      </c>
      <c r="L482" s="45"/>
      <c r="M482" s="235" t="s">
        <v>1</v>
      </c>
      <c r="N482" s="236" t="s">
        <v>44</v>
      </c>
      <c r="O482" s="92"/>
      <c r="P482" s="237">
        <f>O482*H482</f>
        <v>0</v>
      </c>
      <c r="Q482" s="237">
        <v>0.010500000000000001</v>
      </c>
      <c r="R482" s="237">
        <f>Q482*H482</f>
        <v>0.252525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121</v>
      </c>
      <c r="AT482" s="239" t="s">
        <v>218</v>
      </c>
      <c r="AU482" s="239" t="s">
        <v>88</v>
      </c>
      <c r="AY482" s="18" t="s">
        <v>216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86</v>
      </c>
      <c r="BK482" s="240">
        <f>ROUND(I482*H482,2)</f>
        <v>0</v>
      </c>
      <c r="BL482" s="18" t="s">
        <v>121</v>
      </c>
      <c r="BM482" s="239" t="s">
        <v>5152</v>
      </c>
    </row>
    <row r="483" s="13" customFormat="1">
      <c r="A483" s="13"/>
      <c r="B483" s="241"/>
      <c r="C483" s="242"/>
      <c r="D483" s="243" t="s">
        <v>230</v>
      </c>
      <c r="E483" s="244" t="s">
        <v>1</v>
      </c>
      <c r="F483" s="245" t="s">
        <v>5153</v>
      </c>
      <c r="G483" s="242"/>
      <c r="H483" s="246">
        <v>24.050000000000001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230</v>
      </c>
      <c r="AU483" s="252" t="s">
        <v>88</v>
      </c>
      <c r="AV483" s="13" t="s">
        <v>88</v>
      </c>
      <c r="AW483" s="13" t="s">
        <v>34</v>
      </c>
      <c r="AX483" s="13" t="s">
        <v>86</v>
      </c>
      <c r="AY483" s="252" t="s">
        <v>216</v>
      </c>
    </row>
    <row r="484" s="2" customFormat="1" ht="37.8" customHeight="1">
      <c r="A484" s="39"/>
      <c r="B484" s="40"/>
      <c r="C484" s="228" t="s">
        <v>941</v>
      </c>
      <c r="D484" s="228" t="s">
        <v>218</v>
      </c>
      <c r="E484" s="229" t="s">
        <v>1473</v>
      </c>
      <c r="F484" s="230" t="s">
        <v>5154</v>
      </c>
      <c r="G484" s="231" t="s">
        <v>277</v>
      </c>
      <c r="H484" s="232">
        <v>658.32500000000005</v>
      </c>
      <c r="I484" s="233"/>
      <c r="J484" s="234">
        <f>ROUND(I484*H484,2)</f>
        <v>0</v>
      </c>
      <c r="K484" s="230" t="s">
        <v>222</v>
      </c>
      <c r="L484" s="45"/>
      <c r="M484" s="235" t="s">
        <v>1</v>
      </c>
      <c r="N484" s="236" t="s">
        <v>44</v>
      </c>
      <c r="O484" s="92"/>
      <c r="P484" s="237">
        <f>O484*H484</f>
        <v>0</v>
      </c>
      <c r="Q484" s="237">
        <v>0.0027000000000000001</v>
      </c>
      <c r="R484" s="237">
        <f>Q484*H484</f>
        <v>1.7774775000000003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121</v>
      </c>
      <c r="AT484" s="239" t="s">
        <v>218</v>
      </c>
      <c r="AU484" s="239" t="s">
        <v>88</v>
      </c>
      <c r="AY484" s="18" t="s">
        <v>216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86</v>
      </c>
      <c r="BK484" s="240">
        <f>ROUND(I484*H484,2)</f>
        <v>0</v>
      </c>
      <c r="BL484" s="18" t="s">
        <v>121</v>
      </c>
      <c r="BM484" s="239" t="s">
        <v>5155</v>
      </c>
    </row>
    <row r="485" s="13" customFormat="1">
      <c r="A485" s="13"/>
      <c r="B485" s="241"/>
      <c r="C485" s="242"/>
      <c r="D485" s="243" t="s">
        <v>230</v>
      </c>
      <c r="E485" s="244" t="s">
        <v>1</v>
      </c>
      <c r="F485" s="245" t="s">
        <v>5156</v>
      </c>
      <c r="G485" s="242"/>
      <c r="H485" s="246">
        <v>797.22500000000002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230</v>
      </c>
      <c r="AU485" s="252" t="s">
        <v>88</v>
      </c>
      <c r="AV485" s="13" t="s">
        <v>88</v>
      </c>
      <c r="AW485" s="13" t="s">
        <v>34</v>
      </c>
      <c r="AX485" s="13" t="s">
        <v>79</v>
      </c>
      <c r="AY485" s="252" t="s">
        <v>216</v>
      </c>
    </row>
    <row r="486" s="13" customFormat="1">
      <c r="A486" s="13"/>
      <c r="B486" s="241"/>
      <c r="C486" s="242"/>
      <c r="D486" s="243" t="s">
        <v>230</v>
      </c>
      <c r="E486" s="244" t="s">
        <v>1</v>
      </c>
      <c r="F486" s="245" t="s">
        <v>5089</v>
      </c>
      <c r="G486" s="242"/>
      <c r="H486" s="246">
        <v>-215.874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230</v>
      </c>
      <c r="AU486" s="252" t="s">
        <v>88</v>
      </c>
      <c r="AV486" s="13" t="s">
        <v>88</v>
      </c>
      <c r="AW486" s="13" t="s">
        <v>34</v>
      </c>
      <c r="AX486" s="13" t="s">
        <v>79</v>
      </c>
      <c r="AY486" s="252" t="s">
        <v>216</v>
      </c>
    </row>
    <row r="487" s="13" customFormat="1">
      <c r="A487" s="13"/>
      <c r="B487" s="241"/>
      <c r="C487" s="242"/>
      <c r="D487" s="243" t="s">
        <v>230</v>
      </c>
      <c r="E487" s="244" t="s">
        <v>1</v>
      </c>
      <c r="F487" s="245" t="s">
        <v>5157</v>
      </c>
      <c r="G487" s="242"/>
      <c r="H487" s="246">
        <v>76.974000000000004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230</v>
      </c>
      <c r="AU487" s="252" t="s">
        <v>88</v>
      </c>
      <c r="AV487" s="13" t="s">
        <v>88</v>
      </c>
      <c r="AW487" s="13" t="s">
        <v>34</v>
      </c>
      <c r="AX487" s="13" t="s">
        <v>79</v>
      </c>
      <c r="AY487" s="252" t="s">
        <v>216</v>
      </c>
    </row>
    <row r="488" s="14" customFormat="1">
      <c r="A488" s="14"/>
      <c r="B488" s="253"/>
      <c r="C488" s="254"/>
      <c r="D488" s="243" t="s">
        <v>230</v>
      </c>
      <c r="E488" s="255" t="s">
        <v>1</v>
      </c>
      <c r="F488" s="256" t="s">
        <v>285</v>
      </c>
      <c r="G488" s="254"/>
      <c r="H488" s="257">
        <v>658.32500000000005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230</v>
      </c>
      <c r="AU488" s="263" t="s">
        <v>88</v>
      </c>
      <c r="AV488" s="14" t="s">
        <v>121</v>
      </c>
      <c r="AW488" s="14" t="s">
        <v>34</v>
      </c>
      <c r="AX488" s="14" t="s">
        <v>86</v>
      </c>
      <c r="AY488" s="263" t="s">
        <v>216</v>
      </c>
    </row>
    <row r="489" s="2" customFormat="1" ht="16.5" customHeight="1">
      <c r="A489" s="39"/>
      <c r="B489" s="40"/>
      <c r="C489" s="228" t="s">
        <v>945</v>
      </c>
      <c r="D489" s="228" t="s">
        <v>218</v>
      </c>
      <c r="E489" s="229" t="s">
        <v>5158</v>
      </c>
      <c r="F489" s="230" t="s">
        <v>5159</v>
      </c>
      <c r="G489" s="231" t="s">
        <v>293</v>
      </c>
      <c r="H489" s="232">
        <v>12.6</v>
      </c>
      <c r="I489" s="233"/>
      <c r="J489" s="234">
        <f>ROUND(I489*H489,2)</f>
        <v>0</v>
      </c>
      <c r="K489" s="230" t="s">
        <v>222</v>
      </c>
      <c r="L489" s="45"/>
      <c r="M489" s="235" t="s">
        <v>1</v>
      </c>
      <c r="N489" s="236" t="s">
        <v>44</v>
      </c>
      <c r="O489" s="92"/>
      <c r="P489" s="237">
        <f>O489*H489</f>
        <v>0</v>
      </c>
      <c r="Q489" s="237">
        <v>0.0020799999999999998</v>
      </c>
      <c r="R489" s="237">
        <f>Q489*H489</f>
        <v>0.026207999999999999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121</v>
      </c>
      <c r="AT489" s="239" t="s">
        <v>218</v>
      </c>
      <c r="AU489" s="239" t="s">
        <v>88</v>
      </c>
      <c r="AY489" s="18" t="s">
        <v>216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86</v>
      </c>
      <c r="BK489" s="240">
        <f>ROUND(I489*H489,2)</f>
        <v>0</v>
      </c>
      <c r="BL489" s="18" t="s">
        <v>121</v>
      </c>
      <c r="BM489" s="239" t="s">
        <v>5160</v>
      </c>
    </row>
    <row r="490" s="13" customFormat="1">
      <c r="A490" s="13"/>
      <c r="B490" s="241"/>
      <c r="C490" s="242"/>
      <c r="D490" s="243" t="s">
        <v>230</v>
      </c>
      <c r="E490" s="244" t="s">
        <v>1</v>
      </c>
      <c r="F490" s="245" t="s">
        <v>5161</v>
      </c>
      <c r="G490" s="242"/>
      <c r="H490" s="246">
        <v>12.6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230</v>
      </c>
      <c r="AU490" s="252" t="s">
        <v>88</v>
      </c>
      <c r="AV490" s="13" t="s">
        <v>88</v>
      </c>
      <c r="AW490" s="13" t="s">
        <v>34</v>
      </c>
      <c r="AX490" s="13" t="s">
        <v>86</v>
      </c>
      <c r="AY490" s="252" t="s">
        <v>216</v>
      </c>
    </row>
    <row r="491" s="2" customFormat="1" ht="16.5" customHeight="1">
      <c r="A491" s="39"/>
      <c r="B491" s="40"/>
      <c r="C491" s="228" t="s">
        <v>949</v>
      </c>
      <c r="D491" s="228" t="s">
        <v>218</v>
      </c>
      <c r="E491" s="229" t="s">
        <v>5162</v>
      </c>
      <c r="F491" s="230" t="s">
        <v>5163</v>
      </c>
      <c r="G491" s="231" t="s">
        <v>293</v>
      </c>
      <c r="H491" s="232">
        <v>132.19999999999999</v>
      </c>
      <c r="I491" s="233"/>
      <c r="J491" s="234">
        <f>ROUND(I491*H491,2)</f>
        <v>0</v>
      </c>
      <c r="K491" s="230" t="s">
        <v>222</v>
      </c>
      <c r="L491" s="45"/>
      <c r="M491" s="235" t="s">
        <v>1</v>
      </c>
      <c r="N491" s="236" t="s">
        <v>44</v>
      </c>
      <c r="O491" s="92"/>
      <c r="P491" s="237">
        <f>O491*H491</f>
        <v>0</v>
      </c>
      <c r="Q491" s="237">
        <v>0.020650000000000002</v>
      </c>
      <c r="R491" s="237">
        <f>Q491*H491</f>
        <v>2.72993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121</v>
      </c>
      <c r="AT491" s="239" t="s">
        <v>218</v>
      </c>
      <c r="AU491" s="239" t="s">
        <v>88</v>
      </c>
      <c r="AY491" s="18" t="s">
        <v>216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86</v>
      </c>
      <c r="BK491" s="240">
        <f>ROUND(I491*H491,2)</f>
        <v>0</v>
      </c>
      <c r="BL491" s="18" t="s">
        <v>121</v>
      </c>
      <c r="BM491" s="239" t="s">
        <v>5164</v>
      </c>
    </row>
    <row r="492" s="13" customFormat="1">
      <c r="A492" s="13"/>
      <c r="B492" s="241"/>
      <c r="C492" s="242"/>
      <c r="D492" s="243" t="s">
        <v>230</v>
      </c>
      <c r="E492" s="244" t="s">
        <v>1</v>
      </c>
      <c r="F492" s="245" t="s">
        <v>5165</v>
      </c>
      <c r="G492" s="242"/>
      <c r="H492" s="246">
        <v>132.19999999999999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230</v>
      </c>
      <c r="AU492" s="252" t="s">
        <v>88</v>
      </c>
      <c r="AV492" s="13" t="s">
        <v>88</v>
      </c>
      <c r="AW492" s="13" t="s">
        <v>34</v>
      </c>
      <c r="AX492" s="13" t="s">
        <v>86</v>
      </c>
      <c r="AY492" s="252" t="s">
        <v>216</v>
      </c>
    </row>
    <row r="493" s="2" customFormat="1" ht="16.5" customHeight="1">
      <c r="A493" s="39"/>
      <c r="B493" s="40"/>
      <c r="C493" s="228" t="s">
        <v>953</v>
      </c>
      <c r="D493" s="228" t="s">
        <v>218</v>
      </c>
      <c r="E493" s="229" t="s">
        <v>5166</v>
      </c>
      <c r="F493" s="230" t="s">
        <v>5167</v>
      </c>
      <c r="G493" s="231" t="s">
        <v>277</v>
      </c>
      <c r="H493" s="232">
        <v>46.393000000000001</v>
      </c>
      <c r="I493" s="233"/>
      <c r="J493" s="234">
        <f>ROUND(I493*H493,2)</f>
        <v>0</v>
      </c>
      <c r="K493" s="230" t="s">
        <v>222</v>
      </c>
      <c r="L493" s="45"/>
      <c r="M493" s="235" t="s">
        <v>1</v>
      </c>
      <c r="N493" s="236" t="s">
        <v>44</v>
      </c>
      <c r="O493" s="9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121</v>
      </c>
      <c r="AT493" s="239" t="s">
        <v>218</v>
      </c>
      <c r="AU493" s="239" t="s">
        <v>88</v>
      </c>
      <c r="AY493" s="18" t="s">
        <v>216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86</v>
      </c>
      <c r="BK493" s="240">
        <f>ROUND(I493*H493,2)</f>
        <v>0</v>
      </c>
      <c r="BL493" s="18" t="s">
        <v>121</v>
      </c>
      <c r="BM493" s="239" t="s">
        <v>5168</v>
      </c>
    </row>
    <row r="494" s="13" customFormat="1">
      <c r="A494" s="13"/>
      <c r="B494" s="241"/>
      <c r="C494" s="242"/>
      <c r="D494" s="243" t="s">
        <v>230</v>
      </c>
      <c r="E494" s="244" t="s">
        <v>1</v>
      </c>
      <c r="F494" s="245" t="s">
        <v>5169</v>
      </c>
      <c r="G494" s="242"/>
      <c r="H494" s="246">
        <v>46.393000000000001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230</v>
      </c>
      <c r="AU494" s="252" t="s">
        <v>88</v>
      </c>
      <c r="AV494" s="13" t="s">
        <v>88</v>
      </c>
      <c r="AW494" s="13" t="s">
        <v>34</v>
      </c>
      <c r="AX494" s="13" t="s">
        <v>86</v>
      </c>
      <c r="AY494" s="252" t="s">
        <v>216</v>
      </c>
    </row>
    <row r="495" s="2" customFormat="1" ht="16.5" customHeight="1">
      <c r="A495" s="39"/>
      <c r="B495" s="40"/>
      <c r="C495" s="228" t="s">
        <v>959</v>
      </c>
      <c r="D495" s="228" t="s">
        <v>218</v>
      </c>
      <c r="E495" s="229" t="s">
        <v>1493</v>
      </c>
      <c r="F495" s="230" t="s">
        <v>1494</v>
      </c>
      <c r="G495" s="231" t="s">
        <v>277</v>
      </c>
      <c r="H495" s="232">
        <v>262.09800000000001</v>
      </c>
      <c r="I495" s="233"/>
      <c r="J495" s="234">
        <f>ROUND(I495*H495,2)</f>
        <v>0</v>
      </c>
      <c r="K495" s="230" t="s">
        <v>222</v>
      </c>
      <c r="L495" s="45"/>
      <c r="M495" s="235" t="s">
        <v>1</v>
      </c>
      <c r="N495" s="236" t="s">
        <v>44</v>
      </c>
      <c r="O495" s="92"/>
      <c r="P495" s="237">
        <f>O495*H495</f>
        <v>0</v>
      </c>
      <c r="Q495" s="237">
        <v>0</v>
      </c>
      <c r="R495" s="237">
        <f>Q495*H495</f>
        <v>0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121</v>
      </c>
      <c r="AT495" s="239" t="s">
        <v>218</v>
      </c>
      <c r="AU495" s="239" t="s">
        <v>88</v>
      </c>
      <c r="AY495" s="18" t="s">
        <v>216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86</v>
      </c>
      <c r="BK495" s="240">
        <f>ROUND(I495*H495,2)</f>
        <v>0</v>
      </c>
      <c r="BL495" s="18" t="s">
        <v>121</v>
      </c>
      <c r="BM495" s="239" t="s">
        <v>1495</v>
      </c>
    </row>
    <row r="496" s="13" customFormat="1">
      <c r="A496" s="13"/>
      <c r="B496" s="241"/>
      <c r="C496" s="242"/>
      <c r="D496" s="243" t="s">
        <v>230</v>
      </c>
      <c r="E496" s="244" t="s">
        <v>1</v>
      </c>
      <c r="F496" s="245" t="s">
        <v>5062</v>
      </c>
      <c r="G496" s="242"/>
      <c r="H496" s="246">
        <v>262.09800000000001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230</v>
      </c>
      <c r="AU496" s="252" t="s">
        <v>88</v>
      </c>
      <c r="AV496" s="13" t="s">
        <v>88</v>
      </c>
      <c r="AW496" s="13" t="s">
        <v>34</v>
      </c>
      <c r="AX496" s="13" t="s">
        <v>79</v>
      </c>
      <c r="AY496" s="252" t="s">
        <v>216</v>
      </c>
    </row>
    <row r="497" s="14" customFormat="1">
      <c r="A497" s="14"/>
      <c r="B497" s="253"/>
      <c r="C497" s="254"/>
      <c r="D497" s="243" t="s">
        <v>230</v>
      </c>
      <c r="E497" s="255" t="s">
        <v>1</v>
      </c>
      <c r="F497" s="256" t="s">
        <v>285</v>
      </c>
      <c r="G497" s="254"/>
      <c r="H497" s="257">
        <v>262.09800000000001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230</v>
      </c>
      <c r="AU497" s="263" t="s">
        <v>88</v>
      </c>
      <c r="AV497" s="14" t="s">
        <v>121</v>
      </c>
      <c r="AW497" s="14" t="s">
        <v>34</v>
      </c>
      <c r="AX497" s="14" t="s">
        <v>86</v>
      </c>
      <c r="AY497" s="263" t="s">
        <v>216</v>
      </c>
    </row>
    <row r="498" s="2" customFormat="1" ht="16.5" customHeight="1">
      <c r="A498" s="39"/>
      <c r="B498" s="40"/>
      <c r="C498" s="228" t="s">
        <v>963</v>
      </c>
      <c r="D498" s="228" t="s">
        <v>218</v>
      </c>
      <c r="E498" s="229" t="s">
        <v>5170</v>
      </c>
      <c r="F498" s="230" t="s">
        <v>5171</v>
      </c>
      <c r="G498" s="231" t="s">
        <v>277</v>
      </c>
      <c r="H498" s="232">
        <v>959.93299999999999</v>
      </c>
      <c r="I498" s="233"/>
      <c r="J498" s="234">
        <f>ROUND(I498*H498,2)</f>
        <v>0</v>
      </c>
      <c r="K498" s="230" t="s">
        <v>222</v>
      </c>
      <c r="L498" s="45"/>
      <c r="M498" s="235" t="s">
        <v>1</v>
      </c>
      <c r="N498" s="236" t="s">
        <v>44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121</v>
      </c>
      <c r="AT498" s="239" t="s">
        <v>218</v>
      </c>
      <c r="AU498" s="239" t="s">
        <v>88</v>
      </c>
      <c r="AY498" s="18" t="s">
        <v>216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86</v>
      </c>
      <c r="BK498" s="240">
        <f>ROUND(I498*H498,2)</f>
        <v>0</v>
      </c>
      <c r="BL498" s="18" t="s">
        <v>121</v>
      </c>
      <c r="BM498" s="239" t="s">
        <v>5172</v>
      </c>
    </row>
    <row r="499" s="13" customFormat="1">
      <c r="A499" s="13"/>
      <c r="B499" s="241"/>
      <c r="C499" s="242"/>
      <c r="D499" s="243" t="s">
        <v>230</v>
      </c>
      <c r="E499" s="244" t="s">
        <v>1</v>
      </c>
      <c r="F499" s="245" t="s">
        <v>5173</v>
      </c>
      <c r="G499" s="242"/>
      <c r="H499" s="246">
        <v>1180.297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230</v>
      </c>
      <c r="AU499" s="252" t="s">
        <v>88</v>
      </c>
      <c r="AV499" s="13" t="s">
        <v>88</v>
      </c>
      <c r="AW499" s="13" t="s">
        <v>34</v>
      </c>
      <c r="AX499" s="13" t="s">
        <v>79</v>
      </c>
      <c r="AY499" s="252" t="s">
        <v>216</v>
      </c>
    </row>
    <row r="500" s="13" customFormat="1">
      <c r="A500" s="13"/>
      <c r="B500" s="241"/>
      <c r="C500" s="242"/>
      <c r="D500" s="243" t="s">
        <v>230</v>
      </c>
      <c r="E500" s="244" t="s">
        <v>1</v>
      </c>
      <c r="F500" s="245" t="s">
        <v>5174</v>
      </c>
      <c r="G500" s="242"/>
      <c r="H500" s="246">
        <v>-220.364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230</v>
      </c>
      <c r="AU500" s="252" t="s">
        <v>88</v>
      </c>
      <c r="AV500" s="13" t="s">
        <v>88</v>
      </c>
      <c r="AW500" s="13" t="s">
        <v>34</v>
      </c>
      <c r="AX500" s="13" t="s">
        <v>79</v>
      </c>
      <c r="AY500" s="252" t="s">
        <v>216</v>
      </c>
    </row>
    <row r="501" s="14" customFormat="1">
      <c r="A501" s="14"/>
      <c r="B501" s="253"/>
      <c r="C501" s="254"/>
      <c r="D501" s="243" t="s">
        <v>230</v>
      </c>
      <c r="E501" s="255" t="s">
        <v>1</v>
      </c>
      <c r="F501" s="256" t="s">
        <v>285</v>
      </c>
      <c r="G501" s="254"/>
      <c r="H501" s="257">
        <v>959.93299999999999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230</v>
      </c>
      <c r="AU501" s="263" t="s">
        <v>88</v>
      </c>
      <c r="AV501" s="14" t="s">
        <v>121</v>
      </c>
      <c r="AW501" s="14" t="s">
        <v>34</v>
      </c>
      <c r="AX501" s="14" t="s">
        <v>86</v>
      </c>
      <c r="AY501" s="263" t="s">
        <v>216</v>
      </c>
    </row>
    <row r="502" s="2" customFormat="1" ht="16.5" customHeight="1">
      <c r="A502" s="39"/>
      <c r="B502" s="40"/>
      <c r="C502" s="228" t="s">
        <v>967</v>
      </c>
      <c r="D502" s="228" t="s">
        <v>218</v>
      </c>
      <c r="E502" s="229" t="s">
        <v>5175</v>
      </c>
      <c r="F502" s="230" t="s">
        <v>5176</v>
      </c>
      <c r="G502" s="231" t="s">
        <v>328</v>
      </c>
      <c r="H502" s="232">
        <v>0.69099999999999995</v>
      </c>
      <c r="I502" s="233"/>
      <c r="J502" s="234">
        <f>ROUND(I502*H502,2)</f>
        <v>0</v>
      </c>
      <c r="K502" s="230" t="s">
        <v>222</v>
      </c>
      <c r="L502" s="45"/>
      <c r="M502" s="235" t="s">
        <v>1</v>
      </c>
      <c r="N502" s="236" t="s">
        <v>44</v>
      </c>
      <c r="O502" s="92"/>
      <c r="P502" s="237">
        <f>O502*H502</f>
        <v>0</v>
      </c>
      <c r="Q502" s="237">
        <v>2.45329</v>
      </c>
      <c r="R502" s="237">
        <f>Q502*H502</f>
        <v>1.6952233899999998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121</v>
      </c>
      <c r="AT502" s="239" t="s">
        <v>218</v>
      </c>
      <c r="AU502" s="239" t="s">
        <v>88</v>
      </c>
      <c r="AY502" s="18" t="s">
        <v>216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86</v>
      </c>
      <c r="BK502" s="240">
        <f>ROUND(I502*H502,2)</f>
        <v>0</v>
      </c>
      <c r="BL502" s="18" t="s">
        <v>121</v>
      </c>
      <c r="BM502" s="239" t="s">
        <v>5177</v>
      </c>
    </row>
    <row r="503" s="13" customFormat="1">
      <c r="A503" s="13"/>
      <c r="B503" s="241"/>
      <c r="C503" s="242"/>
      <c r="D503" s="243" t="s">
        <v>230</v>
      </c>
      <c r="E503" s="244" t="s">
        <v>1</v>
      </c>
      <c r="F503" s="245" t="s">
        <v>5178</v>
      </c>
      <c r="G503" s="242"/>
      <c r="H503" s="246">
        <v>0.69099999999999995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230</v>
      </c>
      <c r="AU503" s="252" t="s">
        <v>88</v>
      </c>
      <c r="AV503" s="13" t="s">
        <v>88</v>
      </c>
      <c r="AW503" s="13" t="s">
        <v>34</v>
      </c>
      <c r="AX503" s="13" t="s">
        <v>79</v>
      </c>
      <c r="AY503" s="252" t="s">
        <v>216</v>
      </c>
    </row>
    <row r="504" s="14" customFormat="1">
      <c r="A504" s="14"/>
      <c r="B504" s="253"/>
      <c r="C504" s="254"/>
      <c r="D504" s="243" t="s">
        <v>230</v>
      </c>
      <c r="E504" s="255" t="s">
        <v>1</v>
      </c>
      <c r="F504" s="256" t="s">
        <v>285</v>
      </c>
      <c r="G504" s="254"/>
      <c r="H504" s="257">
        <v>0.69099999999999995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230</v>
      </c>
      <c r="AU504" s="263" t="s">
        <v>88</v>
      </c>
      <c r="AV504" s="14" t="s">
        <v>121</v>
      </c>
      <c r="AW504" s="14" t="s">
        <v>34</v>
      </c>
      <c r="AX504" s="14" t="s">
        <v>86</v>
      </c>
      <c r="AY504" s="263" t="s">
        <v>216</v>
      </c>
    </row>
    <row r="505" s="2" customFormat="1" ht="16.5" customHeight="1">
      <c r="A505" s="39"/>
      <c r="B505" s="40"/>
      <c r="C505" s="228" t="s">
        <v>971</v>
      </c>
      <c r="D505" s="228" t="s">
        <v>218</v>
      </c>
      <c r="E505" s="229" t="s">
        <v>5179</v>
      </c>
      <c r="F505" s="230" t="s">
        <v>5180</v>
      </c>
      <c r="G505" s="231" t="s">
        <v>328</v>
      </c>
      <c r="H505" s="232">
        <v>19.599</v>
      </c>
      <c r="I505" s="233"/>
      <c r="J505" s="234">
        <f>ROUND(I505*H505,2)</f>
        <v>0</v>
      </c>
      <c r="K505" s="230" t="s">
        <v>222</v>
      </c>
      <c r="L505" s="45"/>
      <c r="M505" s="235" t="s">
        <v>1</v>
      </c>
      <c r="N505" s="236" t="s">
        <v>44</v>
      </c>
      <c r="O505" s="92"/>
      <c r="P505" s="237">
        <f>O505*H505</f>
        <v>0</v>
      </c>
      <c r="Q505" s="237">
        <v>2.2563399999999998</v>
      </c>
      <c r="R505" s="237">
        <f>Q505*H505</f>
        <v>44.222007659999996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121</v>
      </c>
      <c r="AT505" s="239" t="s">
        <v>218</v>
      </c>
      <c r="AU505" s="239" t="s">
        <v>88</v>
      </c>
      <c r="AY505" s="18" t="s">
        <v>216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86</v>
      </c>
      <c r="BK505" s="240">
        <f>ROUND(I505*H505,2)</f>
        <v>0</v>
      </c>
      <c r="BL505" s="18" t="s">
        <v>121</v>
      </c>
      <c r="BM505" s="239" t="s">
        <v>5181</v>
      </c>
    </row>
    <row r="506" s="13" customFormat="1">
      <c r="A506" s="13"/>
      <c r="B506" s="241"/>
      <c r="C506" s="242"/>
      <c r="D506" s="243" t="s">
        <v>230</v>
      </c>
      <c r="E506" s="244" t="s">
        <v>1</v>
      </c>
      <c r="F506" s="245" t="s">
        <v>5182</v>
      </c>
      <c r="G506" s="242"/>
      <c r="H506" s="246">
        <v>1.47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230</v>
      </c>
      <c r="AU506" s="252" t="s">
        <v>88</v>
      </c>
      <c r="AV506" s="13" t="s">
        <v>88</v>
      </c>
      <c r="AW506" s="13" t="s">
        <v>34</v>
      </c>
      <c r="AX506" s="13" t="s">
        <v>79</v>
      </c>
      <c r="AY506" s="252" t="s">
        <v>216</v>
      </c>
    </row>
    <row r="507" s="13" customFormat="1">
      <c r="A507" s="13"/>
      <c r="B507" s="241"/>
      <c r="C507" s="242"/>
      <c r="D507" s="243" t="s">
        <v>230</v>
      </c>
      <c r="E507" s="244" t="s">
        <v>1</v>
      </c>
      <c r="F507" s="245" t="s">
        <v>5183</v>
      </c>
      <c r="G507" s="242"/>
      <c r="H507" s="246">
        <v>1.915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230</v>
      </c>
      <c r="AU507" s="252" t="s">
        <v>88</v>
      </c>
      <c r="AV507" s="13" t="s">
        <v>88</v>
      </c>
      <c r="AW507" s="13" t="s">
        <v>34</v>
      </c>
      <c r="AX507" s="13" t="s">
        <v>79</v>
      </c>
      <c r="AY507" s="252" t="s">
        <v>216</v>
      </c>
    </row>
    <row r="508" s="15" customFormat="1">
      <c r="A508" s="15"/>
      <c r="B508" s="280"/>
      <c r="C508" s="281"/>
      <c r="D508" s="243" t="s">
        <v>230</v>
      </c>
      <c r="E508" s="282" t="s">
        <v>1</v>
      </c>
      <c r="F508" s="283" t="s">
        <v>5184</v>
      </c>
      <c r="G508" s="281"/>
      <c r="H508" s="284">
        <v>3.3849999999999998</v>
      </c>
      <c r="I508" s="285"/>
      <c r="J508" s="281"/>
      <c r="K508" s="281"/>
      <c r="L508" s="286"/>
      <c r="M508" s="287"/>
      <c r="N508" s="288"/>
      <c r="O508" s="288"/>
      <c r="P508" s="288"/>
      <c r="Q508" s="288"/>
      <c r="R508" s="288"/>
      <c r="S508" s="288"/>
      <c r="T508" s="289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90" t="s">
        <v>230</v>
      </c>
      <c r="AU508" s="290" t="s">
        <v>88</v>
      </c>
      <c r="AV508" s="15" t="s">
        <v>99</v>
      </c>
      <c r="AW508" s="15" t="s">
        <v>34</v>
      </c>
      <c r="AX508" s="15" t="s">
        <v>79</v>
      </c>
      <c r="AY508" s="290" t="s">
        <v>216</v>
      </c>
    </row>
    <row r="509" s="13" customFormat="1">
      <c r="A509" s="13"/>
      <c r="B509" s="241"/>
      <c r="C509" s="242"/>
      <c r="D509" s="243" t="s">
        <v>230</v>
      </c>
      <c r="E509" s="244" t="s">
        <v>1</v>
      </c>
      <c r="F509" s="245" t="s">
        <v>5185</v>
      </c>
      <c r="G509" s="242"/>
      <c r="H509" s="246">
        <v>3.6269999999999998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230</v>
      </c>
      <c r="AU509" s="252" t="s">
        <v>88</v>
      </c>
      <c r="AV509" s="13" t="s">
        <v>88</v>
      </c>
      <c r="AW509" s="13" t="s">
        <v>34</v>
      </c>
      <c r="AX509" s="13" t="s">
        <v>79</v>
      </c>
      <c r="AY509" s="252" t="s">
        <v>216</v>
      </c>
    </row>
    <row r="510" s="13" customFormat="1">
      <c r="A510" s="13"/>
      <c r="B510" s="241"/>
      <c r="C510" s="242"/>
      <c r="D510" s="243" t="s">
        <v>230</v>
      </c>
      <c r="E510" s="244" t="s">
        <v>1</v>
      </c>
      <c r="F510" s="245" t="s">
        <v>5186</v>
      </c>
      <c r="G510" s="242"/>
      <c r="H510" s="246">
        <v>2.8170000000000002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230</v>
      </c>
      <c r="AU510" s="252" t="s">
        <v>88</v>
      </c>
      <c r="AV510" s="13" t="s">
        <v>88</v>
      </c>
      <c r="AW510" s="13" t="s">
        <v>34</v>
      </c>
      <c r="AX510" s="13" t="s">
        <v>79</v>
      </c>
      <c r="AY510" s="252" t="s">
        <v>216</v>
      </c>
    </row>
    <row r="511" s="13" customFormat="1">
      <c r="A511" s="13"/>
      <c r="B511" s="241"/>
      <c r="C511" s="242"/>
      <c r="D511" s="243" t="s">
        <v>230</v>
      </c>
      <c r="E511" s="244" t="s">
        <v>1</v>
      </c>
      <c r="F511" s="245" t="s">
        <v>5187</v>
      </c>
      <c r="G511" s="242"/>
      <c r="H511" s="246">
        <v>1.8360000000000001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230</v>
      </c>
      <c r="AU511" s="252" t="s">
        <v>88</v>
      </c>
      <c r="AV511" s="13" t="s">
        <v>88</v>
      </c>
      <c r="AW511" s="13" t="s">
        <v>34</v>
      </c>
      <c r="AX511" s="13" t="s">
        <v>79</v>
      </c>
      <c r="AY511" s="252" t="s">
        <v>216</v>
      </c>
    </row>
    <row r="512" s="13" customFormat="1">
      <c r="A512" s="13"/>
      <c r="B512" s="241"/>
      <c r="C512" s="242"/>
      <c r="D512" s="243" t="s">
        <v>230</v>
      </c>
      <c r="E512" s="244" t="s">
        <v>1</v>
      </c>
      <c r="F512" s="245" t="s">
        <v>5188</v>
      </c>
      <c r="G512" s="242"/>
      <c r="H512" s="246">
        <v>0.089999999999999997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230</v>
      </c>
      <c r="AU512" s="252" t="s">
        <v>88</v>
      </c>
      <c r="AV512" s="13" t="s">
        <v>88</v>
      </c>
      <c r="AW512" s="13" t="s">
        <v>34</v>
      </c>
      <c r="AX512" s="13" t="s">
        <v>79</v>
      </c>
      <c r="AY512" s="252" t="s">
        <v>216</v>
      </c>
    </row>
    <row r="513" s="13" customFormat="1">
      <c r="A513" s="13"/>
      <c r="B513" s="241"/>
      <c r="C513" s="242"/>
      <c r="D513" s="243" t="s">
        <v>230</v>
      </c>
      <c r="E513" s="244" t="s">
        <v>1</v>
      </c>
      <c r="F513" s="245" t="s">
        <v>5189</v>
      </c>
      <c r="G513" s="242"/>
      <c r="H513" s="246">
        <v>7.056</v>
      </c>
      <c r="I513" s="247"/>
      <c r="J513" s="242"/>
      <c r="K513" s="242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230</v>
      </c>
      <c r="AU513" s="252" t="s">
        <v>88</v>
      </c>
      <c r="AV513" s="13" t="s">
        <v>88</v>
      </c>
      <c r="AW513" s="13" t="s">
        <v>34</v>
      </c>
      <c r="AX513" s="13" t="s">
        <v>79</v>
      </c>
      <c r="AY513" s="252" t="s">
        <v>216</v>
      </c>
    </row>
    <row r="514" s="13" customFormat="1">
      <c r="A514" s="13"/>
      <c r="B514" s="241"/>
      <c r="C514" s="242"/>
      <c r="D514" s="243" t="s">
        <v>230</v>
      </c>
      <c r="E514" s="244" t="s">
        <v>1</v>
      </c>
      <c r="F514" s="245" t="s">
        <v>5190</v>
      </c>
      <c r="G514" s="242"/>
      <c r="H514" s="246">
        <v>0.78800000000000003</v>
      </c>
      <c r="I514" s="247"/>
      <c r="J514" s="242"/>
      <c r="K514" s="242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230</v>
      </c>
      <c r="AU514" s="252" t="s">
        <v>88</v>
      </c>
      <c r="AV514" s="13" t="s">
        <v>88</v>
      </c>
      <c r="AW514" s="13" t="s">
        <v>34</v>
      </c>
      <c r="AX514" s="13" t="s">
        <v>79</v>
      </c>
      <c r="AY514" s="252" t="s">
        <v>216</v>
      </c>
    </row>
    <row r="515" s="15" customFormat="1">
      <c r="A515" s="15"/>
      <c r="B515" s="280"/>
      <c r="C515" s="281"/>
      <c r="D515" s="243" t="s">
        <v>230</v>
      </c>
      <c r="E515" s="282" t="s">
        <v>1</v>
      </c>
      <c r="F515" s="283" t="s">
        <v>5191</v>
      </c>
      <c r="G515" s="281"/>
      <c r="H515" s="284">
        <v>16.213999999999999</v>
      </c>
      <c r="I515" s="285"/>
      <c r="J515" s="281"/>
      <c r="K515" s="281"/>
      <c r="L515" s="286"/>
      <c r="M515" s="287"/>
      <c r="N515" s="288"/>
      <c r="O515" s="288"/>
      <c r="P515" s="288"/>
      <c r="Q515" s="288"/>
      <c r="R515" s="288"/>
      <c r="S515" s="288"/>
      <c r="T515" s="28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90" t="s">
        <v>230</v>
      </c>
      <c r="AU515" s="290" t="s">
        <v>88</v>
      </c>
      <c r="AV515" s="15" t="s">
        <v>99</v>
      </c>
      <c r="AW515" s="15" t="s">
        <v>34</v>
      </c>
      <c r="AX515" s="15" t="s">
        <v>79</v>
      </c>
      <c r="AY515" s="290" t="s">
        <v>216</v>
      </c>
    </row>
    <row r="516" s="14" customFormat="1">
      <c r="A516" s="14"/>
      <c r="B516" s="253"/>
      <c r="C516" s="254"/>
      <c r="D516" s="243" t="s">
        <v>230</v>
      </c>
      <c r="E516" s="255" t="s">
        <v>1</v>
      </c>
      <c r="F516" s="256" t="s">
        <v>285</v>
      </c>
      <c r="G516" s="254"/>
      <c r="H516" s="257">
        <v>19.599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230</v>
      </c>
      <c r="AU516" s="263" t="s">
        <v>88</v>
      </c>
      <c r="AV516" s="14" t="s">
        <v>121</v>
      </c>
      <c r="AW516" s="14" t="s">
        <v>34</v>
      </c>
      <c r="AX516" s="14" t="s">
        <v>86</v>
      </c>
      <c r="AY516" s="263" t="s">
        <v>216</v>
      </c>
    </row>
    <row r="517" s="2" customFormat="1" ht="21.75" customHeight="1">
      <c r="A517" s="39"/>
      <c r="B517" s="40"/>
      <c r="C517" s="228" t="s">
        <v>976</v>
      </c>
      <c r="D517" s="228" t="s">
        <v>218</v>
      </c>
      <c r="E517" s="229" t="s">
        <v>5192</v>
      </c>
      <c r="F517" s="230" t="s">
        <v>5193</v>
      </c>
      <c r="G517" s="231" t="s">
        <v>328</v>
      </c>
      <c r="H517" s="232">
        <v>20.289999999999999</v>
      </c>
      <c r="I517" s="233"/>
      <c r="J517" s="234">
        <f>ROUND(I517*H517,2)</f>
        <v>0</v>
      </c>
      <c r="K517" s="230" t="s">
        <v>222</v>
      </c>
      <c r="L517" s="45"/>
      <c r="M517" s="235" t="s">
        <v>1</v>
      </c>
      <c r="N517" s="236" t="s">
        <v>44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121</v>
      </c>
      <c r="AT517" s="239" t="s">
        <v>218</v>
      </c>
      <c r="AU517" s="239" t="s">
        <v>88</v>
      </c>
      <c r="AY517" s="18" t="s">
        <v>216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86</v>
      </c>
      <c r="BK517" s="240">
        <f>ROUND(I517*H517,2)</f>
        <v>0</v>
      </c>
      <c r="BL517" s="18" t="s">
        <v>121</v>
      </c>
      <c r="BM517" s="239" t="s">
        <v>5194</v>
      </c>
    </row>
    <row r="518" s="13" customFormat="1">
      <c r="A518" s="13"/>
      <c r="B518" s="241"/>
      <c r="C518" s="242"/>
      <c r="D518" s="243" t="s">
        <v>230</v>
      </c>
      <c r="E518" s="244" t="s">
        <v>1</v>
      </c>
      <c r="F518" s="245" t="s">
        <v>5195</v>
      </c>
      <c r="G518" s="242"/>
      <c r="H518" s="246">
        <v>0.69099999999999995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230</v>
      </c>
      <c r="AU518" s="252" t="s">
        <v>88</v>
      </c>
      <c r="AV518" s="13" t="s">
        <v>88</v>
      </c>
      <c r="AW518" s="13" t="s">
        <v>34</v>
      </c>
      <c r="AX518" s="13" t="s">
        <v>79</v>
      </c>
      <c r="AY518" s="252" t="s">
        <v>216</v>
      </c>
    </row>
    <row r="519" s="13" customFormat="1">
      <c r="A519" s="13"/>
      <c r="B519" s="241"/>
      <c r="C519" s="242"/>
      <c r="D519" s="243" t="s">
        <v>230</v>
      </c>
      <c r="E519" s="244" t="s">
        <v>1</v>
      </c>
      <c r="F519" s="245" t="s">
        <v>5182</v>
      </c>
      <c r="G519" s="242"/>
      <c r="H519" s="246">
        <v>1.47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230</v>
      </c>
      <c r="AU519" s="252" t="s">
        <v>88</v>
      </c>
      <c r="AV519" s="13" t="s">
        <v>88</v>
      </c>
      <c r="AW519" s="13" t="s">
        <v>34</v>
      </c>
      <c r="AX519" s="13" t="s">
        <v>79</v>
      </c>
      <c r="AY519" s="252" t="s">
        <v>216</v>
      </c>
    </row>
    <row r="520" s="13" customFormat="1">
      <c r="A520" s="13"/>
      <c r="B520" s="241"/>
      <c r="C520" s="242"/>
      <c r="D520" s="243" t="s">
        <v>230</v>
      </c>
      <c r="E520" s="244" t="s">
        <v>1</v>
      </c>
      <c r="F520" s="245" t="s">
        <v>5183</v>
      </c>
      <c r="G520" s="242"/>
      <c r="H520" s="246">
        <v>1.915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230</v>
      </c>
      <c r="AU520" s="252" t="s">
        <v>88</v>
      </c>
      <c r="AV520" s="13" t="s">
        <v>88</v>
      </c>
      <c r="AW520" s="13" t="s">
        <v>34</v>
      </c>
      <c r="AX520" s="13" t="s">
        <v>79</v>
      </c>
      <c r="AY520" s="252" t="s">
        <v>216</v>
      </c>
    </row>
    <row r="521" s="15" customFormat="1">
      <c r="A521" s="15"/>
      <c r="B521" s="280"/>
      <c r="C521" s="281"/>
      <c r="D521" s="243" t="s">
        <v>230</v>
      </c>
      <c r="E521" s="282" t="s">
        <v>1</v>
      </c>
      <c r="F521" s="283" t="s">
        <v>5184</v>
      </c>
      <c r="G521" s="281"/>
      <c r="H521" s="284">
        <v>4.0760000000000005</v>
      </c>
      <c r="I521" s="285"/>
      <c r="J521" s="281"/>
      <c r="K521" s="281"/>
      <c r="L521" s="286"/>
      <c r="M521" s="287"/>
      <c r="N521" s="288"/>
      <c r="O521" s="288"/>
      <c r="P521" s="288"/>
      <c r="Q521" s="288"/>
      <c r="R521" s="288"/>
      <c r="S521" s="288"/>
      <c r="T521" s="28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90" t="s">
        <v>230</v>
      </c>
      <c r="AU521" s="290" t="s">
        <v>88</v>
      </c>
      <c r="AV521" s="15" t="s">
        <v>99</v>
      </c>
      <c r="AW521" s="15" t="s">
        <v>34</v>
      </c>
      <c r="AX521" s="15" t="s">
        <v>79</v>
      </c>
      <c r="AY521" s="290" t="s">
        <v>216</v>
      </c>
    </row>
    <row r="522" s="13" customFormat="1">
      <c r="A522" s="13"/>
      <c r="B522" s="241"/>
      <c r="C522" s="242"/>
      <c r="D522" s="243" t="s">
        <v>230</v>
      </c>
      <c r="E522" s="244" t="s">
        <v>1</v>
      </c>
      <c r="F522" s="245" t="s">
        <v>5185</v>
      </c>
      <c r="G522" s="242"/>
      <c r="H522" s="246">
        <v>3.6269999999999998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230</v>
      </c>
      <c r="AU522" s="252" t="s">
        <v>88</v>
      </c>
      <c r="AV522" s="13" t="s">
        <v>88</v>
      </c>
      <c r="AW522" s="13" t="s">
        <v>34</v>
      </c>
      <c r="AX522" s="13" t="s">
        <v>79</v>
      </c>
      <c r="AY522" s="252" t="s">
        <v>216</v>
      </c>
    </row>
    <row r="523" s="13" customFormat="1">
      <c r="A523" s="13"/>
      <c r="B523" s="241"/>
      <c r="C523" s="242"/>
      <c r="D523" s="243" t="s">
        <v>230</v>
      </c>
      <c r="E523" s="244" t="s">
        <v>1</v>
      </c>
      <c r="F523" s="245" t="s">
        <v>5186</v>
      </c>
      <c r="G523" s="242"/>
      <c r="H523" s="246">
        <v>2.8170000000000002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230</v>
      </c>
      <c r="AU523" s="252" t="s">
        <v>88</v>
      </c>
      <c r="AV523" s="13" t="s">
        <v>88</v>
      </c>
      <c r="AW523" s="13" t="s">
        <v>34</v>
      </c>
      <c r="AX523" s="13" t="s">
        <v>79</v>
      </c>
      <c r="AY523" s="252" t="s">
        <v>216</v>
      </c>
    </row>
    <row r="524" s="13" customFormat="1">
      <c r="A524" s="13"/>
      <c r="B524" s="241"/>
      <c r="C524" s="242"/>
      <c r="D524" s="243" t="s">
        <v>230</v>
      </c>
      <c r="E524" s="244" t="s">
        <v>1</v>
      </c>
      <c r="F524" s="245" t="s">
        <v>5187</v>
      </c>
      <c r="G524" s="242"/>
      <c r="H524" s="246">
        <v>1.8360000000000001</v>
      </c>
      <c r="I524" s="247"/>
      <c r="J524" s="242"/>
      <c r="K524" s="242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230</v>
      </c>
      <c r="AU524" s="252" t="s">
        <v>88</v>
      </c>
      <c r="AV524" s="13" t="s">
        <v>88</v>
      </c>
      <c r="AW524" s="13" t="s">
        <v>34</v>
      </c>
      <c r="AX524" s="13" t="s">
        <v>79</v>
      </c>
      <c r="AY524" s="252" t="s">
        <v>216</v>
      </c>
    </row>
    <row r="525" s="13" customFormat="1">
      <c r="A525" s="13"/>
      <c r="B525" s="241"/>
      <c r="C525" s="242"/>
      <c r="D525" s="243" t="s">
        <v>230</v>
      </c>
      <c r="E525" s="244" t="s">
        <v>1</v>
      </c>
      <c r="F525" s="245" t="s">
        <v>5188</v>
      </c>
      <c r="G525" s="242"/>
      <c r="H525" s="246">
        <v>0.089999999999999997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230</v>
      </c>
      <c r="AU525" s="252" t="s">
        <v>88</v>
      </c>
      <c r="AV525" s="13" t="s">
        <v>88</v>
      </c>
      <c r="AW525" s="13" t="s">
        <v>34</v>
      </c>
      <c r="AX525" s="13" t="s">
        <v>79</v>
      </c>
      <c r="AY525" s="252" t="s">
        <v>216</v>
      </c>
    </row>
    <row r="526" s="13" customFormat="1">
      <c r="A526" s="13"/>
      <c r="B526" s="241"/>
      <c r="C526" s="242"/>
      <c r="D526" s="243" t="s">
        <v>230</v>
      </c>
      <c r="E526" s="244" t="s">
        <v>1</v>
      </c>
      <c r="F526" s="245" t="s">
        <v>5189</v>
      </c>
      <c r="G526" s="242"/>
      <c r="H526" s="246">
        <v>7.056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230</v>
      </c>
      <c r="AU526" s="252" t="s">
        <v>88</v>
      </c>
      <c r="AV526" s="13" t="s">
        <v>88</v>
      </c>
      <c r="AW526" s="13" t="s">
        <v>34</v>
      </c>
      <c r="AX526" s="13" t="s">
        <v>79</v>
      </c>
      <c r="AY526" s="252" t="s">
        <v>216</v>
      </c>
    </row>
    <row r="527" s="13" customFormat="1">
      <c r="A527" s="13"/>
      <c r="B527" s="241"/>
      <c r="C527" s="242"/>
      <c r="D527" s="243" t="s">
        <v>230</v>
      </c>
      <c r="E527" s="244" t="s">
        <v>1</v>
      </c>
      <c r="F527" s="245" t="s">
        <v>5190</v>
      </c>
      <c r="G527" s="242"/>
      <c r="H527" s="246">
        <v>0.78800000000000003</v>
      </c>
      <c r="I527" s="247"/>
      <c r="J527" s="242"/>
      <c r="K527" s="242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230</v>
      </c>
      <c r="AU527" s="252" t="s">
        <v>88</v>
      </c>
      <c r="AV527" s="13" t="s">
        <v>88</v>
      </c>
      <c r="AW527" s="13" t="s">
        <v>34</v>
      </c>
      <c r="AX527" s="13" t="s">
        <v>79</v>
      </c>
      <c r="AY527" s="252" t="s">
        <v>216</v>
      </c>
    </row>
    <row r="528" s="15" customFormat="1">
      <c r="A528" s="15"/>
      <c r="B528" s="280"/>
      <c r="C528" s="281"/>
      <c r="D528" s="243" t="s">
        <v>230</v>
      </c>
      <c r="E528" s="282" t="s">
        <v>1</v>
      </c>
      <c r="F528" s="283" t="s">
        <v>5191</v>
      </c>
      <c r="G528" s="281"/>
      <c r="H528" s="284">
        <v>16.213999999999999</v>
      </c>
      <c r="I528" s="285"/>
      <c r="J528" s="281"/>
      <c r="K528" s="281"/>
      <c r="L528" s="286"/>
      <c r="M528" s="287"/>
      <c r="N528" s="288"/>
      <c r="O528" s="288"/>
      <c r="P528" s="288"/>
      <c r="Q528" s="288"/>
      <c r="R528" s="288"/>
      <c r="S528" s="288"/>
      <c r="T528" s="289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90" t="s">
        <v>230</v>
      </c>
      <c r="AU528" s="290" t="s">
        <v>88</v>
      </c>
      <c r="AV528" s="15" t="s">
        <v>99</v>
      </c>
      <c r="AW528" s="15" t="s">
        <v>34</v>
      </c>
      <c r="AX528" s="15" t="s">
        <v>79</v>
      </c>
      <c r="AY528" s="290" t="s">
        <v>216</v>
      </c>
    </row>
    <row r="529" s="14" customFormat="1">
      <c r="A529" s="14"/>
      <c r="B529" s="253"/>
      <c r="C529" s="254"/>
      <c r="D529" s="243" t="s">
        <v>230</v>
      </c>
      <c r="E529" s="255" t="s">
        <v>1</v>
      </c>
      <c r="F529" s="256" t="s">
        <v>285</v>
      </c>
      <c r="G529" s="254"/>
      <c r="H529" s="257">
        <v>20.289999999999999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230</v>
      </c>
      <c r="AU529" s="263" t="s">
        <v>88</v>
      </c>
      <c r="AV529" s="14" t="s">
        <v>121</v>
      </c>
      <c r="AW529" s="14" t="s">
        <v>34</v>
      </c>
      <c r="AX529" s="14" t="s">
        <v>86</v>
      </c>
      <c r="AY529" s="263" t="s">
        <v>216</v>
      </c>
    </row>
    <row r="530" s="2" customFormat="1" ht="16.5" customHeight="1">
      <c r="A530" s="39"/>
      <c r="B530" s="40"/>
      <c r="C530" s="228" t="s">
        <v>991</v>
      </c>
      <c r="D530" s="228" t="s">
        <v>218</v>
      </c>
      <c r="E530" s="229" t="s">
        <v>5196</v>
      </c>
      <c r="F530" s="230" t="s">
        <v>5197</v>
      </c>
      <c r="G530" s="231" t="s">
        <v>277</v>
      </c>
      <c r="H530" s="232">
        <v>6.9480000000000004</v>
      </c>
      <c r="I530" s="233"/>
      <c r="J530" s="234">
        <f>ROUND(I530*H530,2)</f>
        <v>0</v>
      </c>
      <c r="K530" s="230" t="s">
        <v>222</v>
      </c>
      <c r="L530" s="45"/>
      <c r="M530" s="235" t="s">
        <v>1</v>
      </c>
      <c r="N530" s="236" t="s">
        <v>44</v>
      </c>
      <c r="O530" s="92"/>
      <c r="P530" s="237">
        <f>O530*H530</f>
        <v>0</v>
      </c>
      <c r="Q530" s="237">
        <v>0.013520000000000001</v>
      </c>
      <c r="R530" s="237">
        <f>Q530*H530</f>
        <v>0.093936960000000014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121</v>
      </c>
      <c r="AT530" s="239" t="s">
        <v>218</v>
      </c>
      <c r="AU530" s="239" t="s">
        <v>88</v>
      </c>
      <c r="AY530" s="18" t="s">
        <v>216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86</v>
      </c>
      <c r="BK530" s="240">
        <f>ROUND(I530*H530,2)</f>
        <v>0</v>
      </c>
      <c r="BL530" s="18" t="s">
        <v>121</v>
      </c>
      <c r="BM530" s="239" t="s">
        <v>5198</v>
      </c>
    </row>
    <row r="531" s="13" customFormat="1">
      <c r="A531" s="13"/>
      <c r="B531" s="241"/>
      <c r="C531" s="242"/>
      <c r="D531" s="243" t="s">
        <v>230</v>
      </c>
      <c r="E531" s="244" t="s">
        <v>1</v>
      </c>
      <c r="F531" s="245" t="s">
        <v>5199</v>
      </c>
      <c r="G531" s="242"/>
      <c r="H531" s="246">
        <v>6.9480000000000004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230</v>
      </c>
      <c r="AU531" s="252" t="s">
        <v>88</v>
      </c>
      <c r="AV531" s="13" t="s">
        <v>88</v>
      </c>
      <c r="AW531" s="13" t="s">
        <v>34</v>
      </c>
      <c r="AX531" s="13" t="s">
        <v>86</v>
      </c>
      <c r="AY531" s="252" t="s">
        <v>216</v>
      </c>
    </row>
    <row r="532" s="2" customFormat="1" ht="16.5" customHeight="1">
      <c r="A532" s="39"/>
      <c r="B532" s="40"/>
      <c r="C532" s="228" t="s">
        <v>995</v>
      </c>
      <c r="D532" s="228" t="s">
        <v>218</v>
      </c>
      <c r="E532" s="229" t="s">
        <v>5200</v>
      </c>
      <c r="F532" s="230" t="s">
        <v>5201</v>
      </c>
      <c r="G532" s="231" t="s">
        <v>277</v>
      </c>
      <c r="H532" s="232">
        <v>6.9480000000000004</v>
      </c>
      <c r="I532" s="233"/>
      <c r="J532" s="234">
        <f>ROUND(I532*H532,2)</f>
        <v>0</v>
      </c>
      <c r="K532" s="230" t="s">
        <v>222</v>
      </c>
      <c r="L532" s="45"/>
      <c r="M532" s="235" t="s">
        <v>1</v>
      </c>
      <c r="N532" s="236" t="s">
        <v>44</v>
      </c>
      <c r="O532" s="92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121</v>
      </c>
      <c r="AT532" s="239" t="s">
        <v>218</v>
      </c>
      <c r="AU532" s="239" t="s">
        <v>88</v>
      </c>
      <c r="AY532" s="18" t="s">
        <v>216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86</v>
      </c>
      <c r="BK532" s="240">
        <f>ROUND(I532*H532,2)</f>
        <v>0</v>
      </c>
      <c r="BL532" s="18" t="s">
        <v>121</v>
      </c>
      <c r="BM532" s="239" t="s">
        <v>5202</v>
      </c>
    </row>
    <row r="533" s="2" customFormat="1" ht="16.5" customHeight="1">
      <c r="A533" s="39"/>
      <c r="B533" s="40"/>
      <c r="C533" s="228" t="s">
        <v>1010</v>
      </c>
      <c r="D533" s="228" t="s">
        <v>218</v>
      </c>
      <c r="E533" s="229" t="s">
        <v>5203</v>
      </c>
      <c r="F533" s="230" t="s">
        <v>5204</v>
      </c>
      <c r="G533" s="231" t="s">
        <v>359</v>
      </c>
      <c r="H533" s="232">
        <v>0.056000000000000001</v>
      </c>
      <c r="I533" s="233"/>
      <c r="J533" s="234">
        <f>ROUND(I533*H533,2)</f>
        <v>0</v>
      </c>
      <c r="K533" s="230" t="s">
        <v>222</v>
      </c>
      <c r="L533" s="45"/>
      <c r="M533" s="235" t="s">
        <v>1</v>
      </c>
      <c r="N533" s="236" t="s">
        <v>44</v>
      </c>
      <c r="O533" s="92"/>
      <c r="P533" s="237">
        <f>O533*H533</f>
        <v>0</v>
      </c>
      <c r="Q533" s="237">
        <v>1.0416099999999999</v>
      </c>
      <c r="R533" s="237">
        <f>Q533*H533</f>
        <v>0.058330159999999999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121</v>
      </c>
      <c r="AT533" s="239" t="s">
        <v>218</v>
      </c>
      <c r="AU533" s="239" t="s">
        <v>88</v>
      </c>
      <c r="AY533" s="18" t="s">
        <v>216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86</v>
      </c>
      <c r="BK533" s="240">
        <f>ROUND(I533*H533,2)</f>
        <v>0</v>
      </c>
      <c r="BL533" s="18" t="s">
        <v>121</v>
      </c>
      <c r="BM533" s="239" t="s">
        <v>5205</v>
      </c>
    </row>
    <row r="534" s="13" customFormat="1">
      <c r="A534" s="13"/>
      <c r="B534" s="241"/>
      <c r="C534" s="242"/>
      <c r="D534" s="243" t="s">
        <v>230</v>
      </c>
      <c r="E534" s="244" t="s">
        <v>1</v>
      </c>
      <c r="F534" s="245" t="s">
        <v>5206</v>
      </c>
      <c r="G534" s="242"/>
      <c r="H534" s="246">
        <v>15.9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230</v>
      </c>
      <c r="AU534" s="252" t="s">
        <v>88</v>
      </c>
      <c r="AV534" s="13" t="s">
        <v>88</v>
      </c>
      <c r="AW534" s="13" t="s">
        <v>34</v>
      </c>
      <c r="AX534" s="13" t="s">
        <v>79</v>
      </c>
      <c r="AY534" s="252" t="s">
        <v>216</v>
      </c>
    </row>
    <row r="535" s="13" customFormat="1">
      <c r="A535" s="13"/>
      <c r="B535" s="241"/>
      <c r="C535" s="242"/>
      <c r="D535" s="243" t="s">
        <v>230</v>
      </c>
      <c r="E535" s="244" t="s">
        <v>1</v>
      </c>
      <c r="F535" s="245" t="s">
        <v>5207</v>
      </c>
      <c r="G535" s="242"/>
      <c r="H535" s="246">
        <v>12.699999999999999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230</v>
      </c>
      <c r="AU535" s="252" t="s">
        <v>88</v>
      </c>
      <c r="AV535" s="13" t="s">
        <v>88</v>
      </c>
      <c r="AW535" s="13" t="s">
        <v>34</v>
      </c>
      <c r="AX535" s="13" t="s">
        <v>79</v>
      </c>
      <c r="AY535" s="252" t="s">
        <v>216</v>
      </c>
    </row>
    <row r="536" s="13" customFormat="1">
      <c r="A536" s="13"/>
      <c r="B536" s="241"/>
      <c r="C536" s="242"/>
      <c r="D536" s="243" t="s">
        <v>230</v>
      </c>
      <c r="E536" s="244" t="s">
        <v>1</v>
      </c>
      <c r="F536" s="245" t="s">
        <v>5208</v>
      </c>
      <c r="G536" s="242"/>
      <c r="H536" s="246">
        <v>9.4000000000000004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230</v>
      </c>
      <c r="AU536" s="252" t="s">
        <v>88</v>
      </c>
      <c r="AV536" s="13" t="s">
        <v>88</v>
      </c>
      <c r="AW536" s="13" t="s">
        <v>34</v>
      </c>
      <c r="AX536" s="13" t="s">
        <v>79</v>
      </c>
      <c r="AY536" s="252" t="s">
        <v>216</v>
      </c>
    </row>
    <row r="537" s="13" customFormat="1">
      <c r="A537" s="13"/>
      <c r="B537" s="241"/>
      <c r="C537" s="242"/>
      <c r="D537" s="243" t="s">
        <v>230</v>
      </c>
      <c r="E537" s="244" t="s">
        <v>1</v>
      </c>
      <c r="F537" s="245" t="s">
        <v>5209</v>
      </c>
      <c r="G537" s="242"/>
      <c r="H537" s="246">
        <v>1.75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230</v>
      </c>
      <c r="AU537" s="252" t="s">
        <v>88</v>
      </c>
      <c r="AV537" s="13" t="s">
        <v>88</v>
      </c>
      <c r="AW537" s="13" t="s">
        <v>34</v>
      </c>
      <c r="AX537" s="13" t="s">
        <v>79</v>
      </c>
      <c r="AY537" s="252" t="s">
        <v>216</v>
      </c>
    </row>
    <row r="538" s="13" customFormat="1">
      <c r="A538" s="13"/>
      <c r="B538" s="241"/>
      <c r="C538" s="242"/>
      <c r="D538" s="243" t="s">
        <v>230</v>
      </c>
      <c r="E538" s="244" t="s">
        <v>1</v>
      </c>
      <c r="F538" s="245" t="s">
        <v>5210</v>
      </c>
      <c r="G538" s="242"/>
      <c r="H538" s="246">
        <v>4.0999999999999996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230</v>
      </c>
      <c r="AU538" s="252" t="s">
        <v>88</v>
      </c>
      <c r="AV538" s="13" t="s">
        <v>88</v>
      </c>
      <c r="AW538" s="13" t="s">
        <v>34</v>
      </c>
      <c r="AX538" s="13" t="s">
        <v>79</v>
      </c>
      <c r="AY538" s="252" t="s">
        <v>216</v>
      </c>
    </row>
    <row r="539" s="13" customFormat="1">
      <c r="A539" s="13"/>
      <c r="B539" s="241"/>
      <c r="C539" s="242"/>
      <c r="D539" s="243" t="s">
        <v>230</v>
      </c>
      <c r="E539" s="244" t="s">
        <v>1</v>
      </c>
      <c r="F539" s="245" t="s">
        <v>5211</v>
      </c>
      <c r="G539" s="242"/>
      <c r="H539" s="246">
        <v>49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230</v>
      </c>
      <c r="AU539" s="252" t="s">
        <v>88</v>
      </c>
      <c r="AV539" s="13" t="s">
        <v>88</v>
      </c>
      <c r="AW539" s="13" t="s">
        <v>34</v>
      </c>
      <c r="AX539" s="13" t="s">
        <v>79</v>
      </c>
      <c r="AY539" s="252" t="s">
        <v>216</v>
      </c>
    </row>
    <row r="540" s="13" customFormat="1">
      <c r="A540" s="13"/>
      <c r="B540" s="241"/>
      <c r="C540" s="242"/>
      <c r="D540" s="243" t="s">
        <v>230</v>
      </c>
      <c r="E540" s="244" t="s">
        <v>1</v>
      </c>
      <c r="F540" s="245" t="s">
        <v>5212</v>
      </c>
      <c r="G540" s="242"/>
      <c r="H540" s="246">
        <v>17.5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230</v>
      </c>
      <c r="AU540" s="252" t="s">
        <v>88</v>
      </c>
      <c r="AV540" s="13" t="s">
        <v>88</v>
      </c>
      <c r="AW540" s="13" t="s">
        <v>34</v>
      </c>
      <c r="AX540" s="13" t="s">
        <v>79</v>
      </c>
      <c r="AY540" s="252" t="s">
        <v>216</v>
      </c>
    </row>
    <row r="541" s="14" customFormat="1">
      <c r="A541" s="14"/>
      <c r="B541" s="253"/>
      <c r="C541" s="254"/>
      <c r="D541" s="243" t="s">
        <v>230</v>
      </c>
      <c r="E541" s="255" t="s">
        <v>1</v>
      </c>
      <c r="F541" s="256" t="s">
        <v>5213</v>
      </c>
      <c r="G541" s="254"/>
      <c r="H541" s="257">
        <v>110.34999999999999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230</v>
      </c>
      <c r="AU541" s="263" t="s">
        <v>88</v>
      </c>
      <c r="AV541" s="14" t="s">
        <v>121</v>
      </c>
      <c r="AW541" s="14" t="s">
        <v>34</v>
      </c>
      <c r="AX541" s="14" t="s">
        <v>86</v>
      </c>
      <c r="AY541" s="263" t="s">
        <v>216</v>
      </c>
    </row>
    <row r="542" s="13" customFormat="1">
      <c r="A542" s="13"/>
      <c r="B542" s="241"/>
      <c r="C542" s="242"/>
      <c r="D542" s="243" t="s">
        <v>230</v>
      </c>
      <c r="E542" s="242"/>
      <c r="F542" s="245" t="s">
        <v>5214</v>
      </c>
      <c r="G542" s="242"/>
      <c r="H542" s="246">
        <v>0.056000000000000001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230</v>
      </c>
      <c r="AU542" s="252" t="s">
        <v>88</v>
      </c>
      <c r="AV542" s="13" t="s">
        <v>88</v>
      </c>
      <c r="AW542" s="13" t="s">
        <v>4</v>
      </c>
      <c r="AX542" s="13" t="s">
        <v>86</v>
      </c>
      <c r="AY542" s="252" t="s">
        <v>216</v>
      </c>
    </row>
    <row r="543" s="2" customFormat="1" ht="16.5" customHeight="1">
      <c r="A543" s="39"/>
      <c r="B543" s="40"/>
      <c r="C543" s="228" t="s">
        <v>1014</v>
      </c>
      <c r="D543" s="228" t="s">
        <v>218</v>
      </c>
      <c r="E543" s="229" t="s">
        <v>1541</v>
      </c>
      <c r="F543" s="230" t="s">
        <v>1542</v>
      </c>
      <c r="G543" s="231" t="s">
        <v>359</v>
      </c>
      <c r="H543" s="232">
        <v>0.41999999999999998</v>
      </c>
      <c r="I543" s="233"/>
      <c r="J543" s="234">
        <f>ROUND(I543*H543,2)</f>
        <v>0</v>
      </c>
      <c r="K543" s="230" t="s">
        <v>222</v>
      </c>
      <c r="L543" s="45"/>
      <c r="M543" s="235" t="s">
        <v>1</v>
      </c>
      <c r="N543" s="236" t="s">
        <v>44</v>
      </c>
      <c r="O543" s="92"/>
      <c r="P543" s="237">
        <f>O543*H543</f>
        <v>0</v>
      </c>
      <c r="Q543" s="237">
        <v>1.06277</v>
      </c>
      <c r="R543" s="237">
        <f>Q543*H543</f>
        <v>0.44636339999999997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121</v>
      </c>
      <c r="AT543" s="239" t="s">
        <v>218</v>
      </c>
      <c r="AU543" s="239" t="s">
        <v>88</v>
      </c>
      <c r="AY543" s="18" t="s">
        <v>216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86</v>
      </c>
      <c r="BK543" s="240">
        <f>ROUND(I543*H543,2)</f>
        <v>0</v>
      </c>
      <c r="BL543" s="18" t="s">
        <v>121</v>
      </c>
      <c r="BM543" s="239" t="s">
        <v>5215</v>
      </c>
    </row>
    <row r="544" s="13" customFormat="1">
      <c r="A544" s="13"/>
      <c r="B544" s="241"/>
      <c r="C544" s="242"/>
      <c r="D544" s="243" t="s">
        <v>230</v>
      </c>
      <c r="E544" s="244" t="s">
        <v>1</v>
      </c>
      <c r="F544" s="245" t="s">
        <v>5216</v>
      </c>
      <c r="G544" s="242"/>
      <c r="H544" s="246">
        <v>0.079000000000000001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230</v>
      </c>
      <c r="AU544" s="252" t="s">
        <v>88</v>
      </c>
      <c r="AV544" s="13" t="s">
        <v>88</v>
      </c>
      <c r="AW544" s="13" t="s">
        <v>34</v>
      </c>
      <c r="AX544" s="13" t="s">
        <v>79</v>
      </c>
      <c r="AY544" s="252" t="s">
        <v>216</v>
      </c>
    </row>
    <row r="545" s="13" customFormat="1">
      <c r="A545" s="13"/>
      <c r="B545" s="241"/>
      <c r="C545" s="242"/>
      <c r="D545" s="243" t="s">
        <v>230</v>
      </c>
      <c r="E545" s="244" t="s">
        <v>1</v>
      </c>
      <c r="F545" s="245" t="s">
        <v>5217</v>
      </c>
      <c r="G545" s="242"/>
      <c r="H545" s="246">
        <v>0.062</v>
      </c>
      <c r="I545" s="247"/>
      <c r="J545" s="242"/>
      <c r="K545" s="242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230</v>
      </c>
      <c r="AU545" s="252" t="s">
        <v>88</v>
      </c>
      <c r="AV545" s="13" t="s">
        <v>88</v>
      </c>
      <c r="AW545" s="13" t="s">
        <v>34</v>
      </c>
      <c r="AX545" s="13" t="s">
        <v>79</v>
      </c>
      <c r="AY545" s="252" t="s">
        <v>216</v>
      </c>
    </row>
    <row r="546" s="13" customFormat="1">
      <c r="A546" s="13"/>
      <c r="B546" s="241"/>
      <c r="C546" s="242"/>
      <c r="D546" s="243" t="s">
        <v>230</v>
      </c>
      <c r="E546" s="244" t="s">
        <v>1</v>
      </c>
      <c r="F546" s="245" t="s">
        <v>5218</v>
      </c>
      <c r="G546" s="242"/>
      <c r="H546" s="246">
        <v>0.040000000000000001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230</v>
      </c>
      <c r="AU546" s="252" t="s">
        <v>88</v>
      </c>
      <c r="AV546" s="13" t="s">
        <v>88</v>
      </c>
      <c r="AW546" s="13" t="s">
        <v>34</v>
      </c>
      <c r="AX546" s="13" t="s">
        <v>79</v>
      </c>
      <c r="AY546" s="252" t="s">
        <v>216</v>
      </c>
    </row>
    <row r="547" s="13" customFormat="1">
      <c r="A547" s="13"/>
      <c r="B547" s="241"/>
      <c r="C547" s="242"/>
      <c r="D547" s="243" t="s">
        <v>230</v>
      </c>
      <c r="E547" s="244" t="s">
        <v>1</v>
      </c>
      <c r="F547" s="245" t="s">
        <v>5219</v>
      </c>
      <c r="G547" s="242"/>
      <c r="H547" s="246">
        <v>0.002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230</v>
      </c>
      <c r="AU547" s="252" t="s">
        <v>88</v>
      </c>
      <c r="AV547" s="13" t="s">
        <v>88</v>
      </c>
      <c r="AW547" s="13" t="s">
        <v>34</v>
      </c>
      <c r="AX547" s="13" t="s">
        <v>79</v>
      </c>
      <c r="AY547" s="252" t="s">
        <v>216</v>
      </c>
    </row>
    <row r="548" s="13" customFormat="1">
      <c r="A548" s="13"/>
      <c r="B548" s="241"/>
      <c r="C548" s="242"/>
      <c r="D548" s="243" t="s">
        <v>230</v>
      </c>
      <c r="E548" s="244" t="s">
        <v>1</v>
      </c>
      <c r="F548" s="245" t="s">
        <v>5220</v>
      </c>
      <c r="G548" s="242"/>
      <c r="H548" s="246">
        <v>0.154</v>
      </c>
      <c r="I548" s="247"/>
      <c r="J548" s="242"/>
      <c r="K548" s="242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230</v>
      </c>
      <c r="AU548" s="252" t="s">
        <v>88</v>
      </c>
      <c r="AV548" s="13" t="s">
        <v>88</v>
      </c>
      <c r="AW548" s="13" t="s">
        <v>34</v>
      </c>
      <c r="AX548" s="13" t="s">
        <v>79</v>
      </c>
      <c r="AY548" s="252" t="s">
        <v>216</v>
      </c>
    </row>
    <row r="549" s="13" customFormat="1">
      <c r="A549" s="13"/>
      <c r="B549" s="241"/>
      <c r="C549" s="242"/>
      <c r="D549" s="243" t="s">
        <v>230</v>
      </c>
      <c r="E549" s="244" t="s">
        <v>1</v>
      </c>
      <c r="F549" s="245" t="s">
        <v>5221</v>
      </c>
      <c r="G549" s="242"/>
      <c r="H549" s="246">
        <v>0.017000000000000001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230</v>
      </c>
      <c r="AU549" s="252" t="s">
        <v>88</v>
      </c>
      <c r="AV549" s="13" t="s">
        <v>88</v>
      </c>
      <c r="AW549" s="13" t="s">
        <v>34</v>
      </c>
      <c r="AX549" s="13" t="s">
        <v>79</v>
      </c>
      <c r="AY549" s="252" t="s">
        <v>216</v>
      </c>
    </row>
    <row r="550" s="15" customFormat="1">
      <c r="A550" s="15"/>
      <c r="B550" s="280"/>
      <c r="C550" s="281"/>
      <c r="D550" s="243" t="s">
        <v>230</v>
      </c>
      <c r="E550" s="282" t="s">
        <v>1</v>
      </c>
      <c r="F550" s="283" t="s">
        <v>5222</v>
      </c>
      <c r="G550" s="281"/>
      <c r="H550" s="284">
        <v>0.35400000000000004</v>
      </c>
      <c r="I550" s="285"/>
      <c r="J550" s="281"/>
      <c r="K550" s="281"/>
      <c r="L550" s="286"/>
      <c r="M550" s="287"/>
      <c r="N550" s="288"/>
      <c r="O550" s="288"/>
      <c r="P550" s="288"/>
      <c r="Q550" s="288"/>
      <c r="R550" s="288"/>
      <c r="S550" s="288"/>
      <c r="T550" s="289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90" t="s">
        <v>230</v>
      </c>
      <c r="AU550" s="290" t="s">
        <v>88</v>
      </c>
      <c r="AV550" s="15" t="s">
        <v>99</v>
      </c>
      <c r="AW550" s="15" t="s">
        <v>34</v>
      </c>
      <c r="AX550" s="15" t="s">
        <v>79</v>
      </c>
      <c r="AY550" s="290" t="s">
        <v>216</v>
      </c>
    </row>
    <row r="551" s="13" customFormat="1">
      <c r="A551" s="13"/>
      <c r="B551" s="241"/>
      <c r="C551" s="242"/>
      <c r="D551" s="243" t="s">
        <v>230</v>
      </c>
      <c r="E551" s="244" t="s">
        <v>1</v>
      </c>
      <c r="F551" s="245" t="s">
        <v>5223</v>
      </c>
      <c r="G551" s="242"/>
      <c r="H551" s="246">
        <v>0.066000000000000003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230</v>
      </c>
      <c r="AU551" s="252" t="s">
        <v>88</v>
      </c>
      <c r="AV551" s="13" t="s">
        <v>88</v>
      </c>
      <c r="AW551" s="13" t="s">
        <v>34</v>
      </c>
      <c r="AX551" s="13" t="s">
        <v>79</v>
      </c>
      <c r="AY551" s="252" t="s">
        <v>216</v>
      </c>
    </row>
    <row r="552" s="14" customFormat="1">
      <c r="A552" s="14"/>
      <c r="B552" s="253"/>
      <c r="C552" s="254"/>
      <c r="D552" s="243" t="s">
        <v>230</v>
      </c>
      <c r="E552" s="255" t="s">
        <v>1</v>
      </c>
      <c r="F552" s="256" t="s">
        <v>285</v>
      </c>
      <c r="G552" s="254"/>
      <c r="H552" s="257">
        <v>0.42000000000000004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230</v>
      </c>
      <c r="AU552" s="263" t="s">
        <v>88</v>
      </c>
      <c r="AV552" s="14" t="s">
        <v>121</v>
      </c>
      <c r="AW552" s="14" t="s">
        <v>34</v>
      </c>
      <c r="AX552" s="14" t="s">
        <v>86</v>
      </c>
      <c r="AY552" s="263" t="s">
        <v>216</v>
      </c>
    </row>
    <row r="553" s="2" customFormat="1" ht="16.5" customHeight="1">
      <c r="A553" s="39"/>
      <c r="B553" s="40"/>
      <c r="C553" s="228" t="s">
        <v>1020</v>
      </c>
      <c r="D553" s="228" t="s">
        <v>218</v>
      </c>
      <c r="E553" s="229" t="s">
        <v>5224</v>
      </c>
      <c r="F553" s="230" t="s">
        <v>5225</v>
      </c>
      <c r="G553" s="231" t="s">
        <v>277</v>
      </c>
      <c r="H553" s="232">
        <v>34.740000000000002</v>
      </c>
      <c r="I553" s="233"/>
      <c r="J553" s="234">
        <f>ROUND(I553*H553,2)</f>
        <v>0</v>
      </c>
      <c r="K553" s="230" t="s">
        <v>222</v>
      </c>
      <c r="L553" s="45"/>
      <c r="M553" s="235" t="s">
        <v>1</v>
      </c>
      <c r="N553" s="236" t="s">
        <v>44</v>
      </c>
      <c r="O553" s="92"/>
      <c r="P553" s="237">
        <f>O553*H553</f>
        <v>0</v>
      </c>
      <c r="Q553" s="237">
        <v>0.1231</v>
      </c>
      <c r="R553" s="237">
        <f>Q553*H553</f>
        <v>4.2764940000000005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121</v>
      </c>
      <c r="AT553" s="239" t="s">
        <v>218</v>
      </c>
      <c r="AU553" s="239" t="s">
        <v>88</v>
      </c>
      <c r="AY553" s="18" t="s">
        <v>216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86</v>
      </c>
      <c r="BK553" s="240">
        <f>ROUND(I553*H553,2)</f>
        <v>0</v>
      </c>
      <c r="BL553" s="18" t="s">
        <v>121</v>
      </c>
      <c r="BM553" s="239" t="s">
        <v>5226</v>
      </c>
    </row>
    <row r="554" s="13" customFormat="1">
      <c r="A554" s="13"/>
      <c r="B554" s="241"/>
      <c r="C554" s="242"/>
      <c r="D554" s="243" t="s">
        <v>230</v>
      </c>
      <c r="E554" s="244" t="s">
        <v>1</v>
      </c>
      <c r="F554" s="245" t="s">
        <v>5227</v>
      </c>
      <c r="G554" s="242"/>
      <c r="H554" s="246">
        <v>34.740000000000002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230</v>
      </c>
      <c r="AU554" s="252" t="s">
        <v>88</v>
      </c>
      <c r="AV554" s="13" t="s">
        <v>88</v>
      </c>
      <c r="AW554" s="13" t="s">
        <v>34</v>
      </c>
      <c r="AX554" s="13" t="s">
        <v>86</v>
      </c>
      <c r="AY554" s="252" t="s">
        <v>216</v>
      </c>
    </row>
    <row r="555" s="2" customFormat="1" ht="16.5" customHeight="1">
      <c r="A555" s="39"/>
      <c r="B555" s="40"/>
      <c r="C555" s="228" t="s">
        <v>1025</v>
      </c>
      <c r="D555" s="228" t="s">
        <v>218</v>
      </c>
      <c r="E555" s="229" t="s">
        <v>1569</v>
      </c>
      <c r="F555" s="230" t="s">
        <v>1570</v>
      </c>
      <c r="G555" s="231" t="s">
        <v>277</v>
      </c>
      <c r="H555" s="232">
        <v>85.700000000000003</v>
      </c>
      <c r="I555" s="233"/>
      <c r="J555" s="234">
        <f>ROUND(I555*H555,2)</f>
        <v>0</v>
      </c>
      <c r="K555" s="230" t="s">
        <v>222</v>
      </c>
      <c r="L555" s="45"/>
      <c r="M555" s="235" t="s">
        <v>1</v>
      </c>
      <c r="N555" s="236" t="s">
        <v>44</v>
      </c>
      <c r="O555" s="92"/>
      <c r="P555" s="237">
        <f>O555*H555</f>
        <v>0</v>
      </c>
      <c r="Q555" s="237">
        <v>0.00012999999999999999</v>
      </c>
      <c r="R555" s="237">
        <f>Q555*H555</f>
        <v>0.011141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121</v>
      </c>
      <c r="AT555" s="239" t="s">
        <v>218</v>
      </c>
      <c r="AU555" s="239" t="s">
        <v>88</v>
      </c>
      <c r="AY555" s="18" t="s">
        <v>216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86</v>
      </c>
      <c r="BK555" s="240">
        <f>ROUND(I555*H555,2)</f>
        <v>0</v>
      </c>
      <c r="BL555" s="18" t="s">
        <v>121</v>
      </c>
      <c r="BM555" s="239" t="s">
        <v>1571</v>
      </c>
    </row>
    <row r="556" s="13" customFormat="1">
      <c r="A556" s="13"/>
      <c r="B556" s="241"/>
      <c r="C556" s="242"/>
      <c r="D556" s="243" t="s">
        <v>230</v>
      </c>
      <c r="E556" s="244" t="s">
        <v>1</v>
      </c>
      <c r="F556" s="245" t="s">
        <v>5228</v>
      </c>
      <c r="G556" s="242"/>
      <c r="H556" s="246">
        <v>20.149999999999999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230</v>
      </c>
      <c r="AU556" s="252" t="s">
        <v>88</v>
      </c>
      <c r="AV556" s="13" t="s">
        <v>88</v>
      </c>
      <c r="AW556" s="13" t="s">
        <v>34</v>
      </c>
      <c r="AX556" s="13" t="s">
        <v>79</v>
      </c>
      <c r="AY556" s="252" t="s">
        <v>216</v>
      </c>
    </row>
    <row r="557" s="13" customFormat="1">
      <c r="A557" s="13"/>
      <c r="B557" s="241"/>
      <c r="C557" s="242"/>
      <c r="D557" s="243" t="s">
        <v>230</v>
      </c>
      <c r="E557" s="244" t="s">
        <v>1</v>
      </c>
      <c r="F557" s="245" t="s">
        <v>5229</v>
      </c>
      <c r="G557" s="242"/>
      <c r="H557" s="246">
        <v>15.65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230</v>
      </c>
      <c r="AU557" s="252" t="s">
        <v>88</v>
      </c>
      <c r="AV557" s="13" t="s">
        <v>88</v>
      </c>
      <c r="AW557" s="13" t="s">
        <v>34</v>
      </c>
      <c r="AX557" s="13" t="s">
        <v>79</v>
      </c>
      <c r="AY557" s="252" t="s">
        <v>216</v>
      </c>
    </row>
    <row r="558" s="13" customFormat="1">
      <c r="A558" s="13"/>
      <c r="B558" s="241"/>
      <c r="C558" s="242"/>
      <c r="D558" s="243" t="s">
        <v>230</v>
      </c>
      <c r="E558" s="244" t="s">
        <v>1</v>
      </c>
      <c r="F558" s="245" t="s">
        <v>5230</v>
      </c>
      <c r="G558" s="242"/>
      <c r="H558" s="246">
        <v>10.199999999999999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230</v>
      </c>
      <c r="AU558" s="252" t="s">
        <v>88</v>
      </c>
      <c r="AV558" s="13" t="s">
        <v>88</v>
      </c>
      <c r="AW558" s="13" t="s">
        <v>34</v>
      </c>
      <c r="AX558" s="13" t="s">
        <v>79</v>
      </c>
      <c r="AY558" s="252" t="s">
        <v>216</v>
      </c>
    </row>
    <row r="559" s="13" customFormat="1">
      <c r="A559" s="13"/>
      <c r="B559" s="241"/>
      <c r="C559" s="242"/>
      <c r="D559" s="243" t="s">
        <v>230</v>
      </c>
      <c r="E559" s="244" t="s">
        <v>1</v>
      </c>
      <c r="F559" s="245" t="s">
        <v>5231</v>
      </c>
      <c r="G559" s="242"/>
      <c r="H559" s="246">
        <v>0.5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230</v>
      </c>
      <c r="AU559" s="252" t="s">
        <v>88</v>
      </c>
      <c r="AV559" s="13" t="s">
        <v>88</v>
      </c>
      <c r="AW559" s="13" t="s">
        <v>34</v>
      </c>
      <c r="AX559" s="13" t="s">
        <v>79</v>
      </c>
      <c r="AY559" s="252" t="s">
        <v>216</v>
      </c>
    </row>
    <row r="560" s="13" customFormat="1">
      <c r="A560" s="13"/>
      <c r="B560" s="241"/>
      <c r="C560" s="242"/>
      <c r="D560" s="243" t="s">
        <v>230</v>
      </c>
      <c r="E560" s="244" t="s">
        <v>1</v>
      </c>
      <c r="F560" s="245" t="s">
        <v>5232</v>
      </c>
      <c r="G560" s="242"/>
      <c r="H560" s="246">
        <v>39.200000000000003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230</v>
      </c>
      <c r="AU560" s="252" t="s">
        <v>88</v>
      </c>
      <c r="AV560" s="13" t="s">
        <v>88</v>
      </c>
      <c r="AW560" s="13" t="s">
        <v>34</v>
      </c>
      <c r="AX560" s="13" t="s">
        <v>79</v>
      </c>
      <c r="AY560" s="252" t="s">
        <v>216</v>
      </c>
    </row>
    <row r="561" s="14" customFormat="1">
      <c r="A561" s="14"/>
      <c r="B561" s="253"/>
      <c r="C561" s="254"/>
      <c r="D561" s="243" t="s">
        <v>230</v>
      </c>
      <c r="E561" s="255" t="s">
        <v>1</v>
      </c>
      <c r="F561" s="256" t="s">
        <v>5233</v>
      </c>
      <c r="G561" s="254"/>
      <c r="H561" s="257">
        <v>85.700000000000003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230</v>
      </c>
      <c r="AU561" s="263" t="s">
        <v>88</v>
      </c>
      <c r="AV561" s="14" t="s">
        <v>121</v>
      </c>
      <c r="AW561" s="14" t="s">
        <v>34</v>
      </c>
      <c r="AX561" s="14" t="s">
        <v>86</v>
      </c>
      <c r="AY561" s="263" t="s">
        <v>216</v>
      </c>
    </row>
    <row r="562" s="2" customFormat="1" ht="16.5" customHeight="1">
      <c r="A562" s="39"/>
      <c r="B562" s="40"/>
      <c r="C562" s="228" t="s">
        <v>1030</v>
      </c>
      <c r="D562" s="228" t="s">
        <v>218</v>
      </c>
      <c r="E562" s="229" t="s">
        <v>5234</v>
      </c>
      <c r="F562" s="230" t="s">
        <v>5235</v>
      </c>
      <c r="G562" s="231" t="s">
        <v>221</v>
      </c>
      <c r="H562" s="232">
        <v>4</v>
      </c>
      <c r="I562" s="233"/>
      <c r="J562" s="234">
        <f>ROUND(I562*H562,2)</f>
        <v>0</v>
      </c>
      <c r="K562" s="230" t="s">
        <v>222</v>
      </c>
      <c r="L562" s="45"/>
      <c r="M562" s="235" t="s">
        <v>1</v>
      </c>
      <c r="N562" s="236" t="s">
        <v>44</v>
      </c>
      <c r="O562" s="92"/>
      <c r="P562" s="237">
        <f>O562*H562</f>
        <v>0</v>
      </c>
      <c r="Q562" s="237">
        <v>0.017770000000000001</v>
      </c>
      <c r="R562" s="237">
        <f>Q562*H562</f>
        <v>0.071080000000000004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121</v>
      </c>
      <c r="AT562" s="239" t="s">
        <v>218</v>
      </c>
      <c r="AU562" s="239" t="s">
        <v>88</v>
      </c>
      <c r="AY562" s="18" t="s">
        <v>216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86</v>
      </c>
      <c r="BK562" s="240">
        <f>ROUND(I562*H562,2)</f>
        <v>0</v>
      </c>
      <c r="BL562" s="18" t="s">
        <v>121</v>
      </c>
      <c r="BM562" s="239" t="s">
        <v>5236</v>
      </c>
    </row>
    <row r="563" s="13" customFormat="1">
      <c r="A563" s="13"/>
      <c r="B563" s="241"/>
      <c r="C563" s="242"/>
      <c r="D563" s="243" t="s">
        <v>230</v>
      </c>
      <c r="E563" s="244" t="s">
        <v>1</v>
      </c>
      <c r="F563" s="245" t="s">
        <v>121</v>
      </c>
      <c r="G563" s="242"/>
      <c r="H563" s="246">
        <v>4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230</v>
      </c>
      <c r="AU563" s="252" t="s">
        <v>88</v>
      </c>
      <c r="AV563" s="13" t="s">
        <v>88</v>
      </c>
      <c r="AW563" s="13" t="s">
        <v>34</v>
      </c>
      <c r="AX563" s="13" t="s">
        <v>86</v>
      </c>
      <c r="AY563" s="252" t="s">
        <v>216</v>
      </c>
    </row>
    <row r="564" s="2" customFormat="1" ht="16.5" customHeight="1">
      <c r="A564" s="39"/>
      <c r="B564" s="40"/>
      <c r="C564" s="264" t="s">
        <v>1061</v>
      </c>
      <c r="D564" s="264" t="s">
        <v>372</v>
      </c>
      <c r="E564" s="265" t="s">
        <v>1636</v>
      </c>
      <c r="F564" s="266" t="s">
        <v>1637</v>
      </c>
      <c r="G564" s="267" t="s">
        <v>221</v>
      </c>
      <c r="H564" s="268">
        <v>2</v>
      </c>
      <c r="I564" s="269"/>
      <c r="J564" s="270">
        <f>ROUND(I564*H564,2)</f>
        <v>0</v>
      </c>
      <c r="K564" s="266" t="s">
        <v>222</v>
      </c>
      <c r="L564" s="271"/>
      <c r="M564" s="272" t="s">
        <v>1</v>
      </c>
      <c r="N564" s="273" t="s">
        <v>44</v>
      </c>
      <c r="O564" s="92"/>
      <c r="P564" s="237">
        <f>O564*H564</f>
        <v>0</v>
      </c>
      <c r="Q564" s="237">
        <v>0.01521</v>
      </c>
      <c r="R564" s="237">
        <f>Q564*H564</f>
        <v>0.030419999999999999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250</v>
      </c>
      <c r="AT564" s="239" t="s">
        <v>372</v>
      </c>
      <c r="AU564" s="239" t="s">
        <v>88</v>
      </c>
      <c r="AY564" s="18" t="s">
        <v>216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86</v>
      </c>
      <c r="BK564" s="240">
        <f>ROUND(I564*H564,2)</f>
        <v>0</v>
      </c>
      <c r="BL564" s="18" t="s">
        <v>121</v>
      </c>
      <c r="BM564" s="239" t="s">
        <v>5237</v>
      </c>
    </row>
    <row r="565" s="13" customFormat="1">
      <c r="A565" s="13"/>
      <c r="B565" s="241"/>
      <c r="C565" s="242"/>
      <c r="D565" s="243" t="s">
        <v>230</v>
      </c>
      <c r="E565" s="244" t="s">
        <v>1</v>
      </c>
      <c r="F565" s="245" t="s">
        <v>5238</v>
      </c>
      <c r="G565" s="242"/>
      <c r="H565" s="246">
        <v>1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230</v>
      </c>
      <c r="AU565" s="252" t="s">
        <v>88</v>
      </c>
      <c r="AV565" s="13" t="s">
        <v>88</v>
      </c>
      <c r="AW565" s="13" t="s">
        <v>34</v>
      </c>
      <c r="AX565" s="13" t="s">
        <v>79</v>
      </c>
      <c r="AY565" s="252" t="s">
        <v>216</v>
      </c>
    </row>
    <row r="566" s="13" customFormat="1">
      <c r="A566" s="13"/>
      <c r="B566" s="241"/>
      <c r="C566" s="242"/>
      <c r="D566" s="243" t="s">
        <v>230</v>
      </c>
      <c r="E566" s="244" t="s">
        <v>1</v>
      </c>
      <c r="F566" s="245" t="s">
        <v>5239</v>
      </c>
      <c r="G566" s="242"/>
      <c r="H566" s="246">
        <v>1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230</v>
      </c>
      <c r="AU566" s="252" t="s">
        <v>88</v>
      </c>
      <c r="AV566" s="13" t="s">
        <v>88</v>
      </c>
      <c r="AW566" s="13" t="s">
        <v>34</v>
      </c>
      <c r="AX566" s="13" t="s">
        <v>79</v>
      </c>
      <c r="AY566" s="252" t="s">
        <v>216</v>
      </c>
    </row>
    <row r="567" s="14" customFormat="1">
      <c r="A567" s="14"/>
      <c r="B567" s="253"/>
      <c r="C567" s="254"/>
      <c r="D567" s="243" t="s">
        <v>230</v>
      </c>
      <c r="E567" s="255" t="s">
        <v>1</v>
      </c>
      <c r="F567" s="256" t="s">
        <v>285</v>
      </c>
      <c r="G567" s="254"/>
      <c r="H567" s="257">
        <v>2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230</v>
      </c>
      <c r="AU567" s="263" t="s">
        <v>88</v>
      </c>
      <c r="AV567" s="14" t="s">
        <v>121</v>
      </c>
      <c r="AW567" s="14" t="s">
        <v>34</v>
      </c>
      <c r="AX567" s="14" t="s">
        <v>86</v>
      </c>
      <c r="AY567" s="263" t="s">
        <v>216</v>
      </c>
    </row>
    <row r="568" s="2" customFormat="1" ht="16.5" customHeight="1">
      <c r="A568" s="39"/>
      <c r="B568" s="40"/>
      <c r="C568" s="264" t="s">
        <v>1078</v>
      </c>
      <c r="D568" s="264" t="s">
        <v>372</v>
      </c>
      <c r="E568" s="265" t="s">
        <v>1640</v>
      </c>
      <c r="F568" s="266" t="s">
        <v>1641</v>
      </c>
      <c r="G568" s="267" t="s">
        <v>221</v>
      </c>
      <c r="H568" s="268">
        <v>1</v>
      </c>
      <c r="I568" s="269"/>
      <c r="J568" s="270">
        <f>ROUND(I568*H568,2)</f>
        <v>0</v>
      </c>
      <c r="K568" s="266" t="s">
        <v>222</v>
      </c>
      <c r="L568" s="271"/>
      <c r="M568" s="272" t="s">
        <v>1</v>
      </c>
      <c r="N568" s="273" t="s">
        <v>44</v>
      </c>
      <c r="O568" s="92"/>
      <c r="P568" s="237">
        <f>O568*H568</f>
        <v>0</v>
      </c>
      <c r="Q568" s="237">
        <v>0.014890000000000001</v>
      </c>
      <c r="R568" s="237">
        <f>Q568*H568</f>
        <v>0.014890000000000001</v>
      </c>
      <c r="S568" s="237">
        <v>0</v>
      </c>
      <c r="T568" s="238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9" t="s">
        <v>250</v>
      </c>
      <c r="AT568" s="239" t="s">
        <v>372</v>
      </c>
      <c r="AU568" s="239" t="s">
        <v>88</v>
      </c>
      <c r="AY568" s="18" t="s">
        <v>216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86</v>
      </c>
      <c r="BK568" s="240">
        <f>ROUND(I568*H568,2)</f>
        <v>0</v>
      </c>
      <c r="BL568" s="18" t="s">
        <v>121</v>
      </c>
      <c r="BM568" s="239" t="s">
        <v>5240</v>
      </c>
    </row>
    <row r="569" s="13" customFormat="1">
      <c r="A569" s="13"/>
      <c r="B569" s="241"/>
      <c r="C569" s="242"/>
      <c r="D569" s="243" t="s">
        <v>230</v>
      </c>
      <c r="E569" s="244" t="s">
        <v>1</v>
      </c>
      <c r="F569" s="245" t="s">
        <v>5241</v>
      </c>
      <c r="G569" s="242"/>
      <c r="H569" s="246">
        <v>1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230</v>
      </c>
      <c r="AU569" s="252" t="s">
        <v>88</v>
      </c>
      <c r="AV569" s="13" t="s">
        <v>88</v>
      </c>
      <c r="AW569" s="13" t="s">
        <v>34</v>
      </c>
      <c r="AX569" s="13" t="s">
        <v>86</v>
      </c>
      <c r="AY569" s="252" t="s">
        <v>216</v>
      </c>
    </row>
    <row r="570" s="2" customFormat="1" ht="16.5" customHeight="1">
      <c r="A570" s="39"/>
      <c r="B570" s="40"/>
      <c r="C570" s="264" t="s">
        <v>1082</v>
      </c>
      <c r="D570" s="264" t="s">
        <v>372</v>
      </c>
      <c r="E570" s="265" t="s">
        <v>1644</v>
      </c>
      <c r="F570" s="266" t="s">
        <v>1645</v>
      </c>
      <c r="G570" s="267" t="s">
        <v>221</v>
      </c>
      <c r="H570" s="268">
        <v>1</v>
      </c>
      <c r="I570" s="269"/>
      <c r="J570" s="270">
        <f>ROUND(I570*H570,2)</f>
        <v>0</v>
      </c>
      <c r="K570" s="266" t="s">
        <v>222</v>
      </c>
      <c r="L570" s="271"/>
      <c r="M570" s="272" t="s">
        <v>1</v>
      </c>
      <c r="N570" s="273" t="s">
        <v>44</v>
      </c>
      <c r="O570" s="92"/>
      <c r="P570" s="237">
        <f>O570*H570</f>
        <v>0</v>
      </c>
      <c r="Q570" s="237">
        <v>0.01553</v>
      </c>
      <c r="R570" s="237">
        <f>Q570*H570</f>
        <v>0.01553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250</v>
      </c>
      <c r="AT570" s="239" t="s">
        <v>372</v>
      </c>
      <c r="AU570" s="239" t="s">
        <v>88</v>
      </c>
      <c r="AY570" s="18" t="s">
        <v>216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86</v>
      </c>
      <c r="BK570" s="240">
        <f>ROUND(I570*H570,2)</f>
        <v>0</v>
      </c>
      <c r="BL570" s="18" t="s">
        <v>121</v>
      </c>
      <c r="BM570" s="239" t="s">
        <v>5242</v>
      </c>
    </row>
    <row r="571" s="13" customFormat="1">
      <c r="A571" s="13"/>
      <c r="B571" s="241"/>
      <c r="C571" s="242"/>
      <c r="D571" s="243" t="s">
        <v>230</v>
      </c>
      <c r="E571" s="244" t="s">
        <v>1</v>
      </c>
      <c r="F571" s="245" t="s">
        <v>5243</v>
      </c>
      <c r="G571" s="242"/>
      <c r="H571" s="246">
        <v>1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230</v>
      </c>
      <c r="AU571" s="252" t="s">
        <v>88</v>
      </c>
      <c r="AV571" s="13" t="s">
        <v>88</v>
      </c>
      <c r="AW571" s="13" t="s">
        <v>34</v>
      </c>
      <c r="AX571" s="13" t="s">
        <v>86</v>
      </c>
      <c r="AY571" s="252" t="s">
        <v>216</v>
      </c>
    </row>
    <row r="572" s="2" customFormat="1" ht="16.5" customHeight="1">
      <c r="A572" s="39"/>
      <c r="B572" s="40"/>
      <c r="C572" s="228" t="s">
        <v>1091</v>
      </c>
      <c r="D572" s="228" t="s">
        <v>218</v>
      </c>
      <c r="E572" s="229" t="s">
        <v>1632</v>
      </c>
      <c r="F572" s="230" t="s">
        <v>1633</v>
      </c>
      <c r="G572" s="231" t="s">
        <v>221</v>
      </c>
      <c r="H572" s="232">
        <v>71</v>
      </c>
      <c r="I572" s="233"/>
      <c r="J572" s="234">
        <f>ROUND(I572*H572,2)</f>
        <v>0</v>
      </c>
      <c r="K572" s="230" t="s">
        <v>222</v>
      </c>
      <c r="L572" s="45"/>
      <c r="M572" s="235" t="s">
        <v>1</v>
      </c>
      <c r="N572" s="236" t="s">
        <v>44</v>
      </c>
      <c r="O572" s="92"/>
      <c r="P572" s="237">
        <f>O572*H572</f>
        <v>0</v>
      </c>
      <c r="Q572" s="237">
        <v>0.04684</v>
      </c>
      <c r="R572" s="237">
        <f>Q572*H572</f>
        <v>3.3256399999999999</v>
      </c>
      <c r="S572" s="237">
        <v>0</v>
      </c>
      <c r="T572" s="238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121</v>
      </c>
      <c r="AT572" s="239" t="s">
        <v>218</v>
      </c>
      <c r="AU572" s="239" t="s">
        <v>88</v>
      </c>
      <c r="AY572" s="18" t="s">
        <v>216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86</v>
      </c>
      <c r="BK572" s="240">
        <f>ROUND(I572*H572,2)</f>
        <v>0</v>
      </c>
      <c r="BL572" s="18" t="s">
        <v>121</v>
      </c>
      <c r="BM572" s="239" t="s">
        <v>5244</v>
      </c>
    </row>
    <row r="573" s="13" customFormat="1">
      <c r="A573" s="13"/>
      <c r="B573" s="241"/>
      <c r="C573" s="242"/>
      <c r="D573" s="243" t="s">
        <v>230</v>
      </c>
      <c r="E573" s="244" t="s">
        <v>1</v>
      </c>
      <c r="F573" s="245" t="s">
        <v>5245</v>
      </c>
      <c r="G573" s="242"/>
      <c r="H573" s="246">
        <v>71</v>
      </c>
      <c r="I573" s="247"/>
      <c r="J573" s="242"/>
      <c r="K573" s="242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230</v>
      </c>
      <c r="AU573" s="252" t="s">
        <v>88</v>
      </c>
      <c r="AV573" s="13" t="s">
        <v>88</v>
      </c>
      <c r="AW573" s="13" t="s">
        <v>34</v>
      </c>
      <c r="AX573" s="13" t="s">
        <v>86</v>
      </c>
      <c r="AY573" s="252" t="s">
        <v>216</v>
      </c>
    </row>
    <row r="574" s="2" customFormat="1" ht="21.75" customHeight="1">
      <c r="A574" s="39"/>
      <c r="B574" s="40"/>
      <c r="C574" s="264" t="s">
        <v>1097</v>
      </c>
      <c r="D574" s="264" t="s">
        <v>372</v>
      </c>
      <c r="E574" s="265" t="s">
        <v>5246</v>
      </c>
      <c r="F574" s="266" t="s">
        <v>5247</v>
      </c>
      <c r="G574" s="267" t="s">
        <v>221</v>
      </c>
      <c r="H574" s="268">
        <v>1</v>
      </c>
      <c r="I574" s="269"/>
      <c r="J574" s="270">
        <f>ROUND(I574*H574,2)</f>
        <v>0</v>
      </c>
      <c r="K574" s="266" t="s">
        <v>222</v>
      </c>
      <c r="L574" s="271"/>
      <c r="M574" s="272" t="s">
        <v>1</v>
      </c>
      <c r="N574" s="273" t="s">
        <v>44</v>
      </c>
      <c r="O574" s="92"/>
      <c r="P574" s="237">
        <f>O574*H574</f>
        <v>0</v>
      </c>
      <c r="Q574" s="237">
        <v>0.01201</v>
      </c>
      <c r="R574" s="237">
        <f>Q574*H574</f>
        <v>0.01201</v>
      </c>
      <c r="S574" s="237">
        <v>0</v>
      </c>
      <c r="T574" s="238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250</v>
      </c>
      <c r="AT574" s="239" t="s">
        <v>372</v>
      </c>
      <c r="AU574" s="239" t="s">
        <v>88</v>
      </c>
      <c r="AY574" s="18" t="s">
        <v>216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86</v>
      </c>
      <c r="BK574" s="240">
        <f>ROUND(I574*H574,2)</f>
        <v>0</v>
      </c>
      <c r="BL574" s="18" t="s">
        <v>121</v>
      </c>
      <c r="BM574" s="239" t="s">
        <v>5248</v>
      </c>
    </row>
    <row r="575" s="13" customFormat="1">
      <c r="A575" s="13"/>
      <c r="B575" s="241"/>
      <c r="C575" s="242"/>
      <c r="D575" s="243" t="s">
        <v>230</v>
      </c>
      <c r="E575" s="244" t="s">
        <v>1</v>
      </c>
      <c r="F575" s="245" t="s">
        <v>5249</v>
      </c>
      <c r="G575" s="242"/>
      <c r="H575" s="246">
        <v>1</v>
      </c>
      <c r="I575" s="247"/>
      <c r="J575" s="242"/>
      <c r="K575" s="242"/>
      <c r="L575" s="248"/>
      <c r="M575" s="249"/>
      <c r="N575" s="250"/>
      <c r="O575" s="250"/>
      <c r="P575" s="250"/>
      <c r="Q575" s="250"/>
      <c r="R575" s="250"/>
      <c r="S575" s="250"/>
      <c r="T575" s="25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2" t="s">
        <v>230</v>
      </c>
      <c r="AU575" s="252" t="s">
        <v>88</v>
      </c>
      <c r="AV575" s="13" t="s">
        <v>88</v>
      </c>
      <c r="AW575" s="13" t="s">
        <v>34</v>
      </c>
      <c r="AX575" s="13" t="s">
        <v>86</v>
      </c>
      <c r="AY575" s="252" t="s">
        <v>216</v>
      </c>
    </row>
    <row r="576" s="2" customFormat="1" ht="21.75" customHeight="1">
      <c r="A576" s="39"/>
      <c r="B576" s="40"/>
      <c r="C576" s="264" t="s">
        <v>1103</v>
      </c>
      <c r="D576" s="264" t="s">
        <v>372</v>
      </c>
      <c r="E576" s="265" t="s">
        <v>5250</v>
      </c>
      <c r="F576" s="266" t="s">
        <v>5251</v>
      </c>
      <c r="G576" s="267" t="s">
        <v>221</v>
      </c>
      <c r="H576" s="268">
        <v>6</v>
      </c>
      <c r="I576" s="269"/>
      <c r="J576" s="270">
        <f>ROUND(I576*H576,2)</f>
        <v>0</v>
      </c>
      <c r="K576" s="266" t="s">
        <v>222</v>
      </c>
      <c r="L576" s="271"/>
      <c r="M576" s="272" t="s">
        <v>1</v>
      </c>
      <c r="N576" s="273" t="s">
        <v>44</v>
      </c>
      <c r="O576" s="92"/>
      <c r="P576" s="237">
        <f>O576*H576</f>
        <v>0</v>
      </c>
      <c r="Q576" s="237">
        <v>0.012250000000000001</v>
      </c>
      <c r="R576" s="237">
        <f>Q576*H576</f>
        <v>0.07350000000000001</v>
      </c>
      <c r="S576" s="237">
        <v>0</v>
      </c>
      <c r="T576" s="238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9" t="s">
        <v>250</v>
      </c>
      <c r="AT576" s="239" t="s">
        <v>372</v>
      </c>
      <c r="AU576" s="239" t="s">
        <v>88</v>
      </c>
      <c r="AY576" s="18" t="s">
        <v>216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8" t="s">
        <v>86</v>
      </c>
      <c r="BK576" s="240">
        <f>ROUND(I576*H576,2)</f>
        <v>0</v>
      </c>
      <c r="BL576" s="18" t="s">
        <v>121</v>
      </c>
      <c r="BM576" s="239" t="s">
        <v>5252</v>
      </c>
    </row>
    <row r="577" s="13" customFormat="1">
      <c r="A577" s="13"/>
      <c r="B577" s="241"/>
      <c r="C577" s="242"/>
      <c r="D577" s="243" t="s">
        <v>230</v>
      </c>
      <c r="E577" s="244" t="s">
        <v>1</v>
      </c>
      <c r="F577" s="245" t="s">
        <v>5253</v>
      </c>
      <c r="G577" s="242"/>
      <c r="H577" s="246">
        <v>1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230</v>
      </c>
      <c r="AU577" s="252" t="s">
        <v>88</v>
      </c>
      <c r="AV577" s="13" t="s">
        <v>88</v>
      </c>
      <c r="AW577" s="13" t="s">
        <v>34</v>
      </c>
      <c r="AX577" s="13" t="s">
        <v>79</v>
      </c>
      <c r="AY577" s="252" t="s">
        <v>216</v>
      </c>
    </row>
    <row r="578" s="13" customFormat="1">
      <c r="A578" s="13"/>
      <c r="B578" s="241"/>
      <c r="C578" s="242"/>
      <c r="D578" s="243" t="s">
        <v>230</v>
      </c>
      <c r="E578" s="244" t="s">
        <v>1</v>
      </c>
      <c r="F578" s="245" t="s">
        <v>5254</v>
      </c>
      <c r="G578" s="242"/>
      <c r="H578" s="246">
        <v>1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230</v>
      </c>
      <c r="AU578" s="252" t="s">
        <v>88</v>
      </c>
      <c r="AV578" s="13" t="s">
        <v>88</v>
      </c>
      <c r="AW578" s="13" t="s">
        <v>34</v>
      </c>
      <c r="AX578" s="13" t="s">
        <v>79</v>
      </c>
      <c r="AY578" s="252" t="s">
        <v>216</v>
      </c>
    </row>
    <row r="579" s="13" customFormat="1">
      <c r="A579" s="13"/>
      <c r="B579" s="241"/>
      <c r="C579" s="242"/>
      <c r="D579" s="243" t="s">
        <v>230</v>
      </c>
      <c r="E579" s="244" t="s">
        <v>1</v>
      </c>
      <c r="F579" s="245" t="s">
        <v>5255</v>
      </c>
      <c r="G579" s="242"/>
      <c r="H579" s="246">
        <v>1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230</v>
      </c>
      <c r="AU579" s="252" t="s">
        <v>88</v>
      </c>
      <c r="AV579" s="13" t="s">
        <v>88</v>
      </c>
      <c r="AW579" s="13" t="s">
        <v>34</v>
      </c>
      <c r="AX579" s="13" t="s">
        <v>79</v>
      </c>
      <c r="AY579" s="252" t="s">
        <v>216</v>
      </c>
    </row>
    <row r="580" s="13" customFormat="1">
      <c r="A580" s="13"/>
      <c r="B580" s="241"/>
      <c r="C580" s="242"/>
      <c r="D580" s="243" t="s">
        <v>230</v>
      </c>
      <c r="E580" s="244" t="s">
        <v>1</v>
      </c>
      <c r="F580" s="245" t="s">
        <v>5256</v>
      </c>
      <c r="G580" s="242"/>
      <c r="H580" s="246">
        <v>1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230</v>
      </c>
      <c r="AU580" s="252" t="s">
        <v>88</v>
      </c>
      <c r="AV580" s="13" t="s">
        <v>88</v>
      </c>
      <c r="AW580" s="13" t="s">
        <v>34</v>
      </c>
      <c r="AX580" s="13" t="s">
        <v>79</v>
      </c>
      <c r="AY580" s="252" t="s">
        <v>216</v>
      </c>
    </row>
    <row r="581" s="13" customFormat="1">
      <c r="A581" s="13"/>
      <c r="B581" s="241"/>
      <c r="C581" s="242"/>
      <c r="D581" s="243" t="s">
        <v>230</v>
      </c>
      <c r="E581" s="244" t="s">
        <v>1</v>
      </c>
      <c r="F581" s="245" t="s">
        <v>5257</v>
      </c>
      <c r="G581" s="242"/>
      <c r="H581" s="246">
        <v>1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230</v>
      </c>
      <c r="AU581" s="252" t="s">
        <v>88</v>
      </c>
      <c r="AV581" s="13" t="s">
        <v>88</v>
      </c>
      <c r="AW581" s="13" t="s">
        <v>34</v>
      </c>
      <c r="AX581" s="13" t="s">
        <v>79</v>
      </c>
      <c r="AY581" s="252" t="s">
        <v>216</v>
      </c>
    </row>
    <row r="582" s="13" customFormat="1">
      <c r="A582" s="13"/>
      <c r="B582" s="241"/>
      <c r="C582" s="242"/>
      <c r="D582" s="243" t="s">
        <v>230</v>
      </c>
      <c r="E582" s="244" t="s">
        <v>1</v>
      </c>
      <c r="F582" s="245" t="s">
        <v>5258</v>
      </c>
      <c r="G582" s="242"/>
      <c r="H582" s="246">
        <v>1</v>
      </c>
      <c r="I582" s="247"/>
      <c r="J582" s="242"/>
      <c r="K582" s="242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230</v>
      </c>
      <c r="AU582" s="252" t="s">
        <v>88</v>
      </c>
      <c r="AV582" s="13" t="s">
        <v>88</v>
      </c>
      <c r="AW582" s="13" t="s">
        <v>34</v>
      </c>
      <c r="AX582" s="13" t="s">
        <v>79</v>
      </c>
      <c r="AY582" s="252" t="s">
        <v>216</v>
      </c>
    </row>
    <row r="583" s="14" customFormat="1">
      <c r="A583" s="14"/>
      <c r="B583" s="253"/>
      <c r="C583" s="254"/>
      <c r="D583" s="243" t="s">
        <v>230</v>
      </c>
      <c r="E583" s="255" t="s">
        <v>1</v>
      </c>
      <c r="F583" s="256" t="s">
        <v>285</v>
      </c>
      <c r="G583" s="254"/>
      <c r="H583" s="257">
        <v>6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230</v>
      </c>
      <c r="AU583" s="263" t="s">
        <v>88</v>
      </c>
      <c r="AV583" s="14" t="s">
        <v>121</v>
      </c>
      <c r="AW583" s="14" t="s">
        <v>34</v>
      </c>
      <c r="AX583" s="14" t="s">
        <v>86</v>
      </c>
      <c r="AY583" s="263" t="s">
        <v>216</v>
      </c>
    </row>
    <row r="584" s="2" customFormat="1" ht="21.75" customHeight="1">
      <c r="A584" s="39"/>
      <c r="B584" s="40"/>
      <c r="C584" s="264" t="s">
        <v>1109</v>
      </c>
      <c r="D584" s="264" t="s">
        <v>372</v>
      </c>
      <c r="E584" s="265" t="s">
        <v>5259</v>
      </c>
      <c r="F584" s="266" t="s">
        <v>5260</v>
      </c>
      <c r="G584" s="267" t="s">
        <v>221</v>
      </c>
      <c r="H584" s="268">
        <v>26</v>
      </c>
      <c r="I584" s="269"/>
      <c r="J584" s="270">
        <f>ROUND(I584*H584,2)</f>
        <v>0</v>
      </c>
      <c r="K584" s="266" t="s">
        <v>222</v>
      </c>
      <c r="L584" s="271"/>
      <c r="M584" s="272" t="s">
        <v>1</v>
      </c>
      <c r="N584" s="273" t="s">
        <v>44</v>
      </c>
      <c r="O584" s="92"/>
      <c r="P584" s="237">
        <f>O584*H584</f>
        <v>0</v>
      </c>
      <c r="Q584" s="237">
        <v>0.012489999999999999</v>
      </c>
      <c r="R584" s="237">
        <f>Q584*H584</f>
        <v>0.32473999999999997</v>
      </c>
      <c r="S584" s="237">
        <v>0</v>
      </c>
      <c r="T584" s="23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250</v>
      </c>
      <c r="AT584" s="239" t="s">
        <v>372</v>
      </c>
      <c r="AU584" s="239" t="s">
        <v>88</v>
      </c>
      <c r="AY584" s="18" t="s">
        <v>216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86</v>
      </c>
      <c r="BK584" s="240">
        <f>ROUND(I584*H584,2)</f>
        <v>0</v>
      </c>
      <c r="BL584" s="18" t="s">
        <v>121</v>
      </c>
      <c r="BM584" s="239" t="s">
        <v>5261</v>
      </c>
    </row>
    <row r="585" s="13" customFormat="1">
      <c r="A585" s="13"/>
      <c r="B585" s="241"/>
      <c r="C585" s="242"/>
      <c r="D585" s="243" t="s">
        <v>230</v>
      </c>
      <c r="E585" s="244" t="s">
        <v>1</v>
      </c>
      <c r="F585" s="245" t="s">
        <v>5262</v>
      </c>
      <c r="G585" s="242"/>
      <c r="H585" s="246">
        <v>1</v>
      </c>
      <c r="I585" s="247"/>
      <c r="J585" s="242"/>
      <c r="K585" s="242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230</v>
      </c>
      <c r="AU585" s="252" t="s">
        <v>88</v>
      </c>
      <c r="AV585" s="13" t="s">
        <v>88</v>
      </c>
      <c r="AW585" s="13" t="s">
        <v>34</v>
      </c>
      <c r="AX585" s="13" t="s">
        <v>79</v>
      </c>
      <c r="AY585" s="252" t="s">
        <v>216</v>
      </c>
    </row>
    <row r="586" s="13" customFormat="1">
      <c r="A586" s="13"/>
      <c r="B586" s="241"/>
      <c r="C586" s="242"/>
      <c r="D586" s="243" t="s">
        <v>230</v>
      </c>
      <c r="E586" s="244" t="s">
        <v>1</v>
      </c>
      <c r="F586" s="245" t="s">
        <v>5263</v>
      </c>
      <c r="G586" s="242"/>
      <c r="H586" s="246">
        <v>1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230</v>
      </c>
      <c r="AU586" s="252" t="s">
        <v>88</v>
      </c>
      <c r="AV586" s="13" t="s">
        <v>88</v>
      </c>
      <c r="AW586" s="13" t="s">
        <v>34</v>
      </c>
      <c r="AX586" s="13" t="s">
        <v>79</v>
      </c>
      <c r="AY586" s="252" t="s">
        <v>216</v>
      </c>
    </row>
    <row r="587" s="13" customFormat="1">
      <c r="A587" s="13"/>
      <c r="B587" s="241"/>
      <c r="C587" s="242"/>
      <c r="D587" s="243" t="s">
        <v>230</v>
      </c>
      <c r="E587" s="244" t="s">
        <v>1</v>
      </c>
      <c r="F587" s="245" t="s">
        <v>5264</v>
      </c>
      <c r="G587" s="242"/>
      <c r="H587" s="246">
        <v>1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230</v>
      </c>
      <c r="AU587" s="252" t="s">
        <v>88</v>
      </c>
      <c r="AV587" s="13" t="s">
        <v>88</v>
      </c>
      <c r="AW587" s="13" t="s">
        <v>34</v>
      </c>
      <c r="AX587" s="13" t="s">
        <v>79</v>
      </c>
      <c r="AY587" s="252" t="s">
        <v>216</v>
      </c>
    </row>
    <row r="588" s="13" customFormat="1">
      <c r="A588" s="13"/>
      <c r="B588" s="241"/>
      <c r="C588" s="242"/>
      <c r="D588" s="243" t="s">
        <v>230</v>
      </c>
      <c r="E588" s="244" t="s">
        <v>1</v>
      </c>
      <c r="F588" s="245" t="s">
        <v>5265</v>
      </c>
      <c r="G588" s="242"/>
      <c r="H588" s="246">
        <v>1</v>
      </c>
      <c r="I588" s="247"/>
      <c r="J588" s="242"/>
      <c r="K588" s="242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230</v>
      </c>
      <c r="AU588" s="252" t="s">
        <v>88</v>
      </c>
      <c r="AV588" s="13" t="s">
        <v>88</v>
      </c>
      <c r="AW588" s="13" t="s">
        <v>34</v>
      </c>
      <c r="AX588" s="13" t="s">
        <v>79</v>
      </c>
      <c r="AY588" s="252" t="s">
        <v>216</v>
      </c>
    </row>
    <row r="589" s="13" customFormat="1">
      <c r="A589" s="13"/>
      <c r="B589" s="241"/>
      <c r="C589" s="242"/>
      <c r="D589" s="243" t="s">
        <v>230</v>
      </c>
      <c r="E589" s="244" t="s">
        <v>1</v>
      </c>
      <c r="F589" s="245" t="s">
        <v>5266</v>
      </c>
      <c r="G589" s="242"/>
      <c r="H589" s="246">
        <v>1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230</v>
      </c>
      <c r="AU589" s="252" t="s">
        <v>88</v>
      </c>
      <c r="AV589" s="13" t="s">
        <v>88</v>
      </c>
      <c r="AW589" s="13" t="s">
        <v>34</v>
      </c>
      <c r="AX589" s="13" t="s">
        <v>79</v>
      </c>
      <c r="AY589" s="252" t="s">
        <v>216</v>
      </c>
    </row>
    <row r="590" s="13" customFormat="1">
      <c r="A590" s="13"/>
      <c r="B590" s="241"/>
      <c r="C590" s="242"/>
      <c r="D590" s="243" t="s">
        <v>230</v>
      </c>
      <c r="E590" s="244" t="s">
        <v>1</v>
      </c>
      <c r="F590" s="245" t="s">
        <v>5267</v>
      </c>
      <c r="G590" s="242"/>
      <c r="H590" s="246">
        <v>1</v>
      </c>
      <c r="I590" s="247"/>
      <c r="J590" s="242"/>
      <c r="K590" s="242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230</v>
      </c>
      <c r="AU590" s="252" t="s">
        <v>88</v>
      </c>
      <c r="AV590" s="13" t="s">
        <v>88</v>
      </c>
      <c r="AW590" s="13" t="s">
        <v>34</v>
      </c>
      <c r="AX590" s="13" t="s">
        <v>79</v>
      </c>
      <c r="AY590" s="252" t="s">
        <v>216</v>
      </c>
    </row>
    <row r="591" s="13" customFormat="1">
      <c r="A591" s="13"/>
      <c r="B591" s="241"/>
      <c r="C591" s="242"/>
      <c r="D591" s="243" t="s">
        <v>230</v>
      </c>
      <c r="E591" s="244" t="s">
        <v>1</v>
      </c>
      <c r="F591" s="245" t="s">
        <v>5268</v>
      </c>
      <c r="G591" s="242"/>
      <c r="H591" s="246">
        <v>1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230</v>
      </c>
      <c r="AU591" s="252" t="s">
        <v>88</v>
      </c>
      <c r="AV591" s="13" t="s">
        <v>88</v>
      </c>
      <c r="AW591" s="13" t="s">
        <v>34</v>
      </c>
      <c r="AX591" s="13" t="s">
        <v>79</v>
      </c>
      <c r="AY591" s="252" t="s">
        <v>216</v>
      </c>
    </row>
    <row r="592" s="13" customFormat="1">
      <c r="A592" s="13"/>
      <c r="B592" s="241"/>
      <c r="C592" s="242"/>
      <c r="D592" s="243" t="s">
        <v>230</v>
      </c>
      <c r="E592" s="244" t="s">
        <v>1</v>
      </c>
      <c r="F592" s="245" t="s">
        <v>5269</v>
      </c>
      <c r="G592" s="242"/>
      <c r="H592" s="246">
        <v>1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230</v>
      </c>
      <c r="AU592" s="252" t="s">
        <v>88</v>
      </c>
      <c r="AV592" s="13" t="s">
        <v>88</v>
      </c>
      <c r="AW592" s="13" t="s">
        <v>34</v>
      </c>
      <c r="AX592" s="13" t="s">
        <v>79</v>
      </c>
      <c r="AY592" s="252" t="s">
        <v>216</v>
      </c>
    </row>
    <row r="593" s="13" customFormat="1">
      <c r="A593" s="13"/>
      <c r="B593" s="241"/>
      <c r="C593" s="242"/>
      <c r="D593" s="243" t="s">
        <v>230</v>
      </c>
      <c r="E593" s="244" t="s">
        <v>1</v>
      </c>
      <c r="F593" s="245" t="s">
        <v>5270</v>
      </c>
      <c r="G593" s="242"/>
      <c r="H593" s="246">
        <v>1</v>
      </c>
      <c r="I593" s="247"/>
      <c r="J593" s="242"/>
      <c r="K593" s="242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230</v>
      </c>
      <c r="AU593" s="252" t="s">
        <v>88</v>
      </c>
      <c r="AV593" s="13" t="s">
        <v>88</v>
      </c>
      <c r="AW593" s="13" t="s">
        <v>34</v>
      </c>
      <c r="AX593" s="13" t="s">
        <v>79</v>
      </c>
      <c r="AY593" s="252" t="s">
        <v>216</v>
      </c>
    </row>
    <row r="594" s="13" customFormat="1">
      <c r="A594" s="13"/>
      <c r="B594" s="241"/>
      <c r="C594" s="242"/>
      <c r="D594" s="243" t="s">
        <v>230</v>
      </c>
      <c r="E594" s="244" t="s">
        <v>1</v>
      </c>
      <c r="F594" s="245" t="s">
        <v>5271</v>
      </c>
      <c r="G594" s="242"/>
      <c r="H594" s="246">
        <v>1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230</v>
      </c>
      <c r="AU594" s="252" t="s">
        <v>88</v>
      </c>
      <c r="AV594" s="13" t="s">
        <v>88</v>
      </c>
      <c r="AW594" s="13" t="s">
        <v>34</v>
      </c>
      <c r="AX594" s="13" t="s">
        <v>79</v>
      </c>
      <c r="AY594" s="252" t="s">
        <v>216</v>
      </c>
    </row>
    <row r="595" s="13" customFormat="1">
      <c r="A595" s="13"/>
      <c r="B595" s="241"/>
      <c r="C595" s="242"/>
      <c r="D595" s="243" t="s">
        <v>230</v>
      </c>
      <c r="E595" s="244" t="s">
        <v>1</v>
      </c>
      <c r="F595" s="245" t="s">
        <v>5272</v>
      </c>
      <c r="G595" s="242"/>
      <c r="H595" s="246">
        <v>1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230</v>
      </c>
      <c r="AU595" s="252" t="s">
        <v>88</v>
      </c>
      <c r="AV595" s="13" t="s">
        <v>88</v>
      </c>
      <c r="AW595" s="13" t="s">
        <v>34</v>
      </c>
      <c r="AX595" s="13" t="s">
        <v>79</v>
      </c>
      <c r="AY595" s="252" t="s">
        <v>216</v>
      </c>
    </row>
    <row r="596" s="13" customFormat="1">
      <c r="A596" s="13"/>
      <c r="B596" s="241"/>
      <c r="C596" s="242"/>
      <c r="D596" s="243" t="s">
        <v>230</v>
      </c>
      <c r="E596" s="244" t="s">
        <v>1</v>
      </c>
      <c r="F596" s="245" t="s">
        <v>5273</v>
      </c>
      <c r="G596" s="242"/>
      <c r="H596" s="246">
        <v>1</v>
      </c>
      <c r="I596" s="247"/>
      <c r="J596" s="242"/>
      <c r="K596" s="242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230</v>
      </c>
      <c r="AU596" s="252" t="s">
        <v>88</v>
      </c>
      <c r="AV596" s="13" t="s">
        <v>88</v>
      </c>
      <c r="AW596" s="13" t="s">
        <v>34</v>
      </c>
      <c r="AX596" s="13" t="s">
        <v>79</v>
      </c>
      <c r="AY596" s="252" t="s">
        <v>216</v>
      </c>
    </row>
    <row r="597" s="13" customFormat="1">
      <c r="A597" s="13"/>
      <c r="B597" s="241"/>
      <c r="C597" s="242"/>
      <c r="D597" s="243" t="s">
        <v>230</v>
      </c>
      <c r="E597" s="244" t="s">
        <v>1</v>
      </c>
      <c r="F597" s="245" t="s">
        <v>5274</v>
      </c>
      <c r="G597" s="242"/>
      <c r="H597" s="246">
        <v>1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230</v>
      </c>
      <c r="AU597" s="252" t="s">
        <v>88</v>
      </c>
      <c r="AV597" s="13" t="s">
        <v>88</v>
      </c>
      <c r="AW597" s="13" t="s">
        <v>34</v>
      </c>
      <c r="AX597" s="13" t="s">
        <v>79</v>
      </c>
      <c r="AY597" s="252" t="s">
        <v>216</v>
      </c>
    </row>
    <row r="598" s="13" customFormat="1">
      <c r="A598" s="13"/>
      <c r="B598" s="241"/>
      <c r="C598" s="242"/>
      <c r="D598" s="243" t="s">
        <v>230</v>
      </c>
      <c r="E598" s="244" t="s">
        <v>1</v>
      </c>
      <c r="F598" s="245" t="s">
        <v>5275</v>
      </c>
      <c r="G598" s="242"/>
      <c r="H598" s="246">
        <v>1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230</v>
      </c>
      <c r="AU598" s="252" t="s">
        <v>88</v>
      </c>
      <c r="AV598" s="13" t="s">
        <v>88</v>
      </c>
      <c r="AW598" s="13" t="s">
        <v>34</v>
      </c>
      <c r="AX598" s="13" t="s">
        <v>79</v>
      </c>
      <c r="AY598" s="252" t="s">
        <v>216</v>
      </c>
    </row>
    <row r="599" s="13" customFormat="1">
      <c r="A599" s="13"/>
      <c r="B599" s="241"/>
      <c r="C599" s="242"/>
      <c r="D599" s="243" t="s">
        <v>230</v>
      </c>
      <c r="E599" s="244" t="s">
        <v>1</v>
      </c>
      <c r="F599" s="245" t="s">
        <v>5276</v>
      </c>
      <c r="G599" s="242"/>
      <c r="H599" s="246">
        <v>1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230</v>
      </c>
      <c r="AU599" s="252" t="s">
        <v>88</v>
      </c>
      <c r="AV599" s="13" t="s">
        <v>88</v>
      </c>
      <c r="AW599" s="13" t="s">
        <v>34</v>
      </c>
      <c r="AX599" s="13" t="s">
        <v>79</v>
      </c>
      <c r="AY599" s="252" t="s">
        <v>216</v>
      </c>
    </row>
    <row r="600" s="13" customFormat="1">
      <c r="A600" s="13"/>
      <c r="B600" s="241"/>
      <c r="C600" s="242"/>
      <c r="D600" s="243" t="s">
        <v>230</v>
      </c>
      <c r="E600" s="244" t="s">
        <v>1</v>
      </c>
      <c r="F600" s="245" t="s">
        <v>5277</v>
      </c>
      <c r="G600" s="242"/>
      <c r="H600" s="246">
        <v>1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230</v>
      </c>
      <c r="AU600" s="252" t="s">
        <v>88</v>
      </c>
      <c r="AV600" s="13" t="s">
        <v>88</v>
      </c>
      <c r="AW600" s="13" t="s">
        <v>34</v>
      </c>
      <c r="AX600" s="13" t="s">
        <v>79</v>
      </c>
      <c r="AY600" s="252" t="s">
        <v>216</v>
      </c>
    </row>
    <row r="601" s="13" customFormat="1">
      <c r="A601" s="13"/>
      <c r="B601" s="241"/>
      <c r="C601" s="242"/>
      <c r="D601" s="243" t="s">
        <v>230</v>
      </c>
      <c r="E601" s="244" t="s">
        <v>1</v>
      </c>
      <c r="F601" s="245" t="s">
        <v>5278</v>
      </c>
      <c r="G601" s="242"/>
      <c r="H601" s="246">
        <v>1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230</v>
      </c>
      <c r="AU601" s="252" t="s">
        <v>88</v>
      </c>
      <c r="AV601" s="13" t="s">
        <v>88</v>
      </c>
      <c r="AW601" s="13" t="s">
        <v>34</v>
      </c>
      <c r="AX601" s="13" t="s">
        <v>79</v>
      </c>
      <c r="AY601" s="252" t="s">
        <v>216</v>
      </c>
    </row>
    <row r="602" s="13" customFormat="1">
      <c r="A602" s="13"/>
      <c r="B602" s="241"/>
      <c r="C602" s="242"/>
      <c r="D602" s="243" t="s">
        <v>230</v>
      </c>
      <c r="E602" s="244" t="s">
        <v>1</v>
      </c>
      <c r="F602" s="245" t="s">
        <v>5279</v>
      </c>
      <c r="G602" s="242"/>
      <c r="H602" s="246">
        <v>1</v>
      </c>
      <c r="I602" s="247"/>
      <c r="J602" s="242"/>
      <c r="K602" s="242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230</v>
      </c>
      <c r="AU602" s="252" t="s">
        <v>88</v>
      </c>
      <c r="AV602" s="13" t="s">
        <v>88</v>
      </c>
      <c r="AW602" s="13" t="s">
        <v>34</v>
      </c>
      <c r="AX602" s="13" t="s">
        <v>79</v>
      </c>
      <c r="AY602" s="252" t="s">
        <v>216</v>
      </c>
    </row>
    <row r="603" s="13" customFormat="1">
      <c r="A603" s="13"/>
      <c r="B603" s="241"/>
      <c r="C603" s="242"/>
      <c r="D603" s="243" t="s">
        <v>230</v>
      </c>
      <c r="E603" s="244" t="s">
        <v>1</v>
      </c>
      <c r="F603" s="245" t="s">
        <v>5280</v>
      </c>
      <c r="G603" s="242"/>
      <c r="H603" s="246">
        <v>1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230</v>
      </c>
      <c r="AU603" s="252" t="s">
        <v>88</v>
      </c>
      <c r="AV603" s="13" t="s">
        <v>88</v>
      </c>
      <c r="AW603" s="13" t="s">
        <v>34</v>
      </c>
      <c r="AX603" s="13" t="s">
        <v>79</v>
      </c>
      <c r="AY603" s="252" t="s">
        <v>216</v>
      </c>
    </row>
    <row r="604" s="13" customFormat="1">
      <c r="A604" s="13"/>
      <c r="B604" s="241"/>
      <c r="C604" s="242"/>
      <c r="D604" s="243" t="s">
        <v>230</v>
      </c>
      <c r="E604" s="244" t="s">
        <v>1</v>
      </c>
      <c r="F604" s="245" t="s">
        <v>5281</v>
      </c>
      <c r="G604" s="242"/>
      <c r="H604" s="246">
        <v>1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230</v>
      </c>
      <c r="AU604" s="252" t="s">
        <v>88</v>
      </c>
      <c r="AV604" s="13" t="s">
        <v>88</v>
      </c>
      <c r="AW604" s="13" t="s">
        <v>34</v>
      </c>
      <c r="AX604" s="13" t="s">
        <v>79</v>
      </c>
      <c r="AY604" s="252" t="s">
        <v>216</v>
      </c>
    </row>
    <row r="605" s="13" customFormat="1">
      <c r="A605" s="13"/>
      <c r="B605" s="241"/>
      <c r="C605" s="242"/>
      <c r="D605" s="243" t="s">
        <v>230</v>
      </c>
      <c r="E605" s="244" t="s">
        <v>1</v>
      </c>
      <c r="F605" s="245" t="s">
        <v>5282</v>
      </c>
      <c r="G605" s="242"/>
      <c r="H605" s="246">
        <v>1</v>
      </c>
      <c r="I605" s="247"/>
      <c r="J605" s="242"/>
      <c r="K605" s="242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230</v>
      </c>
      <c r="AU605" s="252" t="s">
        <v>88</v>
      </c>
      <c r="AV605" s="13" t="s">
        <v>88</v>
      </c>
      <c r="AW605" s="13" t="s">
        <v>34</v>
      </c>
      <c r="AX605" s="13" t="s">
        <v>79</v>
      </c>
      <c r="AY605" s="252" t="s">
        <v>216</v>
      </c>
    </row>
    <row r="606" s="13" customFormat="1">
      <c r="A606" s="13"/>
      <c r="B606" s="241"/>
      <c r="C606" s="242"/>
      <c r="D606" s="243" t="s">
        <v>230</v>
      </c>
      <c r="E606" s="244" t="s">
        <v>1</v>
      </c>
      <c r="F606" s="245" t="s">
        <v>5283</v>
      </c>
      <c r="G606" s="242"/>
      <c r="H606" s="246">
        <v>1</v>
      </c>
      <c r="I606" s="247"/>
      <c r="J606" s="242"/>
      <c r="K606" s="242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230</v>
      </c>
      <c r="AU606" s="252" t="s">
        <v>88</v>
      </c>
      <c r="AV606" s="13" t="s">
        <v>88</v>
      </c>
      <c r="AW606" s="13" t="s">
        <v>34</v>
      </c>
      <c r="AX606" s="13" t="s">
        <v>79</v>
      </c>
      <c r="AY606" s="252" t="s">
        <v>216</v>
      </c>
    </row>
    <row r="607" s="13" customFormat="1">
      <c r="A607" s="13"/>
      <c r="B607" s="241"/>
      <c r="C607" s="242"/>
      <c r="D607" s="243" t="s">
        <v>230</v>
      </c>
      <c r="E607" s="244" t="s">
        <v>1</v>
      </c>
      <c r="F607" s="245" t="s">
        <v>5284</v>
      </c>
      <c r="G607" s="242"/>
      <c r="H607" s="246">
        <v>1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230</v>
      </c>
      <c r="AU607" s="252" t="s">
        <v>88</v>
      </c>
      <c r="AV607" s="13" t="s">
        <v>88</v>
      </c>
      <c r="AW607" s="13" t="s">
        <v>34</v>
      </c>
      <c r="AX607" s="13" t="s">
        <v>79</v>
      </c>
      <c r="AY607" s="252" t="s">
        <v>216</v>
      </c>
    </row>
    <row r="608" s="13" customFormat="1">
      <c r="A608" s="13"/>
      <c r="B608" s="241"/>
      <c r="C608" s="242"/>
      <c r="D608" s="243" t="s">
        <v>230</v>
      </c>
      <c r="E608" s="244" t="s">
        <v>1</v>
      </c>
      <c r="F608" s="245" t="s">
        <v>5285</v>
      </c>
      <c r="G608" s="242"/>
      <c r="H608" s="246">
        <v>1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230</v>
      </c>
      <c r="AU608" s="252" t="s">
        <v>88</v>
      </c>
      <c r="AV608" s="13" t="s">
        <v>88</v>
      </c>
      <c r="AW608" s="13" t="s">
        <v>34</v>
      </c>
      <c r="AX608" s="13" t="s">
        <v>79</v>
      </c>
      <c r="AY608" s="252" t="s">
        <v>216</v>
      </c>
    </row>
    <row r="609" s="13" customFormat="1">
      <c r="A609" s="13"/>
      <c r="B609" s="241"/>
      <c r="C609" s="242"/>
      <c r="D609" s="243" t="s">
        <v>230</v>
      </c>
      <c r="E609" s="244" t="s">
        <v>1</v>
      </c>
      <c r="F609" s="245" t="s">
        <v>5286</v>
      </c>
      <c r="G609" s="242"/>
      <c r="H609" s="246">
        <v>1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230</v>
      </c>
      <c r="AU609" s="252" t="s">
        <v>88</v>
      </c>
      <c r="AV609" s="13" t="s">
        <v>88</v>
      </c>
      <c r="AW609" s="13" t="s">
        <v>34</v>
      </c>
      <c r="AX609" s="13" t="s">
        <v>79</v>
      </c>
      <c r="AY609" s="252" t="s">
        <v>216</v>
      </c>
    </row>
    <row r="610" s="13" customFormat="1">
      <c r="A610" s="13"/>
      <c r="B610" s="241"/>
      <c r="C610" s="242"/>
      <c r="D610" s="243" t="s">
        <v>230</v>
      </c>
      <c r="E610" s="244" t="s">
        <v>1</v>
      </c>
      <c r="F610" s="245" t="s">
        <v>5287</v>
      </c>
      <c r="G610" s="242"/>
      <c r="H610" s="246">
        <v>1</v>
      </c>
      <c r="I610" s="247"/>
      <c r="J610" s="242"/>
      <c r="K610" s="242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230</v>
      </c>
      <c r="AU610" s="252" t="s">
        <v>88</v>
      </c>
      <c r="AV610" s="13" t="s">
        <v>88</v>
      </c>
      <c r="AW610" s="13" t="s">
        <v>34</v>
      </c>
      <c r="AX610" s="13" t="s">
        <v>79</v>
      </c>
      <c r="AY610" s="252" t="s">
        <v>216</v>
      </c>
    </row>
    <row r="611" s="14" customFormat="1">
      <c r="A611" s="14"/>
      <c r="B611" s="253"/>
      <c r="C611" s="254"/>
      <c r="D611" s="243" t="s">
        <v>230</v>
      </c>
      <c r="E611" s="255" t="s">
        <v>1</v>
      </c>
      <c r="F611" s="256" t="s">
        <v>285</v>
      </c>
      <c r="G611" s="254"/>
      <c r="H611" s="257">
        <v>26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230</v>
      </c>
      <c r="AU611" s="263" t="s">
        <v>88</v>
      </c>
      <c r="AV611" s="14" t="s">
        <v>121</v>
      </c>
      <c r="AW611" s="14" t="s">
        <v>34</v>
      </c>
      <c r="AX611" s="14" t="s">
        <v>86</v>
      </c>
      <c r="AY611" s="263" t="s">
        <v>216</v>
      </c>
    </row>
    <row r="612" s="2" customFormat="1" ht="21.75" customHeight="1">
      <c r="A612" s="39"/>
      <c r="B612" s="40"/>
      <c r="C612" s="264" t="s">
        <v>1113</v>
      </c>
      <c r="D612" s="264" t="s">
        <v>372</v>
      </c>
      <c r="E612" s="265" t="s">
        <v>5288</v>
      </c>
      <c r="F612" s="266" t="s">
        <v>5289</v>
      </c>
      <c r="G612" s="267" t="s">
        <v>221</v>
      </c>
      <c r="H612" s="268">
        <v>7</v>
      </c>
      <c r="I612" s="269"/>
      <c r="J612" s="270">
        <f>ROUND(I612*H612,2)</f>
        <v>0</v>
      </c>
      <c r="K612" s="266" t="s">
        <v>222</v>
      </c>
      <c r="L612" s="271"/>
      <c r="M612" s="272" t="s">
        <v>1</v>
      </c>
      <c r="N612" s="273" t="s">
        <v>44</v>
      </c>
      <c r="O612" s="92"/>
      <c r="P612" s="237">
        <f>O612*H612</f>
        <v>0</v>
      </c>
      <c r="Q612" s="237">
        <v>0.01272</v>
      </c>
      <c r="R612" s="237">
        <f>Q612*H612</f>
        <v>0.089040000000000008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250</v>
      </c>
      <c r="AT612" s="239" t="s">
        <v>372</v>
      </c>
      <c r="AU612" s="239" t="s">
        <v>88</v>
      </c>
      <c r="AY612" s="18" t="s">
        <v>216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86</v>
      </c>
      <c r="BK612" s="240">
        <f>ROUND(I612*H612,2)</f>
        <v>0</v>
      </c>
      <c r="BL612" s="18" t="s">
        <v>121</v>
      </c>
      <c r="BM612" s="239" t="s">
        <v>5290</v>
      </c>
    </row>
    <row r="613" s="13" customFormat="1">
      <c r="A613" s="13"/>
      <c r="B613" s="241"/>
      <c r="C613" s="242"/>
      <c r="D613" s="243" t="s">
        <v>230</v>
      </c>
      <c r="E613" s="244" t="s">
        <v>1</v>
      </c>
      <c r="F613" s="245" t="s">
        <v>5291</v>
      </c>
      <c r="G613" s="242"/>
      <c r="H613" s="246">
        <v>1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230</v>
      </c>
      <c r="AU613" s="252" t="s">
        <v>88</v>
      </c>
      <c r="AV613" s="13" t="s">
        <v>88</v>
      </c>
      <c r="AW613" s="13" t="s">
        <v>34</v>
      </c>
      <c r="AX613" s="13" t="s">
        <v>79</v>
      </c>
      <c r="AY613" s="252" t="s">
        <v>216</v>
      </c>
    </row>
    <row r="614" s="13" customFormat="1">
      <c r="A614" s="13"/>
      <c r="B614" s="241"/>
      <c r="C614" s="242"/>
      <c r="D614" s="243" t="s">
        <v>230</v>
      </c>
      <c r="E614" s="244" t="s">
        <v>1</v>
      </c>
      <c r="F614" s="245" t="s">
        <v>5292</v>
      </c>
      <c r="G614" s="242"/>
      <c r="H614" s="246">
        <v>1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230</v>
      </c>
      <c r="AU614" s="252" t="s">
        <v>88</v>
      </c>
      <c r="AV614" s="13" t="s">
        <v>88</v>
      </c>
      <c r="AW614" s="13" t="s">
        <v>34</v>
      </c>
      <c r="AX614" s="13" t="s">
        <v>79</v>
      </c>
      <c r="AY614" s="252" t="s">
        <v>216</v>
      </c>
    </row>
    <row r="615" s="13" customFormat="1">
      <c r="A615" s="13"/>
      <c r="B615" s="241"/>
      <c r="C615" s="242"/>
      <c r="D615" s="243" t="s">
        <v>230</v>
      </c>
      <c r="E615" s="244" t="s">
        <v>1</v>
      </c>
      <c r="F615" s="245" t="s">
        <v>5293</v>
      </c>
      <c r="G615" s="242"/>
      <c r="H615" s="246">
        <v>1</v>
      </c>
      <c r="I615" s="247"/>
      <c r="J615" s="242"/>
      <c r="K615" s="242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230</v>
      </c>
      <c r="AU615" s="252" t="s">
        <v>88</v>
      </c>
      <c r="AV615" s="13" t="s">
        <v>88</v>
      </c>
      <c r="AW615" s="13" t="s">
        <v>34</v>
      </c>
      <c r="AX615" s="13" t="s">
        <v>79</v>
      </c>
      <c r="AY615" s="252" t="s">
        <v>216</v>
      </c>
    </row>
    <row r="616" s="13" customFormat="1">
      <c r="A616" s="13"/>
      <c r="B616" s="241"/>
      <c r="C616" s="242"/>
      <c r="D616" s="243" t="s">
        <v>230</v>
      </c>
      <c r="E616" s="244" t="s">
        <v>1</v>
      </c>
      <c r="F616" s="245" t="s">
        <v>5294</v>
      </c>
      <c r="G616" s="242"/>
      <c r="H616" s="246">
        <v>1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230</v>
      </c>
      <c r="AU616" s="252" t="s">
        <v>88</v>
      </c>
      <c r="AV616" s="13" t="s">
        <v>88</v>
      </c>
      <c r="AW616" s="13" t="s">
        <v>34</v>
      </c>
      <c r="AX616" s="13" t="s">
        <v>79</v>
      </c>
      <c r="AY616" s="252" t="s">
        <v>216</v>
      </c>
    </row>
    <row r="617" s="13" customFormat="1">
      <c r="A617" s="13"/>
      <c r="B617" s="241"/>
      <c r="C617" s="242"/>
      <c r="D617" s="243" t="s">
        <v>230</v>
      </c>
      <c r="E617" s="244" t="s">
        <v>1</v>
      </c>
      <c r="F617" s="245" t="s">
        <v>5295</v>
      </c>
      <c r="G617" s="242"/>
      <c r="H617" s="246">
        <v>1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230</v>
      </c>
      <c r="AU617" s="252" t="s">
        <v>88</v>
      </c>
      <c r="AV617" s="13" t="s">
        <v>88</v>
      </c>
      <c r="AW617" s="13" t="s">
        <v>34</v>
      </c>
      <c r="AX617" s="13" t="s">
        <v>79</v>
      </c>
      <c r="AY617" s="252" t="s">
        <v>216</v>
      </c>
    </row>
    <row r="618" s="13" customFormat="1">
      <c r="A618" s="13"/>
      <c r="B618" s="241"/>
      <c r="C618" s="242"/>
      <c r="D618" s="243" t="s">
        <v>230</v>
      </c>
      <c r="E618" s="244" t="s">
        <v>1</v>
      </c>
      <c r="F618" s="245" t="s">
        <v>5296</v>
      </c>
      <c r="G618" s="242"/>
      <c r="H618" s="246">
        <v>1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230</v>
      </c>
      <c r="AU618" s="252" t="s">
        <v>88</v>
      </c>
      <c r="AV618" s="13" t="s">
        <v>88</v>
      </c>
      <c r="AW618" s="13" t="s">
        <v>34</v>
      </c>
      <c r="AX618" s="13" t="s">
        <v>79</v>
      </c>
      <c r="AY618" s="252" t="s">
        <v>216</v>
      </c>
    </row>
    <row r="619" s="13" customFormat="1">
      <c r="A619" s="13"/>
      <c r="B619" s="241"/>
      <c r="C619" s="242"/>
      <c r="D619" s="243" t="s">
        <v>230</v>
      </c>
      <c r="E619" s="244" t="s">
        <v>1</v>
      </c>
      <c r="F619" s="245" t="s">
        <v>5297</v>
      </c>
      <c r="G619" s="242"/>
      <c r="H619" s="246">
        <v>1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230</v>
      </c>
      <c r="AU619" s="252" t="s">
        <v>88</v>
      </c>
      <c r="AV619" s="13" t="s">
        <v>88</v>
      </c>
      <c r="AW619" s="13" t="s">
        <v>34</v>
      </c>
      <c r="AX619" s="13" t="s">
        <v>79</v>
      </c>
      <c r="AY619" s="252" t="s">
        <v>216</v>
      </c>
    </row>
    <row r="620" s="14" customFormat="1">
      <c r="A620" s="14"/>
      <c r="B620" s="253"/>
      <c r="C620" s="254"/>
      <c r="D620" s="243" t="s">
        <v>230</v>
      </c>
      <c r="E620" s="255" t="s">
        <v>1</v>
      </c>
      <c r="F620" s="256" t="s">
        <v>285</v>
      </c>
      <c r="G620" s="254"/>
      <c r="H620" s="257">
        <v>7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230</v>
      </c>
      <c r="AU620" s="263" t="s">
        <v>88</v>
      </c>
      <c r="AV620" s="14" t="s">
        <v>121</v>
      </c>
      <c r="AW620" s="14" t="s">
        <v>34</v>
      </c>
      <c r="AX620" s="14" t="s">
        <v>86</v>
      </c>
      <c r="AY620" s="263" t="s">
        <v>216</v>
      </c>
    </row>
    <row r="621" s="2" customFormat="1" ht="21.75" customHeight="1">
      <c r="A621" s="39"/>
      <c r="B621" s="40"/>
      <c r="C621" s="264" t="s">
        <v>1117</v>
      </c>
      <c r="D621" s="264" t="s">
        <v>372</v>
      </c>
      <c r="E621" s="265" t="s">
        <v>5298</v>
      </c>
      <c r="F621" s="266" t="s">
        <v>5299</v>
      </c>
      <c r="G621" s="267" t="s">
        <v>221</v>
      </c>
      <c r="H621" s="268">
        <v>24</v>
      </c>
      <c r="I621" s="269"/>
      <c r="J621" s="270">
        <f>ROUND(I621*H621,2)</f>
        <v>0</v>
      </c>
      <c r="K621" s="266" t="s">
        <v>222</v>
      </c>
      <c r="L621" s="271"/>
      <c r="M621" s="272" t="s">
        <v>1</v>
      </c>
      <c r="N621" s="273" t="s">
        <v>44</v>
      </c>
      <c r="O621" s="92"/>
      <c r="P621" s="237">
        <f>O621*H621</f>
        <v>0</v>
      </c>
      <c r="Q621" s="237">
        <v>0.01521</v>
      </c>
      <c r="R621" s="237">
        <f>Q621*H621</f>
        <v>0.36503999999999998</v>
      </c>
      <c r="S621" s="237">
        <v>0</v>
      </c>
      <c r="T621" s="23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250</v>
      </c>
      <c r="AT621" s="239" t="s">
        <v>372</v>
      </c>
      <c r="AU621" s="239" t="s">
        <v>88</v>
      </c>
      <c r="AY621" s="18" t="s">
        <v>216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86</v>
      </c>
      <c r="BK621" s="240">
        <f>ROUND(I621*H621,2)</f>
        <v>0</v>
      </c>
      <c r="BL621" s="18" t="s">
        <v>121</v>
      </c>
      <c r="BM621" s="239" t="s">
        <v>5300</v>
      </c>
    </row>
    <row r="622" s="13" customFormat="1">
      <c r="A622" s="13"/>
      <c r="B622" s="241"/>
      <c r="C622" s="242"/>
      <c r="D622" s="243" t="s">
        <v>230</v>
      </c>
      <c r="E622" s="244" t="s">
        <v>1</v>
      </c>
      <c r="F622" s="245" t="s">
        <v>5301</v>
      </c>
      <c r="G622" s="242"/>
      <c r="H622" s="246">
        <v>1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230</v>
      </c>
      <c r="AU622" s="252" t="s">
        <v>88</v>
      </c>
      <c r="AV622" s="13" t="s">
        <v>88</v>
      </c>
      <c r="AW622" s="13" t="s">
        <v>34</v>
      </c>
      <c r="AX622" s="13" t="s">
        <v>79</v>
      </c>
      <c r="AY622" s="252" t="s">
        <v>216</v>
      </c>
    </row>
    <row r="623" s="13" customFormat="1">
      <c r="A623" s="13"/>
      <c r="B623" s="241"/>
      <c r="C623" s="242"/>
      <c r="D623" s="243" t="s">
        <v>230</v>
      </c>
      <c r="E623" s="244" t="s">
        <v>1</v>
      </c>
      <c r="F623" s="245" t="s">
        <v>5302</v>
      </c>
      <c r="G623" s="242"/>
      <c r="H623" s="246">
        <v>1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230</v>
      </c>
      <c r="AU623" s="252" t="s">
        <v>88</v>
      </c>
      <c r="AV623" s="13" t="s">
        <v>88</v>
      </c>
      <c r="AW623" s="13" t="s">
        <v>34</v>
      </c>
      <c r="AX623" s="13" t="s">
        <v>79</v>
      </c>
      <c r="AY623" s="252" t="s">
        <v>216</v>
      </c>
    </row>
    <row r="624" s="13" customFormat="1">
      <c r="A624" s="13"/>
      <c r="B624" s="241"/>
      <c r="C624" s="242"/>
      <c r="D624" s="243" t="s">
        <v>230</v>
      </c>
      <c r="E624" s="244" t="s">
        <v>1</v>
      </c>
      <c r="F624" s="245" t="s">
        <v>5303</v>
      </c>
      <c r="G624" s="242"/>
      <c r="H624" s="246">
        <v>1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230</v>
      </c>
      <c r="AU624" s="252" t="s">
        <v>88</v>
      </c>
      <c r="AV624" s="13" t="s">
        <v>88</v>
      </c>
      <c r="AW624" s="13" t="s">
        <v>34</v>
      </c>
      <c r="AX624" s="13" t="s">
        <v>79</v>
      </c>
      <c r="AY624" s="252" t="s">
        <v>216</v>
      </c>
    </row>
    <row r="625" s="13" customFormat="1">
      <c r="A625" s="13"/>
      <c r="B625" s="241"/>
      <c r="C625" s="242"/>
      <c r="D625" s="243" t="s">
        <v>230</v>
      </c>
      <c r="E625" s="244" t="s">
        <v>1</v>
      </c>
      <c r="F625" s="245" t="s">
        <v>5304</v>
      </c>
      <c r="G625" s="242"/>
      <c r="H625" s="246">
        <v>1</v>
      </c>
      <c r="I625" s="247"/>
      <c r="J625" s="242"/>
      <c r="K625" s="242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230</v>
      </c>
      <c r="AU625" s="252" t="s">
        <v>88</v>
      </c>
      <c r="AV625" s="13" t="s">
        <v>88</v>
      </c>
      <c r="AW625" s="13" t="s">
        <v>34</v>
      </c>
      <c r="AX625" s="13" t="s">
        <v>79</v>
      </c>
      <c r="AY625" s="252" t="s">
        <v>216</v>
      </c>
    </row>
    <row r="626" s="13" customFormat="1">
      <c r="A626" s="13"/>
      <c r="B626" s="241"/>
      <c r="C626" s="242"/>
      <c r="D626" s="243" t="s">
        <v>230</v>
      </c>
      <c r="E626" s="244" t="s">
        <v>1</v>
      </c>
      <c r="F626" s="245" t="s">
        <v>5305</v>
      </c>
      <c r="G626" s="242"/>
      <c r="H626" s="246">
        <v>1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230</v>
      </c>
      <c r="AU626" s="252" t="s">
        <v>88</v>
      </c>
      <c r="AV626" s="13" t="s">
        <v>88</v>
      </c>
      <c r="AW626" s="13" t="s">
        <v>34</v>
      </c>
      <c r="AX626" s="13" t="s">
        <v>79</v>
      </c>
      <c r="AY626" s="252" t="s">
        <v>216</v>
      </c>
    </row>
    <row r="627" s="13" customFormat="1">
      <c r="A627" s="13"/>
      <c r="B627" s="241"/>
      <c r="C627" s="242"/>
      <c r="D627" s="243" t="s">
        <v>230</v>
      </c>
      <c r="E627" s="244" t="s">
        <v>1</v>
      </c>
      <c r="F627" s="245" t="s">
        <v>5306</v>
      </c>
      <c r="G627" s="242"/>
      <c r="H627" s="246">
        <v>1</v>
      </c>
      <c r="I627" s="247"/>
      <c r="J627" s="242"/>
      <c r="K627" s="242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230</v>
      </c>
      <c r="AU627" s="252" t="s">
        <v>88</v>
      </c>
      <c r="AV627" s="13" t="s">
        <v>88</v>
      </c>
      <c r="AW627" s="13" t="s">
        <v>34</v>
      </c>
      <c r="AX627" s="13" t="s">
        <v>79</v>
      </c>
      <c r="AY627" s="252" t="s">
        <v>216</v>
      </c>
    </row>
    <row r="628" s="13" customFormat="1">
      <c r="A628" s="13"/>
      <c r="B628" s="241"/>
      <c r="C628" s="242"/>
      <c r="D628" s="243" t="s">
        <v>230</v>
      </c>
      <c r="E628" s="244" t="s">
        <v>1</v>
      </c>
      <c r="F628" s="245" t="s">
        <v>5307</v>
      </c>
      <c r="G628" s="242"/>
      <c r="H628" s="246">
        <v>1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230</v>
      </c>
      <c r="AU628" s="252" t="s">
        <v>88</v>
      </c>
      <c r="AV628" s="13" t="s">
        <v>88</v>
      </c>
      <c r="AW628" s="13" t="s">
        <v>34</v>
      </c>
      <c r="AX628" s="13" t="s">
        <v>79</v>
      </c>
      <c r="AY628" s="252" t="s">
        <v>216</v>
      </c>
    </row>
    <row r="629" s="13" customFormat="1">
      <c r="A629" s="13"/>
      <c r="B629" s="241"/>
      <c r="C629" s="242"/>
      <c r="D629" s="243" t="s">
        <v>230</v>
      </c>
      <c r="E629" s="244" t="s">
        <v>1</v>
      </c>
      <c r="F629" s="245" t="s">
        <v>5308</v>
      </c>
      <c r="G629" s="242"/>
      <c r="H629" s="246">
        <v>1</v>
      </c>
      <c r="I629" s="247"/>
      <c r="J629" s="242"/>
      <c r="K629" s="242"/>
      <c r="L629" s="248"/>
      <c r="M629" s="249"/>
      <c r="N629" s="250"/>
      <c r="O629" s="250"/>
      <c r="P629" s="250"/>
      <c r="Q629" s="250"/>
      <c r="R629" s="250"/>
      <c r="S629" s="250"/>
      <c r="T629" s="25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2" t="s">
        <v>230</v>
      </c>
      <c r="AU629" s="252" t="s">
        <v>88</v>
      </c>
      <c r="AV629" s="13" t="s">
        <v>88</v>
      </c>
      <c r="AW629" s="13" t="s">
        <v>34</v>
      </c>
      <c r="AX629" s="13" t="s">
        <v>79</v>
      </c>
      <c r="AY629" s="252" t="s">
        <v>216</v>
      </c>
    </row>
    <row r="630" s="13" customFormat="1">
      <c r="A630" s="13"/>
      <c r="B630" s="241"/>
      <c r="C630" s="242"/>
      <c r="D630" s="243" t="s">
        <v>230</v>
      </c>
      <c r="E630" s="244" t="s">
        <v>1</v>
      </c>
      <c r="F630" s="245" t="s">
        <v>5309</v>
      </c>
      <c r="G630" s="242"/>
      <c r="H630" s="246">
        <v>1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230</v>
      </c>
      <c r="AU630" s="252" t="s">
        <v>88</v>
      </c>
      <c r="AV630" s="13" t="s">
        <v>88</v>
      </c>
      <c r="AW630" s="13" t="s">
        <v>34</v>
      </c>
      <c r="AX630" s="13" t="s">
        <v>79</v>
      </c>
      <c r="AY630" s="252" t="s">
        <v>216</v>
      </c>
    </row>
    <row r="631" s="13" customFormat="1">
      <c r="A631" s="13"/>
      <c r="B631" s="241"/>
      <c r="C631" s="242"/>
      <c r="D631" s="243" t="s">
        <v>230</v>
      </c>
      <c r="E631" s="244" t="s">
        <v>1</v>
      </c>
      <c r="F631" s="245" t="s">
        <v>5310</v>
      </c>
      <c r="G631" s="242"/>
      <c r="H631" s="246">
        <v>1</v>
      </c>
      <c r="I631" s="247"/>
      <c r="J631" s="242"/>
      <c r="K631" s="242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230</v>
      </c>
      <c r="AU631" s="252" t="s">
        <v>88</v>
      </c>
      <c r="AV631" s="13" t="s">
        <v>88</v>
      </c>
      <c r="AW631" s="13" t="s">
        <v>34</v>
      </c>
      <c r="AX631" s="13" t="s">
        <v>79</v>
      </c>
      <c r="AY631" s="252" t="s">
        <v>216</v>
      </c>
    </row>
    <row r="632" s="13" customFormat="1">
      <c r="A632" s="13"/>
      <c r="B632" s="241"/>
      <c r="C632" s="242"/>
      <c r="D632" s="243" t="s">
        <v>230</v>
      </c>
      <c r="E632" s="244" t="s">
        <v>1</v>
      </c>
      <c r="F632" s="245" t="s">
        <v>5311</v>
      </c>
      <c r="G632" s="242"/>
      <c r="H632" s="246">
        <v>1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230</v>
      </c>
      <c r="AU632" s="252" t="s">
        <v>88</v>
      </c>
      <c r="AV632" s="13" t="s">
        <v>88</v>
      </c>
      <c r="AW632" s="13" t="s">
        <v>34</v>
      </c>
      <c r="AX632" s="13" t="s">
        <v>79</v>
      </c>
      <c r="AY632" s="252" t="s">
        <v>216</v>
      </c>
    </row>
    <row r="633" s="13" customFormat="1">
      <c r="A633" s="13"/>
      <c r="B633" s="241"/>
      <c r="C633" s="242"/>
      <c r="D633" s="243" t="s">
        <v>230</v>
      </c>
      <c r="E633" s="244" t="s">
        <v>1</v>
      </c>
      <c r="F633" s="245" t="s">
        <v>5312</v>
      </c>
      <c r="G633" s="242"/>
      <c r="H633" s="246">
        <v>1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230</v>
      </c>
      <c r="AU633" s="252" t="s">
        <v>88</v>
      </c>
      <c r="AV633" s="13" t="s">
        <v>88</v>
      </c>
      <c r="AW633" s="13" t="s">
        <v>34</v>
      </c>
      <c r="AX633" s="13" t="s">
        <v>79</v>
      </c>
      <c r="AY633" s="252" t="s">
        <v>216</v>
      </c>
    </row>
    <row r="634" s="13" customFormat="1">
      <c r="A634" s="13"/>
      <c r="B634" s="241"/>
      <c r="C634" s="242"/>
      <c r="D634" s="243" t="s">
        <v>230</v>
      </c>
      <c r="E634" s="244" t="s">
        <v>1</v>
      </c>
      <c r="F634" s="245" t="s">
        <v>5313</v>
      </c>
      <c r="G634" s="242"/>
      <c r="H634" s="246">
        <v>1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230</v>
      </c>
      <c r="AU634" s="252" t="s">
        <v>88</v>
      </c>
      <c r="AV634" s="13" t="s">
        <v>88</v>
      </c>
      <c r="AW634" s="13" t="s">
        <v>34</v>
      </c>
      <c r="AX634" s="13" t="s">
        <v>79</v>
      </c>
      <c r="AY634" s="252" t="s">
        <v>216</v>
      </c>
    </row>
    <row r="635" s="13" customFormat="1">
      <c r="A635" s="13"/>
      <c r="B635" s="241"/>
      <c r="C635" s="242"/>
      <c r="D635" s="243" t="s">
        <v>230</v>
      </c>
      <c r="E635" s="244" t="s">
        <v>1</v>
      </c>
      <c r="F635" s="245" t="s">
        <v>5314</v>
      </c>
      <c r="G635" s="242"/>
      <c r="H635" s="246">
        <v>1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230</v>
      </c>
      <c r="AU635" s="252" t="s">
        <v>88</v>
      </c>
      <c r="AV635" s="13" t="s">
        <v>88</v>
      </c>
      <c r="AW635" s="13" t="s">
        <v>34</v>
      </c>
      <c r="AX635" s="13" t="s">
        <v>79</v>
      </c>
      <c r="AY635" s="252" t="s">
        <v>216</v>
      </c>
    </row>
    <row r="636" s="13" customFormat="1">
      <c r="A636" s="13"/>
      <c r="B636" s="241"/>
      <c r="C636" s="242"/>
      <c r="D636" s="243" t="s">
        <v>230</v>
      </c>
      <c r="E636" s="244" t="s">
        <v>1</v>
      </c>
      <c r="F636" s="245" t="s">
        <v>5315</v>
      </c>
      <c r="G636" s="242"/>
      <c r="H636" s="246">
        <v>1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230</v>
      </c>
      <c r="AU636" s="252" t="s">
        <v>88</v>
      </c>
      <c r="AV636" s="13" t="s">
        <v>88</v>
      </c>
      <c r="AW636" s="13" t="s">
        <v>34</v>
      </c>
      <c r="AX636" s="13" t="s">
        <v>79</v>
      </c>
      <c r="AY636" s="252" t="s">
        <v>216</v>
      </c>
    </row>
    <row r="637" s="13" customFormat="1">
      <c r="A637" s="13"/>
      <c r="B637" s="241"/>
      <c r="C637" s="242"/>
      <c r="D637" s="243" t="s">
        <v>230</v>
      </c>
      <c r="E637" s="244" t="s">
        <v>1</v>
      </c>
      <c r="F637" s="245" t="s">
        <v>5316</v>
      </c>
      <c r="G637" s="242"/>
      <c r="H637" s="246">
        <v>1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230</v>
      </c>
      <c r="AU637" s="252" t="s">
        <v>88</v>
      </c>
      <c r="AV637" s="13" t="s">
        <v>88</v>
      </c>
      <c r="AW637" s="13" t="s">
        <v>34</v>
      </c>
      <c r="AX637" s="13" t="s">
        <v>79</v>
      </c>
      <c r="AY637" s="252" t="s">
        <v>216</v>
      </c>
    </row>
    <row r="638" s="13" customFormat="1">
      <c r="A638" s="13"/>
      <c r="B638" s="241"/>
      <c r="C638" s="242"/>
      <c r="D638" s="243" t="s">
        <v>230</v>
      </c>
      <c r="E638" s="244" t="s">
        <v>1</v>
      </c>
      <c r="F638" s="245" t="s">
        <v>5317</v>
      </c>
      <c r="G638" s="242"/>
      <c r="H638" s="246">
        <v>1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230</v>
      </c>
      <c r="AU638" s="252" t="s">
        <v>88</v>
      </c>
      <c r="AV638" s="13" t="s">
        <v>88</v>
      </c>
      <c r="AW638" s="13" t="s">
        <v>34</v>
      </c>
      <c r="AX638" s="13" t="s">
        <v>79</v>
      </c>
      <c r="AY638" s="252" t="s">
        <v>216</v>
      </c>
    </row>
    <row r="639" s="13" customFormat="1">
      <c r="A639" s="13"/>
      <c r="B639" s="241"/>
      <c r="C639" s="242"/>
      <c r="D639" s="243" t="s">
        <v>230</v>
      </c>
      <c r="E639" s="244" t="s">
        <v>1</v>
      </c>
      <c r="F639" s="245" t="s">
        <v>5318</v>
      </c>
      <c r="G639" s="242"/>
      <c r="H639" s="246">
        <v>1</v>
      </c>
      <c r="I639" s="247"/>
      <c r="J639" s="242"/>
      <c r="K639" s="242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230</v>
      </c>
      <c r="AU639" s="252" t="s">
        <v>88</v>
      </c>
      <c r="AV639" s="13" t="s">
        <v>88</v>
      </c>
      <c r="AW639" s="13" t="s">
        <v>34</v>
      </c>
      <c r="AX639" s="13" t="s">
        <v>79</v>
      </c>
      <c r="AY639" s="252" t="s">
        <v>216</v>
      </c>
    </row>
    <row r="640" s="13" customFormat="1">
      <c r="A640" s="13"/>
      <c r="B640" s="241"/>
      <c r="C640" s="242"/>
      <c r="D640" s="243" t="s">
        <v>230</v>
      </c>
      <c r="E640" s="244" t="s">
        <v>1</v>
      </c>
      <c r="F640" s="245" t="s">
        <v>5319</v>
      </c>
      <c r="G640" s="242"/>
      <c r="H640" s="246">
        <v>1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230</v>
      </c>
      <c r="AU640" s="252" t="s">
        <v>88</v>
      </c>
      <c r="AV640" s="13" t="s">
        <v>88</v>
      </c>
      <c r="AW640" s="13" t="s">
        <v>34</v>
      </c>
      <c r="AX640" s="13" t="s">
        <v>79</v>
      </c>
      <c r="AY640" s="252" t="s">
        <v>216</v>
      </c>
    </row>
    <row r="641" s="13" customFormat="1">
      <c r="A641" s="13"/>
      <c r="B641" s="241"/>
      <c r="C641" s="242"/>
      <c r="D641" s="243" t="s">
        <v>230</v>
      </c>
      <c r="E641" s="244" t="s">
        <v>1</v>
      </c>
      <c r="F641" s="245" t="s">
        <v>5320</v>
      </c>
      <c r="G641" s="242"/>
      <c r="H641" s="246">
        <v>1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230</v>
      </c>
      <c r="AU641" s="252" t="s">
        <v>88</v>
      </c>
      <c r="AV641" s="13" t="s">
        <v>88</v>
      </c>
      <c r="AW641" s="13" t="s">
        <v>34</v>
      </c>
      <c r="AX641" s="13" t="s">
        <v>79</v>
      </c>
      <c r="AY641" s="252" t="s">
        <v>216</v>
      </c>
    </row>
    <row r="642" s="13" customFormat="1">
      <c r="A642" s="13"/>
      <c r="B642" s="241"/>
      <c r="C642" s="242"/>
      <c r="D642" s="243" t="s">
        <v>230</v>
      </c>
      <c r="E642" s="244" t="s">
        <v>1</v>
      </c>
      <c r="F642" s="245" t="s">
        <v>5321</v>
      </c>
      <c r="G642" s="242"/>
      <c r="H642" s="246">
        <v>1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230</v>
      </c>
      <c r="AU642" s="252" t="s">
        <v>88</v>
      </c>
      <c r="AV642" s="13" t="s">
        <v>88</v>
      </c>
      <c r="AW642" s="13" t="s">
        <v>34</v>
      </c>
      <c r="AX642" s="13" t="s">
        <v>79</v>
      </c>
      <c r="AY642" s="252" t="s">
        <v>216</v>
      </c>
    </row>
    <row r="643" s="13" customFormat="1">
      <c r="A643" s="13"/>
      <c r="B643" s="241"/>
      <c r="C643" s="242"/>
      <c r="D643" s="243" t="s">
        <v>230</v>
      </c>
      <c r="E643" s="244" t="s">
        <v>1</v>
      </c>
      <c r="F643" s="245" t="s">
        <v>5322</v>
      </c>
      <c r="G643" s="242"/>
      <c r="H643" s="246">
        <v>1</v>
      </c>
      <c r="I643" s="247"/>
      <c r="J643" s="242"/>
      <c r="K643" s="242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230</v>
      </c>
      <c r="AU643" s="252" t="s">
        <v>88</v>
      </c>
      <c r="AV643" s="13" t="s">
        <v>88</v>
      </c>
      <c r="AW643" s="13" t="s">
        <v>34</v>
      </c>
      <c r="AX643" s="13" t="s">
        <v>79</v>
      </c>
      <c r="AY643" s="252" t="s">
        <v>216</v>
      </c>
    </row>
    <row r="644" s="13" customFormat="1">
      <c r="A644" s="13"/>
      <c r="B644" s="241"/>
      <c r="C644" s="242"/>
      <c r="D644" s="243" t="s">
        <v>230</v>
      </c>
      <c r="E644" s="244" t="s">
        <v>1</v>
      </c>
      <c r="F644" s="245" t="s">
        <v>5323</v>
      </c>
      <c r="G644" s="242"/>
      <c r="H644" s="246">
        <v>1</v>
      </c>
      <c r="I644" s="247"/>
      <c r="J644" s="242"/>
      <c r="K644" s="242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230</v>
      </c>
      <c r="AU644" s="252" t="s">
        <v>88</v>
      </c>
      <c r="AV644" s="13" t="s">
        <v>88</v>
      </c>
      <c r="AW644" s="13" t="s">
        <v>34</v>
      </c>
      <c r="AX644" s="13" t="s">
        <v>79</v>
      </c>
      <c r="AY644" s="252" t="s">
        <v>216</v>
      </c>
    </row>
    <row r="645" s="13" customFormat="1">
      <c r="A645" s="13"/>
      <c r="B645" s="241"/>
      <c r="C645" s="242"/>
      <c r="D645" s="243" t="s">
        <v>230</v>
      </c>
      <c r="E645" s="244" t="s">
        <v>1</v>
      </c>
      <c r="F645" s="245" t="s">
        <v>5324</v>
      </c>
      <c r="G645" s="242"/>
      <c r="H645" s="246">
        <v>1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230</v>
      </c>
      <c r="AU645" s="252" t="s">
        <v>88</v>
      </c>
      <c r="AV645" s="13" t="s">
        <v>88</v>
      </c>
      <c r="AW645" s="13" t="s">
        <v>34</v>
      </c>
      <c r="AX645" s="13" t="s">
        <v>79</v>
      </c>
      <c r="AY645" s="252" t="s">
        <v>216</v>
      </c>
    </row>
    <row r="646" s="14" customFormat="1">
      <c r="A646" s="14"/>
      <c r="B646" s="253"/>
      <c r="C646" s="254"/>
      <c r="D646" s="243" t="s">
        <v>230</v>
      </c>
      <c r="E646" s="255" t="s">
        <v>1</v>
      </c>
      <c r="F646" s="256" t="s">
        <v>285</v>
      </c>
      <c r="G646" s="254"/>
      <c r="H646" s="257">
        <v>24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230</v>
      </c>
      <c r="AU646" s="263" t="s">
        <v>88</v>
      </c>
      <c r="AV646" s="14" t="s">
        <v>121</v>
      </c>
      <c r="AW646" s="14" t="s">
        <v>34</v>
      </c>
      <c r="AX646" s="14" t="s">
        <v>86</v>
      </c>
      <c r="AY646" s="263" t="s">
        <v>216</v>
      </c>
    </row>
    <row r="647" s="2" customFormat="1" ht="21.75" customHeight="1">
      <c r="A647" s="39"/>
      <c r="B647" s="40"/>
      <c r="C647" s="264" t="s">
        <v>1123</v>
      </c>
      <c r="D647" s="264" t="s">
        <v>372</v>
      </c>
      <c r="E647" s="265" t="s">
        <v>5325</v>
      </c>
      <c r="F647" s="266" t="s">
        <v>5326</v>
      </c>
      <c r="G647" s="267" t="s">
        <v>221</v>
      </c>
      <c r="H647" s="268">
        <v>7</v>
      </c>
      <c r="I647" s="269"/>
      <c r="J647" s="270">
        <f>ROUND(I647*H647,2)</f>
        <v>0</v>
      </c>
      <c r="K647" s="266" t="s">
        <v>222</v>
      </c>
      <c r="L647" s="271"/>
      <c r="M647" s="272" t="s">
        <v>1</v>
      </c>
      <c r="N647" s="273" t="s">
        <v>44</v>
      </c>
      <c r="O647" s="92"/>
      <c r="P647" s="237">
        <f>O647*H647</f>
        <v>0</v>
      </c>
      <c r="Q647" s="237">
        <v>0.01553</v>
      </c>
      <c r="R647" s="237">
        <f>Q647*H647</f>
        <v>0.10871</v>
      </c>
      <c r="S647" s="237">
        <v>0</v>
      </c>
      <c r="T647" s="238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250</v>
      </c>
      <c r="AT647" s="239" t="s">
        <v>372</v>
      </c>
      <c r="AU647" s="239" t="s">
        <v>88</v>
      </c>
      <c r="AY647" s="18" t="s">
        <v>216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86</v>
      </c>
      <c r="BK647" s="240">
        <f>ROUND(I647*H647,2)</f>
        <v>0</v>
      </c>
      <c r="BL647" s="18" t="s">
        <v>121</v>
      </c>
      <c r="BM647" s="239" t="s">
        <v>5327</v>
      </c>
    </row>
    <row r="648" s="13" customFormat="1">
      <c r="A648" s="13"/>
      <c r="B648" s="241"/>
      <c r="C648" s="242"/>
      <c r="D648" s="243" t="s">
        <v>230</v>
      </c>
      <c r="E648" s="244" t="s">
        <v>1</v>
      </c>
      <c r="F648" s="245" t="s">
        <v>5328</v>
      </c>
      <c r="G648" s="242"/>
      <c r="H648" s="246">
        <v>1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230</v>
      </c>
      <c r="AU648" s="252" t="s">
        <v>88</v>
      </c>
      <c r="AV648" s="13" t="s">
        <v>88</v>
      </c>
      <c r="AW648" s="13" t="s">
        <v>34</v>
      </c>
      <c r="AX648" s="13" t="s">
        <v>79</v>
      </c>
      <c r="AY648" s="252" t="s">
        <v>216</v>
      </c>
    </row>
    <row r="649" s="13" customFormat="1">
      <c r="A649" s="13"/>
      <c r="B649" s="241"/>
      <c r="C649" s="242"/>
      <c r="D649" s="243" t="s">
        <v>230</v>
      </c>
      <c r="E649" s="244" t="s">
        <v>1</v>
      </c>
      <c r="F649" s="245" t="s">
        <v>5329</v>
      </c>
      <c r="G649" s="242"/>
      <c r="H649" s="246">
        <v>1</v>
      </c>
      <c r="I649" s="247"/>
      <c r="J649" s="242"/>
      <c r="K649" s="242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230</v>
      </c>
      <c r="AU649" s="252" t="s">
        <v>88</v>
      </c>
      <c r="AV649" s="13" t="s">
        <v>88</v>
      </c>
      <c r="AW649" s="13" t="s">
        <v>34</v>
      </c>
      <c r="AX649" s="13" t="s">
        <v>79</v>
      </c>
      <c r="AY649" s="252" t="s">
        <v>216</v>
      </c>
    </row>
    <row r="650" s="13" customFormat="1">
      <c r="A650" s="13"/>
      <c r="B650" s="241"/>
      <c r="C650" s="242"/>
      <c r="D650" s="243" t="s">
        <v>230</v>
      </c>
      <c r="E650" s="244" t="s">
        <v>1</v>
      </c>
      <c r="F650" s="245" t="s">
        <v>5330</v>
      </c>
      <c r="G650" s="242"/>
      <c r="H650" s="246">
        <v>1</v>
      </c>
      <c r="I650" s="247"/>
      <c r="J650" s="242"/>
      <c r="K650" s="242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230</v>
      </c>
      <c r="AU650" s="252" t="s">
        <v>88</v>
      </c>
      <c r="AV650" s="13" t="s">
        <v>88</v>
      </c>
      <c r="AW650" s="13" t="s">
        <v>34</v>
      </c>
      <c r="AX650" s="13" t="s">
        <v>79</v>
      </c>
      <c r="AY650" s="252" t="s">
        <v>216</v>
      </c>
    </row>
    <row r="651" s="13" customFormat="1">
      <c r="A651" s="13"/>
      <c r="B651" s="241"/>
      <c r="C651" s="242"/>
      <c r="D651" s="243" t="s">
        <v>230</v>
      </c>
      <c r="E651" s="244" t="s">
        <v>1</v>
      </c>
      <c r="F651" s="245" t="s">
        <v>5331</v>
      </c>
      <c r="G651" s="242"/>
      <c r="H651" s="246">
        <v>1</v>
      </c>
      <c r="I651" s="247"/>
      <c r="J651" s="242"/>
      <c r="K651" s="242"/>
      <c r="L651" s="248"/>
      <c r="M651" s="249"/>
      <c r="N651" s="250"/>
      <c r="O651" s="250"/>
      <c r="P651" s="250"/>
      <c r="Q651" s="250"/>
      <c r="R651" s="250"/>
      <c r="S651" s="250"/>
      <c r="T651" s="25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2" t="s">
        <v>230</v>
      </c>
      <c r="AU651" s="252" t="s">
        <v>88</v>
      </c>
      <c r="AV651" s="13" t="s">
        <v>88</v>
      </c>
      <c r="AW651" s="13" t="s">
        <v>34</v>
      </c>
      <c r="AX651" s="13" t="s">
        <v>79</v>
      </c>
      <c r="AY651" s="252" t="s">
        <v>216</v>
      </c>
    </row>
    <row r="652" s="13" customFormat="1">
      <c r="A652" s="13"/>
      <c r="B652" s="241"/>
      <c r="C652" s="242"/>
      <c r="D652" s="243" t="s">
        <v>230</v>
      </c>
      <c r="E652" s="244" t="s">
        <v>1</v>
      </c>
      <c r="F652" s="245" t="s">
        <v>5332</v>
      </c>
      <c r="G652" s="242"/>
      <c r="H652" s="246">
        <v>1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230</v>
      </c>
      <c r="AU652" s="252" t="s">
        <v>88</v>
      </c>
      <c r="AV652" s="13" t="s">
        <v>88</v>
      </c>
      <c r="AW652" s="13" t="s">
        <v>34</v>
      </c>
      <c r="AX652" s="13" t="s">
        <v>79</v>
      </c>
      <c r="AY652" s="252" t="s">
        <v>216</v>
      </c>
    </row>
    <row r="653" s="13" customFormat="1">
      <c r="A653" s="13"/>
      <c r="B653" s="241"/>
      <c r="C653" s="242"/>
      <c r="D653" s="243" t="s">
        <v>230</v>
      </c>
      <c r="E653" s="244" t="s">
        <v>1</v>
      </c>
      <c r="F653" s="245" t="s">
        <v>5333</v>
      </c>
      <c r="G653" s="242"/>
      <c r="H653" s="246">
        <v>1</v>
      </c>
      <c r="I653" s="247"/>
      <c r="J653" s="242"/>
      <c r="K653" s="242"/>
      <c r="L653" s="248"/>
      <c r="M653" s="249"/>
      <c r="N653" s="250"/>
      <c r="O653" s="250"/>
      <c r="P653" s="250"/>
      <c r="Q653" s="250"/>
      <c r="R653" s="250"/>
      <c r="S653" s="250"/>
      <c r="T653" s="25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2" t="s">
        <v>230</v>
      </c>
      <c r="AU653" s="252" t="s">
        <v>88</v>
      </c>
      <c r="AV653" s="13" t="s">
        <v>88</v>
      </c>
      <c r="AW653" s="13" t="s">
        <v>34</v>
      </c>
      <c r="AX653" s="13" t="s">
        <v>79</v>
      </c>
      <c r="AY653" s="252" t="s">
        <v>216</v>
      </c>
    </row>
    <row r="654" s="13" customFormat="1">
      <c r="A654" s="13"/>
      <c r="B654" s="241"/>
      <c r="C654" s="242"/>
      <c r="D654" s="243" t="s">
        <v>230</v>
      </c>
      <c r="E654" s="244" t="s">
        <v>1</v>
      </c>
      <c r="F654" s="245" t="s">
        <v>5334</v>
      </c>
      <c r="G654" s="242"/>
      <c r="H654" s="246">
        <v>1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230</v>
      </c>
      <c r="AU654" s="252" t="s">
        <v>88</v>
      </c>
      <c r="AV654" s="13" t="s">
        <v>88</v>
      </c>
      <c r="AW654" s="13" t="s">
        <v>34</v>
      </c>
      <c r="AX654" s="13" t="s">
        <v>79</v>
      </c>
      <c r="AY654" s="252" t="s">
        <v>216</v>
      </c>
    </row>
    <row r="655" s="14" customFormat="1">
      <c r="A655" s="14"/>
      <c r="B655" s="253"/>
      <c r="C655" s="254"/>
      <c r="D655" s="243" t="s">
        <v>230</v>
      </c>
      <c r="E655" s="255" t="s">
        <v>1</v>
      </c>
      <c r="F655" s="256" t="s">
        <v>285</v>
      </c>
      <c r="G655" s="254"/>
      <c r="H655" s="257">
        <v>7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230</v>
      </c>
      <c r="AU655" s="263" t="s">
        <v>88</v>
      </c>
      <c r="AV655" s="14" t="s">
        <v>121</v>
      </c>
      <c r="AW655" s="14" t="s">
        <v>34</v>
      </c>
      <c r="AX655" s="14" t="s">
        <v>86</v>
      </c>
      <c r="AY655" s="263" t="s">
        <v>216</v>
      </c>
    </row>
    <row r="656" s="12" customFormat="1" ht="22.8" customHeight="1">
      <c r="A656" s="12"/>
      <c r="B656" s="212"/>
      <c r="C656" s="213"/>
      <c r="D656" s="214" t="s">
        <v>78</v>
      </c>
      <c r="E656" s="226" t="s">
        <v>255</v>
      </c>
      <c r="F656" s="226" t="s">
        <v>458</v>
      </c>
      <c r="G656" s="213"/>
      <c r="H656" s="213"/>
      <c r="I656" s="216"/>
      <c r="J656" s="227">
        <f>BK656</f>
        <v>0</v>
      </c>
      <c r="K656" s="213"/>
      <c r="L656" s="218"/>
      <c r="M656" s="219"/>
      <c r="N656" s="220"/>
      <c r="O656" s="220"/>
      <c r="P656" s="221">
        <f>SUM(P657:P926)</f>
        <v>0</v>
      </c>
      <c r="Q656" s="220"/>
      <c r="R656" s="221">
        <f>SUM(R657:R926)</f>
        <v>26.250043039999998</v>
      </c>
      <c r="S656" s="220"/>
      <c r="T656" s="222">
        <f>SUM(T657:T926)</f>
        <v>133.44290699999996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3" t="s">
        <v>86</v>
      </c>
      <c r="AT656" s="224" t="s">
        <v>78</v>
      </c>
      <c r="AU656" s="224" t="s">
        <v>86</v>
      </c>
      <c r="AY656" s="223" t="s">
        <v>216</v>
      </c>
      <c r="BK656" s="225">
        <f>SUM(BK657:BK926)</f>
        <v>0</v>
      </c>
    </row>
    <row r="657" s="2" customFormat="1" ht="16.5" customHeight="1">
      <c r="A657" s="39"/>
      <c r="B657" s="40"/>
      <c r="C657" s="228" t="s">
        <v>1128</v>
      </c>
      <c r="D657" s="228" t="s">
        <v>218</v>
      </c>
      <c r="E657" s="229" t="s">
        <v>1664</v>
      </c>
      <c r="F657" s="230" t="s">
        <v>1665</v>
      </c>
      <c r="G657" s="231" t="s">
        <v>293</v>
      </c>
      <c r="H657" s="232">
        <v>40</v>
      </c>
      <c r="I657" s="233"/>
      <c r="J657" s="234">
        <f>ROUND(I657*H657,2)</f>
        <v>0</v>
      </c>
      <c r="K657" s="230" t="s">
        <v>222</v>
      </c>
      <c r="L657" s="45"/>
      <c r="M657" s="235" t="s">
        <v>1</v>
      </c>
      <c r="N657" s="236" t="s">
        <v>44</v>
      </c>
      <c r="O657" s="92"/>
      <c r="P657" s="237">
        <f>O657*H657</f>
        <v>0</v>
      </c>
      <c r="Q657" s="237">
        <v>0.1295</v>
      </c>
      <c r="R657" s="237">
        <f>Q657*H657</f>
        <v>5.1799999999999997</v>
      </c>
      <c r="S657" s="237">
        <v>0</v>
      </c>
      <c r="T657" s="238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9" t="s">
        <v>121</v>
      </c>
      <c r="AT657" s="239" t="s">
        <v>218</v>
      </c>
      <c r="AU657" s="239" t="s">
        <v>88</v>
      </c>
      <c r="AY657" s="18" t="s">
        <v>216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86</v>
      </c>
      <c r="BK657" s="240">
        <f>ROUND(I657*H657,2)</f>
        <v>0</v>
      </c>
      <c r="BL657" s="18" t="s">
        <v>121</v>
      </c>
      <c r="BM657" s="239" t="s">
        <v>5335</v>
      </c>
    </row>
    <row r="658" s="13" customFormat="1">
      <c r="A658" s="13"/>
      <c r="B658" s="241"/>
      <c r="C658" s="242"/>
      <c r="D658" s="243" t="s">
        <v>230</v>
      </c>
      <c r="E658" s="244" t="s">
        <v>1</v>
      </c>
      <c r="F658" s="245" t="s">
        <v>5336</v>
      </c>
      <c r="G658" s="242"/>
      <c r="H658" s="246">
        <v>40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230</v>
      </c>
      <c r="AU658" s="252" t="s">
        <v>88</v>
      </c>
      <c r="AV658" s="13" t="s">
        <v>88</v>
      </c>
      <c r="AW658" s="13" t="s">
        <v>34</v>
      </c>
      <c r="AX658" s="13" t="s">
        <v>79</v>
      </c>
      <c r="AY658" s="252" t="s">
        <v>216</v>
      </c>
    </row>
    <row r="659" s="14" customFormat="1">
      <c r="A659" s="14"/>
      <c r="B659" s="253"/>
      <c r="C659" s="254"/>
      <c r="D659" s="243" t="s">
        <v>230</v>
      </c>
      <c r="E659" s="255" t="s">
        <v>1</v>
      </c>
      <c r="F659" s="256" t="s">
        <v>285</v>
      </c>
      <c r="G659" s="254"/>
      <c r="H659" s="257">
        <v>40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3" t="s">
        <v>230</v>
      </c>
      <c r="AU659" s="263" t="s">
        <v>88</v>
      </c>
      <c r="AV659" s="14" t="s">
        <v>121</v>
      </c>
      <c r="AW659" s="14" t="s">
        <v>34</v>
      </c>
      <c r="AX659" s="14" t="s">
        <v>86</v>
      </c>
      <c r="AY659" s="263" t="s">
        <v>216</v>
      </c>
    </row>
    <row r="660" s="2" customFormat="1" ht="16.5" customHeight="1">
      <c r="A660" s="39"/>
      <c r="B660" s="40"/>
      <c r="C660" s="264" t="s">
        <v>1132</v>
      </c>
      <c r="D660" s="264" t="s">
        <v>372</v>
      </c>
      <c r="E660" s="265" t="s">
        <v>1669</v>
      </c>
      <c r="F660" s="266" t="s">
        <v>1670</v>
      </c>
      <c r="G660" s="267" t="s">
        <v>293</v>
      </c>
      <c r="H660" s="268">
        <v>42</v>
      </c>
      <c r="I660" s="269"/>
      <c r="J660" s="270">
        <f>ROUND(I660*H660,2)</f>
        <v>0</v>
      </c>
      <c r="K660" s="266" t="s">
        <v>222</v>
      </c>
      <c r="L660" s="271"/>
      <c r="M660" s="272" t="s">
        <v>1</v>
      </c>
      <c r="N660" s="273" t="s">
        <v>44</v>
      </c>
      <c r="O660" s="92"/>
      <c r="P660" s="237">
        <f>O660*H660</f>
        <v>0</v>
      </c>
      <c r="Q660" s="237">
        <v>0.044999999999999998</v>
      </c>
      <c r="R660" s="237">
        <f>Q660*H660</f>
        <v>1.8899999999999999</v>
      </c>
      <c r="S660" s="237">
        <v>0</v>
      </c>
      <c r="T660" s="238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9" t="s">
        <v>250</v>
      </c>
      <c r="AT660" s="239" t="s">
        <v>372</v>
      </c>
      <c r="AU660" s="239" t="s">
        <v>88</v>
      </c>
      <c r="AY660" s="18" t="s">
        <v>216</v>
      </c>
      <c r="BE660" s="240">
        <f>IF(N660="základní",J660,0)</f>
        <v>0</v>
      </c>
      <c r="BF660" s="240">
        <f>IF(N660="snížená",J660,0)</f>
        <v>0</v>
      </c>
      <c r="BG660" s="240">
        <f>IF(N660="zákl. přenesená",J660,0)</f>
        <v>0</v>
      </c>
      <c r="BH660" s="240">
        <f>IF(N660="sníž. přenesená",J660,0)</f>
        <v>0</v>
      </c>
      <c r="BI660" s="240">
        <f>IF(N660="nulová",J660,0)</f>
        <v>0</v>
      </c>
      <c r="BJ660" s="18" t="s">
        <v>86</v>
      </c>
      <c r="BK660" s="240">
        <f>ROUND(I660*H660,2)</f>
        <v>0</v>
      </c>
      <c r="BL660" s="18" t="s">
        <v>121</v>
      </c>
      <c r="BM660" s="239" t="s">
        <v>5337</v>
      </c>
    </row>
    <row r="661" s="13" customFormat="1">
      <c r="A661" s="13"/>
      <c r="B661" s="241"/>
      <c r="C661" s="242"/>
      <c r="D661" s="243" t="s">
        <v>230</v>
      </c>
      <c r="E661" s="244" t="s">
        <v>1</v>
      </c>
      <c r="F661" s="245" t="s">
        <v>5336</v>
      </c>
      <c r="G661" s="242"/>
      <c r="H661" s="246">
        <v>40</v>
      </c>
      <c r="I661" s="247"/>
      <c r="J661" s="242"/>
      <c r="K661" s="242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230</v>
      </c>
      <c r="AU661" s="252" t="s">
        <v>88</v>
      </c>
      <c r="AV661" s="13" t="s">
        <v>88</v>
      </c>
      <c r="AW661" s="13" t="s">
        <v>34</v>
      </c>
      <c r="AX661" s="13" t="s">
        <v>86</v>
      </c>
      <c r="AY661" s="252" t="s">
        <v>216</v>
      </c>
    </row>
    <row r="662" s="13" customFormat="1">
      <c r="A662" s="13"/>
      <c r="B662" s="241"/>
      <c r="C662" s="242"/>
      <c r="D662" s="243" t="s">
        <v>230</v>
      </c>
      <c r="E662" s="242"/>
      <c r="F662" s="245" t="s">
        <v>5338</v>
      </c>
      <c r="G662" s="242"/>
      <c r="H662" s="246">
        <v>42</v>
      </c>
      <c r="I662" s="247"/>
      <c r="J662" s="242"/>
      <c r="K662" s="242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230</v>
      </c>
      <c r="AU662" s="252" t="s">
        <v>88</v>
      </c>
      <c r="AV662" s="13" t="s">
        <v>88</v>
      </c>
      <c r="AW662" s="13" t="s">
        <v>4</v>
      </c>
      <c r="AX662" s="13" t="s">
        <v>86</v>
      </c>
      <c r="AY662" s="252" t="s">
        <v>216</v>
      </c>
    </row>
    <row r="663" s="2" customFormat="1" ht="16.5" customHeight="1">
      <c r="A663" s="39"/>
      <c r="B663" s="40"/>
      <c r="C663" s="228" t="s">
        <v>1136</v>
      </c>
      <c r="D663" s="228" t="s">
        <v>218</v>
      </c>
      <c r="E663" s="229" t="s">
        <v>5339</v>
      </c>
      <c r="F663" s="230" t="s">
        <v>5340</v>
      </c>
      <c r="G663" s="231" t="s">
        <v>293</v>
      </c>
      <c r="H663" s="232">
        <v>112.84999999999999</v>
      </c>
      <c r="I663" s="233"/>
      <c r="J663" s="234">
        <f>ROUND(I663*H663,2)</f>
        <v>0</v>
      </c>
      <c r="K663" s="230" t="s">
        <v>222</v>
      </c>
      <c r="L663" s="45"/>
      <c r="M663" s="235" t="s">
        <v>1</v>
      </c>
      <c r="N663" s="236" t="s">
        <v>44</v>
      </c>
      <c r="O663" s="92"/>
      <c r="P663" s="237">
        <f>O663*H663</f>
        <v>0</v>
      </c>
      <c r="Q663" s="237">
        <v>0.10095</v>
      </c>
      <c r="R663" s="237">
        <f>Q663*H663</f>
        <v>11.3922075</v>
      </c>
      <c r="S663" s="237">
        <v>0</v>
      </c>
      <c r="T663" s="238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9" t="s">
        <v>121</v>
      </c>
      <c r="AT663" s="239" t="s">
        <v>218</v>
      </c>
      <c r="AU663" s="239" t="s">
        <v>88</v>
      </c>
      <c r="AY663" s="18" t="s">
        <v>216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86</v>
      </c>
      <c r="BK663" s="240">
        <f>ROUND(I663*H663,2)</f>
        <v>0</v>
      </c>
      <c r="BL663" s="18" t="s">
        <v>121</v>
      </c>
      <c r="BM663" s="239" t="s">
        <v>5341</v>
      </c>
    </row>
    <row r="664" s="13" customFormat="1">
      <c r="A664" s="13"/>
      <c r="B664" s="241"/>
      <c r="C664" s="242"/>
      <c r="D664" s="243" t="s">
        <v>230</v>
      </c>
      <c r="E664" s="244" t="s">
        <v>1</v>
      </c>
      <c r="F664" s="245" t="s">
        <v>5342</v>
      </c>
      <c r="G664" s="242"/>
      <c r="H664" s="246">
        <v>112.84999999999999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230</v>
      </c>
      <c r="AU664" s="252" t="s">
        <v>88</v>
      </c>
      <c r="AV664" s="13" t="s">
        <v>88</v>
      </c>
      <c r="AW664" s="13" t="s">
        <v>34</v>
      </c>
      <c r="AX664" s="13" t="s">
        <v>86</v>
      </c>
      <c r="AY664" s="252" t="s">
        <v>216</v>
      </c>
    </row>
    <row r="665" s="2" customFormat="1" ht="16.5" customHeight="1">
      <c r="A665" s="39"/>
      <c r="B665" s="40"/>
      <c r="C665" s="264" t="s">
        <v>1140</v>
      </c>
      <c r="D665" s="264" t="s">
        <v>372</v>
      </c>
      <c r="E665" s="265" t="s">
        <v>5343</v>
      </c>
      <c r="F665" s="266" t="s">
        <v>5344</v>
      </c>
      <c r="G665" s="267" t="s">
        <v>293</v>
      </c>
      <c r="H665" s="268">
        <v>116.236</v>
      </c>
      <c r="I665" s="269"/>
      <c r="J665" s="270">
        <f>ROUND(I665*H665,2)</f>
        <v>0</v>
      </c>
      <c r="K665" s="266" t="s">
        <v>222</v>
      </c>
      <c r="L665" s="271"/>
      <c r="M665" s="272" t="s">
        <v>1</v>
      </c>
      <c r="N665" s="273" t="s">
        <v>44</v>
      </c>
      <c r="O665" s="92"/>
      <c r="P665" s="237">
        <f>O665*H665</f>
        <v>0</v>
      </c>
      <c r="Q665" s="237">
        <v>0.024</v>
      </c>
      <c r="R665" s="237">
        <f>Q665*H665</f>
        <v>2.7896640000000001</v>
      </c>
      <c r="S665" s="237">
        <v>0</v>
      </c>
      <c r="T665" s="238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9" t="s">
        <v>250</v>
      </c>
      <c r="AT665" s="239" t="s">
        <v>372</v>
      </c>
      <c r="AU665" s="239" t="s">
        <v>88</v>
      </c>
      <c r="AY665" s="18" t="s">
        <v>216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8" t="s">
        <v>86</v>
      </c>
      <c r="BK665" s="240">
        <f>ROUND(I665*H665,2)</f>
        <v>0</v>
      </c>
      <c r="BL665" s="18" t="s">
        <v>121</v>
      </c>
      <c r="BM665" s="239" t="s">
        <v>5345</v>
      </c>
    </row>
    <row r="666" s="13" customFormat="1">
      <c r="A666" s="13"/>
      <c r="B666" s="241"/>
      <c r="C666" s="242"/>
      <c r="D666" s="243" t="s">
        <v>230</v>
      </c>
      <c r="E666" s="242"/>
      <c r="F666" s="245" t="s">
        <v>5346</v>
      </c>
      <c r="G666" s="242"/>
      <c r="H666" s="246">
        <v>116.236</v>
      </c>
      <c r="I666" s="247"/>
      <c r="J666" s="242"/>
      <c r="K666" s="242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230</v>
      </c>
      <c r="AU666" s="252" t="s">
        <v>88</v>
      </c>
      <c r="AV666" s="13" t="s">
        <v>88</v>
      </c>
      <c r="AW666" s="13" t="s">
        <v>4</v>
      </c>
      <c r="AX666" s="13" t="s">
        <v>86</v>
      </c>
      <c r="AY666" s="252" t="s">
        <v>216</v>
      </c>
    </row>
    <row r="667" s="2" customFormat="1" ht="24.15" customHeight="1">
      <c r="A667" s="39"/>
      <c r="B667" s="40"/>
      <c r="C667" s="228" t="s">
        <v>1144</v>
      </c>
      <c r="D667" s="228" t="s">
        <v>218</v>
      </c>
      <c r="E667" s="229" t="s">
        <v>5347</v>
      </c>
      <c r="F667" s="230" t="s">
        <v>5348</v>
      </c>
      <c r="G667" s="231" t="s">
        <v>3375</v>
      </c>
      <c r="H667" s="232">
        <v>2</v>
      </c>
      <c r="I667" s="233"/>
      <c r="J667" s="234">
        <f>ROUND(I667*H667,2)</f>
        <v>0</v>
      </c>
      <c r="K667" s="230" t="s">
        <v>1</v>
      </c>
      <c r="L667" s="45"/>
      <c r="M667" s="235" t="s">
        <v>1</v>
      </c>
      <c r="N667" s="236" t="s">
        <v>44</v>
      </c>
      <c r="O667" s="92"/>
      <c r="P667" s="237">
        <f>O667*H667</f>
        <v>0</v>
      </c>
      <c r="Q667" s="237">
        <v>0.1295</v>
      </c>
      <c r="R667" s="237">
        <f>Q667*H667</f>
        <v>0.25900000000000001</v>
      </c>
      <c r="S667" s="237">
        <v>0</v>
      </c>
      <c r="T667" s="238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9" t="s">
        <v>121</v>
      </c>
      <c r="AT667" s="239" t="s">
        <v>218</v>
      </c>
      <c r="AU667" s="239" t="s">
        <v>88</v>
      </c>
      <c r="AY667" s="18" t="s">
        <v>216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8" t="s">
        <v>86</v>
      </c>
      <c r="BK667" s="240">
        <f>ROUND(I667*H667,2)</f>
        <v>0</v>
      </c>
      <c r="BL667" s="18" t="s">
        <v>121</v>
      </c>
      <c r="BM667" s="239" t="s">
        <v>5349</v>
      </c>
    </row>
    <row r="668" s="2" customFormat="1" ht="16.5" customHeight="1">
      <c r="A668" s="39"/>
      <c r="B668" s="40"/>
      <c r="C668" s="228" t="s">
        <v>1149</v>
      </c>
      <c r="D668" s="228" t="s">
        <v>218</v>
      </c>
      <c r="E668" s="229" t="s">
        <v>5350</v>
      </c>
      <c r="F668" s="230" t="s">
        <v>5351</v>
      </c>
      <c r="G668" s="231" t="s">
        <v>293</v>
      </c>
      <c r="H668" s="232">
        <v>4</v>
      </c>
      <c r="I668" s="233"/>
      <c r="J668" s="234">
        <f>ROUND(I668*H668,2)</f>
        <v>0</v>
      </c>
      <c r="K668" s="230" t="s">
        <v>222</v>
      </c>
      <c r="L668" s="45"/>
      <c r="M668" s="235" t="s">
        <v>1</v>
      </c>
      <c r="N668" s="236" t="s">
        <v>44</v>
      </c>
      <c r="O668" s="92"/>
      <c r="P668" s="237">
        <f>O668*H668</f>
        <v>0</v>
      </c>
      <c r="Q668" s="237">
        <v>0.43819000000000002</v>
      </c>
      <c r="R668" s="237">
        <f>Q668*H668</f>
        <v>1.7527600000000001</v>
      </c>
      <c r="S668" s="237">
        <v>0</v>
      </c>
      <c r="T668" s="238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9" t="s">
        <v>121</v>
      </c>
      <c r="AT668" s="239" t="s">
        <v>218</v>
      </c>
      <c r="AU668" s="239" t="s">
        <v>88</v>
      </c>
      <c r="AY668" s="18" t="s">
        <v>216</v>
      </c>
      <c r="BE668" s="240">
        <f>IF(N668="základní",J668,0)</f>
        <v>0</v>
      </c>
      <c r="BF668" s="240">
        <f>IF(N668="snížená",J668,0)</f>
        <v>0</v>
      </c>
      <c r="BG668" s="240">
        <f>IF(N668="zákl. přenesená",J668,0)</f>
        <v>0</v>
      </c>
      <c r="BH668" s="240">
        <f>IF(N668="sníž. přenesená",J668,0)</f>
        <v>0</v>
      </c>
      <c r="BI668" s="240">
        <f>IF(N668="nulová",J668,0)</f>
        <v>0</v>
      </c>
      <c r="BJ668" s="18" t="s">
        <v>86</v>
      </c>
      <c r="BK668" s="240">
        <f>ROUND(I668*H668,2)</f>
        <v>0</v>
      </c>
      <c r="BL668" s="18" t="s">
        <v>121</v>
      </c>
      <c r="BM668" s="239" t="s">
        <v>5352</v>
      </c>
    </row>
    <row r="669" s="13" customFormat="1">
      <c r="A669" s="13"/>
      <c r="B669" s="241"/>
      <c r="C669" s="242"/>
      <c r="D669" s="243" t="s">
        <v>230</v>
      </c>
      <c r="E669" s="244" t="s">
        <v>1</v>
      </c>
      <c r="F669" s="245" t="s">
        <v>5353</v>
      </c>
      <c r="G669" s="242"/>
      <c r="H669" s="246">
        <v>4</v>
      </c>
      <c r="I669" s="247"/>
      <c r="J669" s="242"/>
      <c r="K669" s="242"/>
      <c r="L669" s="248"/>
      <c r="M669" s="249"/>
      <c r="N669" s="250"/>
      <c r="O669" s="250"/>
      <c r="P669" s="250"/>
      <c r="Q669" s="250"/>
      <c r="R669" s="250"/>
      <c r="S669" s="250"/>
      <c r="T669" s="25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2" t="s">
        <v>230</v>
      </c>
      <c r="AU669" s="252" t="s">
        <v>88</v>
      </c>
      <c r="AV669" s="13" t="s">
        <v>88</v>
      </c>
      <c r="AW669" s="13" t="s">
        <v>34</v>
      </c>
      <c r="AX669" s="13" t="s">
        <v>86</v>
      </c>
      <c r="AY669" s="252" t="s">
        <v>216</v>
      </c>
    </row>
    <row r="670" s="2" customFormat="1" ht="16.5" customHeight="1">
      <c r="A670" s="39"/>
      <c r="B670" s="40"/>
      <c r="C670" s="264" t="s">
        <v>1206</v>
      </c>
      <c r="D670" s="264" t="s">
        <v>372</v>
      </c>
      <c r="E670" s="265" t="s">
        <v>5354</v>
      </c>
      <c r="F670" s="266" t="s">
        <v>5355</v>
      </c>
      <c r="G670" s="267" t="s">
        <v>2040</v>
      </c>
      <c r="H670" s="268">
        <v>4</v>
      </c>
      <c r="I670" s="269"/>
      <c r="J670" s="270">
        <f>ROUND(I670*H670,2)</f>
        <v>0</v>
      </c>
      <c r="K670" s="266" t="s">
        <v>1</v>
      </c>
      <c r="L670" s="271"/>
      <c r="M670" s="272" t="s">
        <v>1</v>
      </c>
      <c r="N670" s="273" t="s">
        <v>44</v>
      </c>
      <c r="O670" s="92"/>
      <c r="P670" s="237">
        <f>O670*H670</f>
        <v>0</v>
      </c>
      <c r="Q670" s="237">
        <v>0.016400000000000001</v>
      </c>
      <c r="R670" s="237">
        <f>Q670*H670</f>
        <v>0.065600000000000006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250</v>
      </c>
      <c r="AT670" s="239" t="s">
        <v>372</v>
      </c>
      <c r="AU670" s="239" t="s">
        <v>88</v>
      </c>
      <c r="AY670" s="18" t="s">
        <v>216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86</v>
      </c>
      <c r="BK670" s="240">
        <f>ROUND(I670*H670,2)</f>
        <v>0</v>
      </c>
      <c r="BL670" s="18" t="s">
        <v>121</v>
      </c>
      <c r="BM670" s="239" t="s">
        <v>5356</v>
      </c>
    </row>
    <row r="671" s="2" customFormat="1" ht="21.75" customHeight="1">
      <c r="A671" s="39"/>
      <c r="B671" s="40"/>
      <c r="C671" s="228" t="s">
        <v>1210</v>
      </c>
      <c r="D671" s="228" t="s">
        <v>218</v>
      </c>
      <c r="E671" s="229" t="s">
        <v>1683</v>
      </c>
      <c r="F671" s="230" t="s">
        <v>5357</v>
      </c>
      <c r="G671" s="231" t="s">
        <v>277</v>
      </c>
      <c r="H671" s="232">
        <v>834.89999999999998</v>
      </c>
      <c r="I671" s="233"/>
      <c r="J671" s="234">
        <f>ROUND(I671*H671,2)</f>
        <v>0</v>
      </c>
      <c r="K671" s="230" t="s">
        <v>222</v>
      </c>
      <c r="L671" s="45"/>
      <c r="M671" s="235" t="s">
        <v>1</v>
      </c>
      <c r="N671" s="236" t="s">
        <v>44</v>
      </c>
      <c r="O671" s="92"/>
      <c r="P671" s="237">
        <f>O671*H671</f>
        <v>0</v>
      </c>
      <c r="Q671" s="237">
        <v>0</v>
      </c>
      <c r="R671" s="237">
        <f>Q671*H671</f>
        <v>0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121</v>
      </c>
      <c r="AT671" s="239" t="s">
        <v>218</v>
      </c>
      <c r="AU671" s="239" t="s">
        <v>88</v>
      </c>
      <c r="AY671" s="18" t="s">
        <v>216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86</v>
      </c>
      <c r="BK671" s="240">
        <f>ROUND(I671*H671,2)</f>
        <v>0</v>
      </c>
      <c r="BL671" s="18" t="s">
        <v>121</v>
      </c>
      <c r="BM671" s="239" t="s">
        <v>5358</v>
      </c>
    </row>
    <row r="672" s="13" customFormat="1">
      <c r="A672" s="13"/>
      <c r="B672" s="241"/>
      <c r="C672" s="242"/>
      <c r="D672" s="243" t="s">
        <v>230</v>
      </c>
      <c r="E672" s="244" t="s">
        <v>1</v>
      </c>
      <c r="F672" s="245" t="s">
        <v>5359</v>
      </c>
      <c r="G672" s="242"/>
      <c r="H672" s="246">
        <v>834.89999999999998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230</v>
      </c>
      <c r="AU672" s="252" t="s">
        <v>88</v>
      </c>
      <c r="AV672" s="13" t="s">
        <v>88</v>
      </c>
      <c r="AW672" s="13" t="s">
        <v>34</v>
      </c>
      <c r="AX672" s="13" t="s">
        <v>86</v>
      </c>
      <c r="AY672" s="252" t="s">
        <v>216</v>
      </c>
    </row>
    <row r="673" s="2" customFormat="1" ht="21.75" customHeight="1">
      <c r="A673" s="39"/>
      <c r="B673" s="40"/>
      <c r="C673" s="228" t="s">
        <v>1225</v>
      </c>
      <c r="D673" s="228" t="s">
        <v>218</v>
      </c>
      <c r="E673" s="229" t="s">
        <v>1692</v>
      </c>
      <c r="F673" s="230" t="s">
        <v>5360</v>
      </c>
      <c r="G673" s="231" t="s">
        <v>277</v>
      </c>
      <c r="H673" s="232">
        <v>75141</v>
      </c>
      <c r="I673" s="233"/>
      <c r="J673" s="234">
        <f>ROUND(I673*H673,2)</f>
        <v>0</v>
      </c>
      <c r="K673" s="230" t="s">
        <v>222</v>
      </c>
      <c r="L673" s="45"/>
      <c r="M673" s="235" t="s">
        <v>1</v>
      </c>
      <c r="N673" s="236" t="s">
        <v>44</v>
      </c>
      <c r="O673" s="92"/>
      <c r="P673" s="237">
        <f>O673*H673</f>
        <v>0</v>
      </c>
      <c r="Q673" s="237">
        <v>0</v>
      </c>
      <c r="R673" s="237">
        <f>Q673*H673</f>
        <v>0</v>
      </c>
      <c r="S673" s="237">
        <v>0</v>
      </c>
      <c r="T673" s="238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9" t="s">
        <v>121</v>
      </c>
      <c r="AT673" s="239" t="s">
        <v>218</v>
      </c>
      <c r="AU673" s="239" t="s">
        <v>88</v>
      </c>
      <c r="AY673" s="18" t="s">
        <v>216</v>
      </c>
      <c r="BE673" s="240">
        <f>IF(N673="základní",J673,0)</f>
        <v>0</v>
      </c>
      <c r="BF673" s="240">
        <f>IF(N673="snížená",J673,0)</f>
        <v>0</v>
      </c>
      <c r="BG673" s="240">
        <f>IF(N673="zákl. přenesená",J673,0)</f>
        <v>0</v>
      </c>
      <c r="BH673" s="240">
        <f>IF(N673="sníž. přenesená",J673,0)</f>
        <v>0</v>
      </c>
      <c r="BI673" s="240">
        <f>IF(N673="nulová",J673,0)</f>
        <v>0</v>
      </c>
      <c r="BJ673" s="18" t="s">
        <v>86</v>
      </c>
      <c r="BK673" s="240">
        <f>ROUND(I673*H673,2)</f>
        <v>0</v>
      </c>
      <c r="BL673" s="18" t="s">
        <v>121</v>
      </c>
      <c r="BM673" s="239" t="s">
        <v>5361</v>
      </c>
    </row>
    <row r="674" s="13" customFormat="1">
      <c r="A674" s="13"/>
      <c r="B674" s="241"/>
      <c r="C674" s="242"/>
      <c r="D674" s="243" t="s">
        <v>230</v>
      </c>
      <c r="E674" s="242"/>
      <c r="F674" s="245" t="s">
        <v>5362</v>
      </c>
      <c r="G674" s="242"/>
      <c r="H674" s="246">
        <v>75141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230</v>
      </c>
      <c r="AU674" s="252" t="s">
        <v>88</v>
      </c>
      <c r="AV674" s="13" t="s">
        <v>88</v>
      </c>
      <c r="AW674" s="13" t="s">
        <v>4</v>
      </c>
      <c r="AX674" s="13" t="s">
        <v>86</v>
      </c>
      <c r="AY674" s="252" t="s">
        <v>216</v>
      </c>
    </row>
    <row r="675" s="2" customFormat="1" ht="21.75" customHeight="1">
      <c r="A675" s="39"/>
      <c r="B675" s="40"/>
      <c r="C675" s="228" t="s">
        <v>1230</v>
      </c>
      <c r="D675" s="228" t="s">
        <v>218</v>
      </c>
      <c r="E675" s="229" t="s">
        <v>1697</v>
      </c>
      <c r="F675" s="230" t="s">
        <v>5363</v>
      </c>
      <c r="G675" s="231" t="s">
        <v>277</v>
      </c>
      <c r="H675" s="232">
        <v>834.89999999999998</v>
      </c>
      <c r="I675" s="233"/>
      <c r="J675" s="234">
        <f>ROUND(I675*H675,2)</f>
        <v>0</v>
      </c>
      <c r="K675" s="230" t="s">
        <v>222</v>
      </c>
      <c r="L675" s="45"/>
      <c r="M675" s="235" t="s">
        <v>1</v>
      </c>
      <c r="N675" s="236" t="s">
        <v>44</v>
      </c>
      <c r="O675" s="92"/>
      <c r="P675" s="237">
        <f>O675*H675</f>
        <v>0</v>
      </c>
      <c r="Q675" s="237">
        <v>0</v>
      </c>
      <c r="R675" s="237">
        <f>Q675*H675</f>
        <v>0</v>
      </c>
      <c r="S675" s="237">
        <v>0</v>
      </c>
      <c r="T675" s="238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9" t="s">
        <v>121</v>
      </c>
      <c r="AT675" s="239" t="s">
        <v>218</v>
      </c>
      <c r="AU675" s="239" t="s">
        <v>88</v>
      </c>
      <c r="AY675" s="18" t="s">
        <v>216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86</v>
      </c>
      <c r="BK675" s="240">
        <f>ROUND(I675*H675,2)</f>
        <v>0</v>
      </c>
      <c r="BL675" s="18" t="s">
        <v>121</v>
      </c>
      <c r="BM675" s="239" t="s">
        <v>5364</v>
      </c>
    </row>
    <row r="676" s="13" customFormat="1">
      <c r="A676" s="13"/>
      <c r="B676" s="241"/>
      <c r="C676" s="242"/>
      <c r="D676" s="243" t="s">
        <v>230</v>
      </c>
      <c r="E676" s="244" t="s">
        <v>1</v>
      </c>
      <c r="F676" s="245" t="s">
        <v>5365</v>
      </c>
      <c r="G676" s="242"/>
      <c r="H676" s="246">
        <v>834.89999999999998</v>
      </c>
      <c r="I676" s="247"/>
      <c r="J676" s="242"/>
      <c r="K676" s="242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230</v>
      </c>
      <c r="AU676" s="252" t="s">
        <v>88</v>
      </c>
      <c r="AV676" s="13" t="s">
        <v>88</v>
      </c>
      <c r="AW676" s="13" t="s">
        <v>34</v>
      </c>
      <c r="AX676" s="13" t="s">
        <v>86</v>
      </c>
      <c r="AY676" s="252" t="s">
        <v>216</v>
      </c>
    </row>
    <row r="677" s="2" customFormat="1" ht="21.75" customHeight="1">
      <c r="A677" s="39"/>
      <c r="B677" s="40"/>
      <c r="C677" s="228" t="s">
        <v>1235</v>
      </c>
      <c r="D677" s="228" t="s">
        <v>218</v>
      </c>
      <c r="E677" s="229" t="s">
        <v>1701</v>
      </c>
      <c r="F677" s="230" t="s">
        <v>1702</v>
      </c>
      <c r="G677" s="231" t="s">
        <v>277</v>
      </c>
      <c r="H677" s="232">
        <v>1150.48</v>
      </c>
      <c r="I677" s="233"/>
      <c r="J677" s="234">
        <f>ROUND(I677*H677,2)</f>
        <v>0</v>
      </c>
      <c r="K677" s="230" t="s">
        <v>222</v>
      </c>
      <c r="L677" s="45"/>
      <c r="M677" s="235" t="s">
        <v>1</v>
      </c>
      <c r="N677" s="236" t="s">
        <v>44</v>
      </c>
      <c r="O677" s="92"/>
      <c r="P677" s="237">
        <f>O677*H677</f>
        <v>0</v>
      </c>
      <c r="Q677" s="237">
        <v>0.00012999999999999999</v>
      </c>
      <c r="R677" s="237">
        <f>Q677*H677</f>
        <v>0.14956239999999998</v>
      </c>
      <c r="S677" s="237">
        <v>0</v>
      </c>
      <c r="T677" s="238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9" t="s">
        <v>121</v>
      </c>
      <c r="AT677" s="239" t="s">
        <v>218</v>
      </c>
      <c r="AU677" s="239" t="s">
        <v>88</v>
      </c>
      <c r="AY677" s="18" t="s">
        <v>216</v>
      </c>
      <c r="BE677" s="240">
        <f>IF(N677="základní",J677,0)</f>
        <v>0</v>
      </c>
      <c r="BF677" s="240">
        <f>IF(N677="snížená",J677,0)</f>
        <v>0</v>
      </c>
      <c r="BG677" s="240">
        <f>IF(N677="zákl. přenesená",J677,0)</f>
        <v>0</v>
      </c>
      <c r="BH677" s="240">
        <f>IF(N677="sníž. přenesená",J677,0)</f>
        <v>0</v>
      </c>
      <c r="BI677" s="240">
        <f>IF(N677="nulová",J677,0)</f>
        <v>0</v>
      </c>
      <c r="BJ677" s="18" t="s">
        <v>86</v>
      </c>
      <c r="BK677" s="240">
        <f>ROUND(I677*H677,2)</f>
        <v>0</v>
      </c>
      <c r="BL677" s="18" t="s">
        <v>121</v>
      </c>
      <c r="BM677" s="239" t="s">
        <v>1703</v>
      </c>
    </row>
    <row r="678" s="13" customFormat="1">
      <c r="A678" s="13"/>
      <c r="B678" s="241"/>
      <c r="C678" s="242"/>
      <c r="D678" s="243" t="s">
        <v>230</v>
      </c>
      <c r="E678" s="244" t="s">
        <v>1</v>
      </c>
      <c r="F678" s="245" t="s">
        <v>5016</v>
      </c>
      <c r="G678" s="242"/>
      <c r="H678" s="246">
        <v>571.29999999999995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230</v>
      </c>
      <c r="AU678" s="252" t="s">
        <v>88</v>
      </c>
      <c r="AV678" s="13" t="s">
        <v>88</v>
      </c>
      <c r="AW678" s="13" t="s">
        <v>34</v>
      </c>
      <c r="AX678" s="13" t="s">
        <v>79</v>
      </c>
      <c r="AY678" s="252" t="s">
        <v>216</v>
      </c>
    </row>
    <row r="679" s="13" customFormat="1">
      <c r="A679" s="13"/>
      <c r="B679" s="241"/>
      <c r="C679" s="242"/>
      <c r="D679" s="243" t="s">
        <v>230</v>
      </c>
      <c r="E679" s="244" t="s">
        <v>1</v>
      </c>
      <c r="F679" s="245" t="s">
        <v>5366</v>
      </c>
      <c r="G679" s="242"/>
      <c r="H679" s="246">
        <v>579.17999999999995</v>
      </c>
      <c r="I679" s="247"/>
      <c r="J679" s="242"/>
      <c r="K679" s="242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230</v>
      </c>
      <c r="AU679" s="252" t="s">
        <v>88</v>
      </c>
      <c r="AV679" s="13" t="s">
        <v>88</v>
      </c>
      <c r="AW679" s="13" t="s">
        <v>34</v>
      </c>
      <c r="AX679" s="13" t="s">
        <v>79</v>
      </c>
      <c r="AY679" s="252" t="s">
        <v>216</v>
      </c>
    </row>
    <row r="680" s="15" customFormat="1">
      <c r="A680" s="15"/>
      <c r="B680" s="280"/>
      <c r="C680" s="281"/>
      <c r="D680" s="243" t="s">
        <v>230</v>
      </c>
      <c r="E680" s="282" t="s">
        <v>1</v>
      </c>
      <c r="F680" s="283" t="s">
        <v>1422</v>
      </c>
      <c r="G680" s="281"/>
      <c r="H680" s="284">
        <v>1150.48</v>
      </c>
      <c r="I680" s="285"/>
      <c r="J680" s="281"/>
      <c r="K680" s="281"/>
      <c r="L680" s="286"/>
      <c r="M680" s="287"/>
      <c r="N680" s="288"/>
      <c r="O680" s="288"/>
      <c r="P680" s="288"/>
      <c r="Q680" s="288"/>
      <c r="R680" s="288"/>
      <c r="S680" s="288"/>
      <c r="T680" s="289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90" t="s">
        <v>230</v>
      </c>
      <c r="AU680" s="290" t="s">
        <v>88</v>
      </c>
      <c r="AV680" s="15" t="s">
        <v>99</v>
      </c>
      <c r="AW680" s="15" t="s">
        <v>34</v>
      </c>
      <c r="AX680" s="15" t="s">
        <v>86</v>
      </c>
      <c r="AY680" s="290" t="s">
        <v>216</v>
      </c>
    </row>
    <row r="681" s="2" customFormat="1" ht="16.5" customHeight="1">
      <c r="A681" s="39"/>
      <c r="B681" s="40"/>
      <c r="C681" s="228" t="s">
        <v>1243</v>
      </c>
      <c r="D681" s="228" t="s">
        <v>218</v>
      </c>
      <c r="E681" s="229" t="s">
        <v>1713</v>
      </c>
      <c r="F681" s="230" t="s">
        <v>1714</v>
      </c>
      <c r="G681" s="231" t="s">
        <v>277</v>
      </c>
      <c r="H681" s="232">
        <v>1150.48</v>
      </c>
      <c r="I681" s="233"/>
      <c r="J681" s="234">
        <f>ROUND(I681*H681,2)</f>
        <v>0</v>
      </c>
      <c r="K681" s="230" t="s">
        <v>222</v>
      </c>
      <c r="L681" s="45"/>
      <c r="M681" s="235" t="s">
        <v>1</v>
      </c>
      <c r="N681" s="236" t="s">
        <v>44</v>
      </c>
      <c r="O681" s="92"/>
      <c r="P681" s="237">
        <f>O681*H681</f>
        <v>0</v>
      </c>
      <c r="Q681" s="237">
        <v>4.0000000000000003E-05</v>
      </c>
      <c r="R681" s="237">
        <f>Q681*H681</f>
        <v>0.046019200000000003</v>
      </c>
      <c r="S681" s="237">
        <v>0</v>
      </c>
      <c r="T681" s="238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9" t="s">
        <v>121</v>
      </c>
      <c r="AT681" s="239" t="s">
        <v>218</v>
      </c>
      <c r="AU681" s="239" t="s">
        <v>88</v>
      </c>
      <c r="AY681" s="18" t="s">
        <v>216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86</v>
      </c>
      <c r="BK681" s="240">
        <f>ROUND(I681*H681,2)</f>
        <v>0</v>
      </c>
      <c r="BL681" s="18" t="s">
        <v>121</v>
      </c>
      <c r="BM681" s="239" t="s">
        <v>1715</v>
      </c>
    </row>
    <row r="682" s="13" customFormat="1">
      <c r="A682" s="13"/>
      <c r="B682" s="241"/>
      <c r="C682" s="242"/>
      <c r="D682" s="243" t="s">
        <v>230</v>
      </c>
      <c r="E682" s="244" t="s">
        <v>1</v>
      </c>
      <c r="F682" s="245" t="s">
        <v>5016</v>
      </c>
      <c r="G682" s="242"/>
      <c r="H682" s="246">
        <v>571.29999999999995</v>
      </c>
      <c r="I682" s="247"/>
      <c r="J682" s="242"/>
      <c r="K682" s="242"/>
      <c r="L682" s="248"/>
      <c r="M682" s="249"/>
      <c r="N682" s="250"/>
      <c r="O682" s="250"/>
      <c r="P682" s="250"/>
      <c r="Q682" s="250"/>
      <c r="R682" s="250"/>
      <c r="S682" s="250"/>
      <c r="T682" s="25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2" t="s">
        <v>230</v>
      </c>
      <c r="AU682" s="252" t="s">
        <v>88</v>
      </c>
      <c r="AV682" s="13" t="s">
        <v>88</v>
      </c>
      <c r="AW682" s="13" t="s">
        <v>34</v>
      </c>
      <c r="AX682" s="13" t="s">
        <v>79</v>
      </c>
      <c r="AY682" s="252" t="s">
        <v>216</v>
      </c>
    </row>
    <row r="683" s="13" customFormat="1">
      <c r="A683" s="13"/>
      <c r="B683" s="241"/>
      <c r="C683" s="242"/>
      <c r="D683" s="243" t="s">
        <v>230</v>
      </c>
      <c r="E683" s="244" t="s">
        <v>1</v>
      </c>
      <c r="F683" s="245" t="s">
        <v>5366</v>
      </c>
      <c r="G683" s="242"/>
      <c r="H683" s="246">
        <v>579.17999999999995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230</v>
      </c>
      <c r="AU683" s="252" t="s">
        <v>88</v>
      </c>
      <c r="AV683" s="13" t="s">
        <v>88</v>
      </c>
      <c r="AW683" s="13" t="s">
        <v>34</v>
      </c>
      <c r="AX683" s="13" t="s">
        <v>79</v>
      </c>
      <c r="AY683" s="252" t="s">
        <v>216</v>
      </c>
    </row>
    <row r="684" s="15" customFormat="1">
      <c r="A684" s="15"/>
      <c r="B684" s="280"/>
      <c r="C684" s="281"/>
      <c r="D684" s="243" t="s">
        <v>230</v>
      </c>
      <c r="E684" s="282" t="s">
        <v>1</v>
      </c>
      <c r="F684" s="283" t="s">
        <v>1422</v>
      </c>
      <c r="G684" s="281"/>
      <c r="H684" s="284">
        <v>1150.48</v>
      </c>
      <c r="I684" s="285"/>
      <c r="J684" s="281"/>
      <c r="K684" s="281"/>
      <c r="L684" s="286"/>
      <c r="M684" s="287"/>
      <c r="N684" s="288"/>
      <c r="O684" s="288"/>
      <c r="P684" s="288"/>
      <c r="Q684" s="288"/>
      <c r="R684" s="288"/>
      <c r="S684" s="288"/>
      <c r="T684" s="289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90" t="s">
        <v>230</v>
      </c>
      <c r="AU684" s="290" t="s">
        <v>88</v>
      </c>
      <c r="AV684" s="15" t="s">
        <v>99</v>
      </c>
      <c r="AW684" s="15" t="s">
        <v>34</v>
      </c>
      <c r="AX684" s="15" t="s">
        <v>86</v>
      </c>
      <c r="AY684" s="290" t="s">
        <v>216</v>
      </c>
    </row>
    <row r="685" s="2" customFormat="1" ht="16.5" customHeight="1">
      <c r="A685" s="39"/>
      <c r="B685" s="40"/>
      <c r="C685" s="228" t="s">
        <v>1248</v>
      </c>
      <c r="D685" s="228" t="s">
        <v>218</v>
      </c>
      <c r="E685" s="229" t="s">
        <v>5367</v>
      </c>
      <c r="F685" s="230" t="s">
        <v>5368</v>
      </c>
      <c r="G685" s="231" t="s">
        <v>221</v>
      </c>
      <c r="H685" s="232">
        <v>63</v>
      </c>
      <c r="I685" s="233"/>
      <c r="J685" s="234">
        <f>ROUND(I685*H685,2)</f>
        <v>0</v>
      </c>
      <c r="K685" s="230" t="s">
        <v>222</v>
      </c>
      <c r="L685" s="45"/>
      <c r="M685" s="235" t="s">
        <v>1</v>
      </c>
      <c r="N685" s="236" t="s">
        <v>44</v>
      </c>
      <c r="O685" s="92"/>
      <c r="P685" s="237">
        <f>O685*H685</f>
        <v>0</v>
      </c>
      <c r="Q685" s="237">
        <v>0.0117</v>
      </c>
      <c r="R685" s="237">
        <f>Q685*H685</f>
        <v>0.73709999999999998</v>
      </c>
      <c r="S685" s="237">
        <v>0</v>
      </c>
      <c r="T685" s="238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9" t="s">
        <v>121</v>
      </c>
      <c r="AT685" s="239" t="s">
        <v>218</v>
      </c>
      <c r="AU685" s="239" t="s">
        <v>88</v>
      </c>
      <c r="AY685" s="18" t="s">
        <v>216</v>
      </c>
      <c r="BE685" s="240">
        <f>IF(N685="základní",J685,0)</f>
        <v>0</v>
      </c>
      <c r="BF685" s="240">
        <f>IF(N685="snížená",J685,0)</f>
        <v>0</v>
      </c>
      <c r="BG685" s="240">
        <f>IF(N685="zákl. přenesená",J685,0)</f>
        <v>0</v>
      </c>
      <c r="BH685" s="240">
        <f>IF(N685="sníž. přenesená",J685,0)</f>
        <v>0</v>
      </c>
      <c r="BI685" s="240">
        <f>IF(N685="nulová",J685,0)</f>
        <v>0</v>
      </c>
      <c r="BJ685" s="18" t="s">
        <v>86</v>
      </c>
      <c r="BK685" s="240">
        <f>ROUND(I685*H685,2)</f>
        <v>0</v>
      </c>
      <c r="BL685" s="18" t="s">
        <v>121</v>
      </c>
      <c r="BM685" s="239" t="s">
        <v>5369</v>
      </c>
    </row>
    <row r="686" s="13" customFormat="1">
      <c r="A686" s="13"/>
      <c r="B686" s="241"/>
      <c r="C686" s="242"/>
      <c r="D686" s="243" t="s">
        <v>230</v>
      </c>
      <c r="E686" s="244" t="s">
        <v>1</v>
      </c>
      <c r="F686" s="245" t="s">
        <v>5370</v>
      </c>
      <c r="G686" s="242"/>
      <c r="H686" s="246">
        <v>12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230</v>
      </c>
      <c r="AU686" s="252" t="s">
        <v>88</v>
      </c>
      <c r="AV686" s="13" t="s">
        <v>88</v>
      </c>
      <c r="AW686" s="13" t="s">
        <v>34</v>
      </c>
      <c r="AX686" s="13" t="s">
        <v>79</v>
      </c>
      <c r="AY686" s="252" t="s">
        <v>216</v>
      </c>
    </row>
    <row r="687" s="13" customFormat="1">
      <c r="A687" s="13"/>
      <c r="B687" s="241"/>
      <c r="C687" s="242"/>
      <c r="D687" s="243" t="s">
        <v>230</v>
      </c>
      <c r="E687" s="244" t="s">
        <v>1</v>
      </c>
      <c r="F687" s="245" t="s">
        <v>5371</v>
      </c>
      <c r="G687" s="242"/>
      <c r="H687" s="246">
        <v>12</v>
      </c>
      <c r="I687" s="247"/>
      <c r="J687" s="242"/>
      <c r="K687" s="242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230</v>
      </c>
      <c r="AU687" s="252" t="s">
        <v>88</v>
      </c>
      <c r="AV687" s="13" t="s">
        <v>88</v>
      </c>
      <c r="AW687" s="13" t="s">
        <v>34</v>
      </c>
      <c r="AX687" s="13" t="s">
        <v>79</v>
      </c>
      <c r="AY687" s="252" t="s">
        <v>216</v>
      </c>
    </row>
    <row r="688" s="13" customFormat="1">
      <c r="A688" s="13"/>
      <c r="B688" s="241"/>
      <c r="C688" s="242"/>
      <c r="D688" s="243" t="s">
        <v>230</v>
      </c>
      <c r="E688" s="244" t="s">
        <v>1</v>
      </c>
      <c r="F688" s="245" t="s">
        <v>5372</v>
      </c>
      <c r="G688" s="242"/>
      <c r="H688" s="246">
        <v>39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230</v>
      </c>
      <c r="AU688" s="252" t="s">
        <v>88</v>
      </c>
      <c r="AV688" s="13" t="s">
        <v>88</v>
      </c>
      <c r="AW688" s="13" t="s">
        <v>34</v>
      </c>
      <c r="AX688" s="13" t="s">
        <v>79</v>
      </c>
      <c r="AY688" s="252" t="s">
        <v>216</v>
      </c>
    </row>
    <row r="689" s="14" customFormat="1">
      <c r="A689" s="14"/>
      <c r="B689" s="253"/>
      <c r="C689" s="254"/>
      <c r="D689" s="243" t="s">
        <v>230</v>
      </c>
      <c r="E689" s="255" t="s">
        <v>1</v>
      </c>
      <c r="F689" s="256" t="s">
        <v>5373</v>
      </c>
      <c r="G689" s="254"/>
      <c r="H689" s="257">
        <v>63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230</v>
      </c>
      <c r="AU689" s="263" t="s">
        <v>88</v>
      </c>
      <c r="AV689" s="14" t="s">
        <v>121</v>
      </c>
      <c r="AW689" s="14" t="s">
        <v>34</v>
      </c>
      <c r="AX689" s="14" t="s">
        <v>86</v>
      </c>
      <c r="AY689" s="263" t="s">
        <v>216</v>
      </c>
    </row>
    <row r="690" s="2" customFormat="1" ht="16.5" customHeight="1">
      <c r="A690" s="39"/>
      <c r="B690" s="40"/>
      <c r="C690" s="264" t="s">
        <v>1256</v>
      </c>
      <c r="D690" s="264" t="s">
        <v>372</v>
      </c>
      <c r="E690" s="265" t="s">
        <v>5374</v>
      </c>
      <c r="F690" s="266" t="s">
        <v>5375</v>
      </c>
      <c r="G690" s="267" t="s">
        <v>2040</v>
      </c>
      <c r="H690" s="268">
        <v>63</v>
      </c>
      <c r="I690" s="269"/>
      <c r="J690" s="270">
        <f>ROUND(I690*H690,2)</f>
        <v>0</v>
      </c>
      <c r="K690" s="266" t="s">
        <v>1</v>
      </c>
      <c r="L690" s="271"/>
      <c r="M690" s="272" t="s">
        <v>1</v>
      </c>
      <c r="N690" s="273" t="s">
        <v>44</v>
      </c>
      <c r="O690" s="92"/>
      <c r="P690" s="237">
        <f>O690*H690</f>
        <v>0</v>
      </c>
      <c r="Q690" s="237">
        <v>0.01</v>
      </c>
      <c r="R690" s="237">
        <f>Q690*H690</f>
        <v>0.63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250</v>
      </c>
      <c r="AT690" s="239" t="s">
        <v>372</v>
      </c>
      <c r="AU690" s="239" t="s">
        <v>88</v>
      </c>
      <c r="AY690" s="18" t="s">
        <v>216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86</v>
      </c>
      <c r="BK690" s="240">
        <f>ROUND(I690*H690,2)</f>
        <v>0</v>
      </c>
      <c r="BL690" s="18" t="s">
        <v>121</v>
      </c>
      <c r="BM690" s="239" t="s">
        <v>5376</v>
      </c>
    </row>
    <row r="691" s="2" customFormat="1" ht="16.5" customHeight="1">
      <c r="A691" s="39"/>
      <c r="B691" s="40"/>
      <c r="C691" s="228" t="s">
        <v>1272</v>
      </c>
      <c r="D691" s="228" t="s">
        <v>218</v>
      </c>
      <c r="E691" s="229" t="s">
        <v>1750</v>
      </c>
      <c r="F691" s="230" t="s">
        <v>1751</v>
      </c>
      <c r="G691" s="231" t="s">
        <v>221</v>
      </c>
      <c r="H691" s="232">
        <v>8</v>
      </c>
      <c r="I691" s="233"/>
      <c r="J691" s="234">
        <f>ROUND(I691*H691,2)</f>
        <v>0</v>
      </c>
      <c r="K691" s="230" t="s">
        <v>222</v>
      </c>
      <c r="L691" s="45"/>
      <c r="M691" s="235" t="s">
        <v>1</v>
      </c>
      <c r="N691" s="236" t="s">
        <v>44</v>
      </c>
      <c r="O691" s="92"/>
      <c r="P691" s="237">
        <f>O691*H691</f>
        <v>0</v>
      </c>
      <c r="Q691" s="237">
        <v>0.00018000000000000001</v>
      </c>
      <c r="R691" s="237">
        <f>Q691*H691</f>
        <v>0.0014400000000000001</v>
      </c>
      <c r="S691" s="237">
        <v>0</v>
      </c>
      <c r="T691" s="238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9" t="s">
        <v>121</v>
      </c>
      <c r="AT691" s="239" t="s">
        <v>218</v>
      </c>
      <c r="AU691" s="239" t="s">
        <v>88</v>
      </c>
      <c r="AY691" s="18" t="s">
        <v>216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8" t="s">
        <v>86</v>
      </c>
      <c r="BK691" s="240">
        <f>ROUND(I691*H691,2)</f>
        <v>0</v>
      </c>
      <c r="BL691" s="18" t="s">
        <v>121</v>
      </c>
      <c r="BM691" s="239" t="s">
        <v>5377</v>
      </c>
    </row>
    <row r="692" s="2" customFormat="1" ht="16.5" customHeight="1">
      <c r="A692" s="39"/>
      <c r="B692" s="40"/>
      <c r="C692" s="264" t="s">
        <v>1277</v>
      </c>
      <c r="D692" s="264" t="s">
        <v>372</v>
      </c>
      <c r="E692" s="265" t="s">
        <v>1754</v>
      </c>
      <c r="F692" s="266" t="s">
        <v>1755</v>
      </c>
      <c r="G692" s="267" t="s">
        <v>221</v>
      </c>
      <c r="H692" s="268">
        <v>8</v>
      </c>
      <c r="I692" s="269"/>
      <c r="J692" s="270">
        <f>ROUND(I692*H692,2)</f>
        <v>0</v>
      </c>
      <c r="K692" s="266" t="s">
        <v>222</v>
      </c>
      <c r="L692" s="271"/>
      <c r="M692" s="272" t="s">
        <v>1</v>
      </c>
      <c r="N692" s="273" t="s">
        <v>44</v>
      </c>
      <c r="O692" s="92"/>
      <c r="P692" s="237">
        <f>O692*H692</f>
        <v>0</v>
      </c>
      <c r="Q692" s="237">
        <v>0.012</v>
      </c>
      <c r="R692" s="237">
        <f>Q692*H692</f>
        <v>0.096000000000000002</v>
      </c>
      <c r="S692" s="237">
        <v>0</v>
      </c>
      <c r="T692" s="238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9" t="s">
        <v>250</v>
      </c>
      <c r="AT692" s="239" t="s">
        <v>372</v>
      </c>
      <c r="AU692" s="239" t="s">
        <v>88</v>
      </c>
      <c r="AY692" s="18" t="s">
        <v>216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86</v>
      </c>
      <c r="BK692" s="240">
        <f>ROUND(I692*H692,2)</f>
        <v>0</v>
      </c>
      <c r="BL692" s="18" t="s">
        <v>121</v>
      </c>
      <c r="BM692" s="239" t="s">
        <v>5378</v>
      </c>
    </row>
    <row r="693" s="2" customFormat="1" ht="16.5" customHeight="1">
      <c r="A693" s="39"/>
      <c r="B693" s="40"/>
      <c r="C693" s="228" t="s">
        <v>1289</v>
      </c>
      <c r="D693" s="228" t="s">
        <v>218</v>
      </c>
      <c r="E693" s="229" t="s">
        <v>5379</v>
      </c>
      <c r="F693" s="230" t="s">
        <v>5380</v>
      </c>
      <c r="G693" s="231" t="s">
        <v>221</v>
      </c>
      <c r="H693" s="232">
        <v>582</v>
      </c>
      <c r="I693" s="233"/>
      <c r="J693" s="234">
        <f>ROUND(I693*H693,2)</f>
        <v>0</v>
      </c>
      <c r="K693" s="230" t="s">
        <v>222</v>
      </c>
      <c r="L693" s="45"/>
      <c r="M693" s="235" t="s">
        <v>1</v>
      </c>
      <c r="N693" s="236" t="s">
        <v>44</v>
      </c>
      <c r="O693" s="92"/>
      <c r="P693" s="237">
        <f>O693*H693</f>
        <v>0</v>
      </c>
      <c r="Q693" s="237">
        <v>0</v>
      </c>
      <c r="R693" s="237">
        <f>Q693*H693</f>
        <v>0</v>
      </c>
      <c r="S693" s="237">
        <v>0</v>
      </c>
      <c r="T693" s="238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9" t="s">
        <v>121</v>
      </c>
      <c r="AT693" s="239" t="s">
        <v>218</v>
      </c>
      <c r="AU693" s="239" t="s">
        <v>88</v>
      </c>
      <c r="AY693" s="18" t="s">
        <v>216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8" t="s">
        <v>86</v>
      </c>
      <c r="BK693" s="240">
        <f>ROUND(I693*H693,2)</f>
        <v>0</v>
      </c>
      <c r="BL693" s="18" t="s">
        <v>121</v>
      </c>
      <c r="BM693" s="239" t="s">
        <v>1760</v>
      </c>
    </row>
    <row r="694" s="13" customFormat="1">
      <c r="A694" s="13"/>
      <c r="B694" s="241"/>
      <c r="C694" s="242"/>
      <c r="D694" s="243" t="s">
        <v>230</v>
      </c>
      <c r="E694" s="244" t="s">
        <v>1</v>
      </c>
      <c r="F694" s="245" t="s">
        <v>5381</v>
      </c>
      <c r="G694" s="242"/>
      <c r="H694" s="246">
        <v>581.67999999999995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230</v>
      </c>
      <c r="AU694" s="252" t="s">
        <v>88</v>
      </c>
      <c r="AV694" s="13" t="s">
        <v>88</v>
      </c>
      <c r="AW694" s="13" t="s">
        <v>34</v>
      </c>
      <c r="AX694" s="13" t="s">
        <v>79</v>
      </c>
      <c r="AY694" s="252" t="s">
        <v>216</v>
      </c>
    </row>
    <row r="695" s="13" customFormat="1">
      <c r="A695" s="13"/>
      <c r="B695" s="241"/>
      <c r="C695" s="242"/>
      <c r="D695" s="243" t="s">
        <v>230</v>
      </c>
      <c r="E695" s="244" t="s">
        <v>1</v>
      </c>
      <c r="F695" s="245" t="s">
        <v>5382</v>
      </c>
      <c r="G695" s="242"/>
      <c r="H695" s="246">
        <v>582</v>
      </c>
      <c r="I695" s="247"/>
      <c r="J695" s="242"/>
      <c r="K695" s="242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230</v>
      </c>
      <c r="AU695" s="252" t="s">
        <v>88</v>
      </c>
      <c r="AV695" s="13" t="s">
        <v>88</v>
      </c>
      <c r="AW695" s="13" t="s">
        <v>34</v>
      </c>
      <c r="AX695" s="13" t="s">
        <v>86</v>
      </c>
      <c r="AY695" s="252" t="s">
        <v>216</v>
      </c>
    </row>
    <row r="696" s="2" customFormat="1" ht="16.5" customHeight="1">
      <c r="A696" s="39"/>
      <c r="B696" s="40"/>
      <c r="C696" s="228" t="s">
        <v>1294</v>
      </c>
      <c r="D696" s="228" t="s">
        <v>218</v>
      </c>
      <c r="E696" s="229" t="s">
        <v>1766</v>
      </c>
      <c r="F696" s="230" t="s">
        <v>1767</v>
      </c>
      <c r="G696" s="231" t="s">
        <v>221</v>
      </c>
      <c r="H696" s="232">
        <v>50</v>
      </c>
      <c r="I696" s="233"/>
      <c r="J696" s="234">
        <f>ROUND(I696*H696,2)</f>
        <v>0</v>
      </c>
      <c r="K696" s="230" t="s">
        <v>222</v>
      </c>
      <c r="L696" s="45"/>
      <c r="M696" s="235" t="s">
        <v>1</v>
      </c>
      <c r="N696" s="236" t="s">
        <v>44</v>
      </c>
      <c r="O696" s="92"/>
      <c r="P696" s="237">
        <f>O696*H696</f>
        <v>0</v>
      </c>
      <c r="Q696" s="237">
        <v>0.00023000000000000001</v>
      </c>
      <c r="R696" s="237">
        <f>Q696*H696</f>
        <v>0.0115</v>
      </c>
      <c r="S696" s="237">
        <v>0</v>
      </c>
      <c r="T696" s="238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9" t="s">
        <v>121</v>
      </c>
      <c r="AT696" s="239" t="s">
        <v>218</v>
      </c>
      <c r="AU696" s="239" t="s">
        <v>88</v>
      </c>
      <c r="AY696" s="18" t="s">
        <v>216</v>
      </c>
      <c r="BE696" s="240">
        <f>IF(N696="základní",J696,0)</f>
        <v>0</v>
      </c>
      <c r="BF696" s="240">
        <f>IF(N696="snížená",J696,0)</f>
        <v>0</v>
      </c>
      <c r="BG696" s="240">
        <f>IF(N696="zákl. přenesená",J696,0)</f>
        <v>0</v>
      </c>
      <c r="BH696" s="240">
        <f>IF(N696="sníž. přenesená",J696,0)</f>
        <v>0</v>
      </c>
      <c r="BI696" s="240">
        <f>IF(N696="nulová",J696,0)</f>
        <v>0</v>
      </c>
      <c r="BJ696" s="18" t="s">
        <v>86</v>
      </c>
      <c r="BK696" s="240">
        <f>ROUND(I696*H696,2)</f>
        <v>0</v>
      </c>
      <c r="BL696" s="18" t="s">
        <v>121</v>
      </c>
      <c r="BM696" s="239" t="s">
        <v>5383</v>
      </c>
    </row>
    <row r="697" s="2" customFormat="1" ht="16.5" customHeight="1">
      <c r="A697" s="39"/>
      <c r="B697" s="40"/>
      <c r="C697" s="264" t="s">
        <v>1312</v>
      </c>
      <c r="D697" s="264" t="s">
        <v>372</v>
      </c>
      <c r="E697" s="265" t="s">
        <v>1770</v>
      </c>
      <c r="F697" s="266" t="s">
        <v>1771</v>
      </c>
      <c r="G697" s="267" t="s">
        <v>221</v>
      </c>
      <c r="H697" s="268">
        <v>50</v>
      </c>
      <c r="I697" s="269"/>
      <c r="J697" s="270">
        <f>ROUND(I697*H697,2)</f>
        <v>0</v>
      </c>
      <c r="K697" s="266" t="s">
        <v>222</v>
      </c>
      <c r="L697" s="271"/>
      <c r="M697" s="272" t="s">
        <v>1</v>
      </c>
      <c r="N697" s="273" t="s">
        <v>44</v>
      </c>
      <c r="O697" s="92"/>
      <c r="P697" s="237">
        <f>O697*H697</f>
        <v>0</v>
      </c>
      <c r="Q697" s="237">
        <v>0</v>
      </c>
      <c r="R697" s="237">
        <f>Q697*H697</f>
        <v>0</v>
      </c>
      <c r="S697" s="237">
        <v>0</v>
      </c>
      <c r="T697" s="238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9" t="s">
        <v>250</v>
      </c>
      <c r="AT697" s="239" t="s">
        <v>372</v>
      </c>
      <c r="AU697" s="239" t="s">
        <v>88</v>
      </c>
      <c r="AY697" s="18" t="s">
        <v>216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86</v>
      </c>
      <c r="BK697" s="240">
        <f>ROUND(I697*H697,2)</f>
        <v>0</v>
      </c>
      <c r="BL697" s="18" t="s">
        <v>121</v>
      </c>
      <c r="BM697" s="239" t="s">
        <v>5384</v>
      </c>
    </row>
    <row r="698" s="2" customFormat="1" ht="16.5" customHeight="1">
      <c r="A698" s="39"/>
      <c r="B698" s="40"/>
      <c r="C698" s="228" t="s">
        <v>1322</v>
      </c>
      <c r="D698" s="228" t="s">
        <v>218</v>
      </c>
      <c r="E698" s="229" t="s">
        <v>5385</v>
      </c>
      <c r="F698" s="230" t="s">
        <v>5386</v>
      </c>
      <c r="G698" s="231" t="s">
        <v>328</v>
      </c>
      <c r="H698" s="232">
        <v>0.20000000000000001</v>
      </c>
      <c r="I698" s="233"/>
      <c r="J698" s="234">
        <f>ROUND(I698*H698,2)</f>
        <v>0</v>
      </c>
      <c r="K698" s="230" t="s">
        <v>222</v>
      </c>
      <c r="L698" s="45"/>
      <c r="M698" s="235" t="s">
        <v>1</v>
      </c>
      <c r="N698" s="236" t="s">
        <v>44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1.8</v>
      </c>
      <c r="T698" s="238">
        <f>S698*H698</f>
        <v>0.36000000000000004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121</v>
      </c>
      <c r="AT698" s="239" t="s">
        <v>218</v>
      </c>
      <c r="AU698" s="239" t="s">
        <v>88</v>
      </c>
      <c r="AY698" s="18" t="s">
        <v>216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86</v>
      </c>
      <c r="BK698" s="240">
        <f>ROUND(I698*H698,2)</f>
        <v>0</v>
      </c>
      <c r="BL698" s="18" t="s">
        <v>121</v>
      </c>
      <c r="BM698" s="239" t="s">
        <v>5387</v>
      </c>
    </row>
    <row r="699" s="13" customFormat="1">
      <c r="A699" s="13"/>
      <c r="B699" s="241"/>
      <c r="C699" s="242"/>
      <c r="D699" s="243" t="s">
        <v>230</v>
      </c>
      <c r="E699" s="244" t="s">
        <v>1</v>
      </c>
      <c r="F699" s="245" t="s">
        <v>5388</v>
      </c>
      <c r="G699" s="242"/>
      <c r="H699" s="246">
        <v>0.20000000000000001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230</v>
      </c>
      <c r="AU699" s="252" t="s">
        <v>88</v>
      </c>
      <c r="AV699" s="13" t="s">
        <v>88</v>
      </c>
      <c r="AW699" s="13" t="s">
        <v>34</v>
      </c>
      <c r="AX699" s="13" t="s">
        <v>86</v>
      </c>
      <c r="AY699" s="252" t="s">
        <v>216</v>
      </c>
    </row>
    <row r="700" s="2" customFormat="1" ht="16.5" customHeight="1">
      <c r="A700" s="39"/>
      <c r="B700" s="40"/>
      <c r="C700" s="228" t="s">
        <v>1327</v>
      </c>
      <c r="D700" s="228" t="s">
        <v>218</v>
      </c>
      <c r="E700" s="229" t="s">
        <v>5389</v>
      </c>
      <c r="F700" s="230" t="s">
        <v>5390</v>
      </c>
      <c r="G700" s="231" t="s">
        <v>277</v>
      </c>
      <c r="H700" s="232">
        <v>60.002000000000002</v>
      </c>
      <c r="I700" s="233"/>
      <c r="J700" s="234">
        <f>ROUND(I700*H700,2)</f>
        <v>0</v>
      </c>
      <c r="K700" s="230" t="s">
        <v>222</v>
      </c>
      <c r="L700" s="45"/>
      <c r="M700" s="235" t="s">
        <v>1</v>
      </c>
      <c r="N700" s="236" t="s">
        <v>44</v>
      </c>
      <c r="O700" s="92"/>
      <c r="P700" s="237">
        <f>O700*H700</f>
        <v>0</v>
      </c>
      <c r="Q700" s="237">
        <v>0</v>
      </c>
      <c r="R700" s="237">
        <f>Q700*H700</f>
        <v>0</v>
      </c>
      <c r="S700" s="237">
        <v>0.16800000000000001</v>
      </c>
      <c r="T700" s="238">
        <f>S700*H700</f>
        <v>10.080336000000001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121</v>
      </c>
      <c r="AT700" s="239" t="s">
        <v>218</v>
      </c>
      <c r="AU700" s="239" t="s">
        <v>88</v>
      </c>
      <c r="AY700" s="18" t="s">
        <v>216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86</v>
      </c>
      <c r="BK700" s="240">
        <f>ROUND(I700*H700,2)</f>
        <v>0</v>
      </c>
      <c r="BL700" s="18" t="s">
        <v>121</v>
      </c>
      <c r="BM700" s="239" t="s">
        <v>5391</v>
      </c>
    </row>
    <row r="701" s="13" customFormat="1">
      <c r="A701" s="13"/>
      <c r="B701" s="241"/>
      <c r="C701" s="242"/>
      <c r="D701" s="243" t="s">
        <v>230</v>
      </c>
      <c r="E701" s="244" t="s">
        <v>1</v>
      </c>
      <c r="F701" s="245" t="s">
        <v>5392</v>
      </c>
      <c r="G701" s="242"/>
      <c r="H701" s="246">
        <v>19.798999999999999</v>
      </c>
      <c r="I701" s="247"/>
      <c r="J701" s="242"/>
      <c r="K701" s="242"/>
      <c r="L701" s="248"/>
      <c r="M701" s="249"/>
      <c r="N701" s="250"/>
      <c r="O701" s="250"/>
      <c r="P701" s="250"/>
      <c r="Q701" s="250"/>
      <c r="R701" s="250"/>
      <c r="S701" s="250"/>
      <c r="T701" s="25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2" t="s">
        <v>230</v>
      </c>
      <c r="AU701" s="252" t="s">
        <v>88</v>
      </c>
      <c r="AV701" s="13" t="s">
        <v>88</v>
      </c>
      <c r="AW701" s="13" t="s">
        <v>34</v>
      </c>
      <c r="AX701" s="13" t="s">
        <v>79</v>
      </c>
      <c r="AY701" s="252" t="s">
        <v>216</v>
      </c>
    </row>
    <row r="702" s="13" customFormat="1">
      <c r="A702" s="13"/>
      <c r="B702" s="241"/>
      <c r="C702" s="242"/>
      <c r="D702" s="243" t="s">
        <v>230</v>
      </c>
      <c r="E702" s="244" t="s">
        <v>1</v>
      </c>
      <c r="F702" s="245" t="s">
        <v>5393</v>
      </c>
      <c r="G702" s="242"/>
      <c r="H702" s="246">
        <v>5.4699999999999998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230</v>
      </c>
      <c r="AU702" s="252" t="s">
        <v>88</v>
      </c>
      <c r="AV702" s="13" t="s">
        <v>88</v>
      </c>
      <c r="AW702" s="13" t="s">
        <v>34</v>
      </c>
      <c r="AX702" s="13" t="s">
        <v>79</v>
      </c>
      <c r="AY702" s="252" t="s">
        <v>216</v>
      </c>
    </row>
    <row r="703" s="13" customFormat="1">
      <c r="A703" s="13"/>
      <c r="B703" s="241"/>
      <c r="C703" s="242"/>
      <c r="D703" s="243" t="s">
        <v>230</v>
      </c>
      <c r="E703" s="244" t="s">
        <v>1</v>
      </c>
      <c r="F703" s="245" t="s">
        <v>5394</v>
      </c>
      <c r="G703" s="242"/>
      <c r="H703" s="246">
        <v>8.1880000000000006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230</v>
      </c>
      <c r="AU703" s="252" t="s">
        <v>88</v>
      </c>
      <c r="AV703" s="13" t="s">
        <v>88</v>
      </c>
      <c r="AW703" s="13" t="s">
        <v>34</v>
      </c>
      <c r="AX703" s="13" t="s">
        <v>79</v>
      </c>
      <c r="AY703" s="252" t="s">
        <v>216</v>
      </c>
    </row>
    <row r="704" s="13" customFormat="1">
      <c r="A704" s="13"/>
      <c r="B704" s="241"/>
      <c r="C704" s="242"/>
      <c r="D704" s="243" t="s">
        <v>230</v>
      </c>
      <c r="E704" s="244" t="s">
        <v>1</v>
      </c>
      <c r="F704" s="245" t="s">
        <v>5395</v>
      </c>
      <c r="G704" s="242"/>
      <c r="H704" s="246">
        <v>2.3999999999999999</v>
      </c>
      <c r="I704" s="247"/>
      <c r="J704" s="242"/>
      <c r="K704" s="242"/>
      <c r="L704" s="248"/>
      <c r="M704" s="249"/>
      <c r="N704" s="250"/>
      <c r="O704" s="250"/>
      <c r="P704" s="250"/>
      <c r="Q704" s="250"/>
      <c r="R704" s="250"/>
      <c r="S704" s="250"/>
      <c r="T704" s="25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2" t="s">
        <v>230</v>
      </c>
      <c r="AU704" s="252" t="s">
        <v>88</v>
      </c>
      <c r="AV704" s="13" t="s">
        <v>88</v>
      </c>
      <c r="AW704" s="13" t="s">
        <v>34</v>
      </c>
      <c r="AX704" s="13" t="s">
        <v>79</v>
      </c>
      <c r="AY704" s="252" t="s">
        <v>216</v>
      </c>
    </row>
    <row r="705" s="13" customFormat="1">
      <c r="A705" s="13"/>
      <c r="B705" s="241"/>
      <c r="C705" s="242"/>
      <c r="D705" s="243" t="s">
        <v>230</v>
      </c>
      <c r="E705" s="244" t="s">
        <v>1</v>
      </c>
      <c r="F705" s="245" t="s">
        <v>5396</v>
      </c>
      <c r="G705" s="242"/>
      <c r="H705" s="246">
        <v>3.4849999999999999</v>
      </c>
      <c r="I705" s="247"/>
      <c r="J705" s="242"/>
      <c r="K705" s="242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230</v>
      </c>
      <c r="AU705" s="252" t="s">
        <v>88</v>
      </c>
      <c r="AV705" s="13" t="s">
        <v>88</v>
      </c>
      <c r="AW705" s="13" t="s">
        <v>34</v>
      </c>
      <c r="AX705" s="13" t="s">
        <v>79</v>
      </c>
      <c r="AY705" s="252" t="s">
        <v>216</v>
      </c>
    </row>
    <row r="706" s="13" customFormat="1">
      <c r="A706" s="13"/>
      <c r="B706" s="241"/>
      <c r="C706" s="242"/>
      <c r="D706" s="243" t="s">
        <v>230</v>
      </c>
      <c r="E706" s="244" t="s">
        <v>1</v>
      </c>
      <c r="F706" s="245" t="s">
        <v>5397</v>
      </c>
      <c r="G706" s="242"/>
      <c r="H706" s="246">
        <v>1.8180000000000001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230</v>
      </c>
      <c r="AU706" s="252" t="s">
        <v>88</v>
      </c>
      <c r="AV706" s="13" t="s">
        <v>88</v>
      </c>
      <c r="AW706" s="13" t="s">
        <v>34</v>
      </c>
      <c r="AX706" s="13" t="s">
        <v>79</v>
      </c>
      <c r="AY706" s="252" t="s">
        <v>216</v>
      </c>
    </row>
    <row r="707" s="13" customFormat="1">
      <c r="A707" s="13"/>
      <c r="B707" s="241"/>
      <c r="C707" s="242"/>
      <c r="D707" s="243" t="s">
        <v>230</v>
      </c>
      <c r="E707" s="244" t="s">
        <v>1</v>
      </c>
      <c r="F707" s="245" t="s">
        <v>5398</v>
      </c>
      <c r="G707" s="242"/>
      <c r="H707" s="246">
        <v>2.02</v>
      </c>
      <c r="I707" s="247"/>
      <c r="J707" s="242"/>
      <c r="K707" s="242"/>
      <c r="L707" s="248"/>
      <c r="M707" s="249"/>
      <c r="N707" s="250"/>
      <c r="O707" s="250"/>
      <c r="P707" s="250"/>
      <c r="Q707" s="250"/>
      <c r="R707" s="250"/>
      <c r="S707" s="250"/>
      <c r="T707" s="25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2" t="s">
        <v>230</v>
      </c>
      <c r="AU707" s="252" t="s">
        <v>88</v>
      </c>
      <c r="AV707" s="13" t="s">
        <v>88</v>
      </c>
      <c r="AW707" s="13" t="s">
        <v>34</v>
      </c>
      <c r="AX707" s="13" t="s">
        <v>79</v>
      </c>
      <c r="AY707" s="252" t="s">
        <v>216</v>
      </c>
    </row>
    <row r="708" s="13" customFormat="1">
      <c r="A708" s="13"/>
      <c r="B708" s="241"/>
      <c r="C708" s="242"/>
      <c r="D708" s="243" t="s">
        <v>230</v>
      </c>
      <c r="E708" s="244" t="s">
        <v>1</v>
      </c>
      <c r="F708" s="245" t="s">
        <v>5399</v>
      </c>
      <c r="G708" s="242"/>
      <c r="H708" s="246">
        <v>2.02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230</v>
      </c>
      <c r="AU708" s="252" t="s">
        <v>88</v>
      </c>
      <c r="AV708" s="13" t="s">
        <v>88</v>
      </c>
      <c r="AW708" s="13" t="s">
        <v>34</v>
      </c>
      <c r="AX708" s="13" t="s">
        <v>79</v>
      </c>
      <c r="AY708" s="252" t="s">
        <v>216</v>
      </c>
    </row>
    <row r="709" s="13" customFormat="1">
      <c r="A709" s="13"/>
      <c r="B709" s="241"/>
      <c r="C709" s="242"/>
      <c r="D709" s="243" t="s">
        <v>230</v>
      </c>
      <c r="E709" s="244" t="s">
        <v>1</v>
      </c>
      <c r="F709" s="245" t="s">
        <v>5400</v>
      </c>
      <c r="G709" s="242"/>
      <c r="H709" s="246">
        <v>0.40400000000000003</v>
      </c>
      <c r="I709" s="247"/>
      <c r="J709" s="242"/>
      <c r="K709" s="242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230</v>
      </c>
      <c r="AU709" s="252" t="s">
        <v>88</v>
      </c>
      <c r="AV709" s="13" t="s">
        <v>88</v>
      </c>
      <c r="AW709" s="13" t="s">
        <v>34</v>
      </c>
      <c r="AX709" s="13" t="s">
        <v>79</v>
      </c>
      <c r="AY709" s="252" t="s">
        <v>216</v>
      </c>
    </row>
    <row r="710" s="13" customFormat="1">
      <c r="A710" s="13"/>
      <c r="B710" s="241"/>
      <c r="C710" s="242"/>
      <c r="D710" s="243" t="s">
        <v>230</v>
      </c>
      <c r="E710" s="244" t="s">
        <v>1</v>
      </c>
      <c r="F710" s="245" t="s">
        <v>5401</v>
      </c>
      <c r="G710" s="242"/>
      <c r="H710" s="246">
        <v>1.8180000000000001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230</v>
      </c>
      <c r="AU710" s="252" t="s">
        <v>88</v>
      </c>
      <c r="AV710" s="13" t="s">
        <v>88</v>
      </c>
      <c r="AW710" s="13" t="s">
        <v>34</v>
      </c>
      <c r="AX710" s="13" t="s">
        <v>79</v>
      </c>
      <c r="AY710" s="252" t="s">
        <v>216</v>
      </c>
    </row>
    <row r="711" s="13" customFormat="1">
      <c r="A711" s="13"/>
      <c r="B711" s="241"/>
      <c r="C711" s="242"/>
      <c r="D711" s="243" t="s">
        <v>230</v>
      </c>
      <c r="E711" s="244" t="s">
        <v>1</v>
      </c>
      <c r="F711" s="245" t="s">
        <v>5402</v>
      </c>
      <c r="G711" s="242"/>
      <c r="H711" s="246">
        <v>0.40400000000000003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230</v>
      </c>
      <c r="AU711" s="252" t="s">
        <v>88</v>
      </c>
      <c r="AV711" s="13" t="s">
        <v>88</v>
      </c>
      <c r="AW711" s="13" t="s">
        <v>34</v>
      </c>
      <c r="AX711" s="13" t="s">
        <v>79</v>
      </c>
      <c r="AY711" s="252" t="s">
        <v>216</v>
      </c>
    </row>
    <row r="712" s="13" customFormat="1">
      <c r="A712" s="13"/>
      <c r="B712" s="241"/>
      <c r="C712" s="242"/>
      <c r="D712" s="243" t="s">
        <v>230</v>
      </c>
      <c r="E712" s="244" t="s">
        <v>1</v>
      </c>
      <c r="F712" s="245" t="s">
        <v>5403</v>
      </c>
      <c r="G712" s="242"/>
      <c r="H712" s="246">
        <v>0.26000000000000001</v>
      </c>
      <c r="I712" s="247"/>
      <c r="J712" s="242"/>
      <c r="K712" s="242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230</v>
      </c>
      <c r="AU712" s="252" t="s">
        <v>88</v>
      </c>
      <c r="AV712" s="13" t="s">
        <v>88</v>
      </c>
      <c r="AW712" s="13" t="s">
        <v>34</v>
      </c>
      <c r="AX712" s="13" t="s">
        <v>79</v>
      </c>
      <c r="AY712" s="252" t="s">
        <v>216</v>
      </c>
    </row>
    <row r="713" s="13" customFormat="1">
      <c r="A713" s="13"/>
      <c r="B713" s="241"/>
      <c r="C713" s="242"/>
      <c r="D713" s="243" t="s">
        <v>230</v>
      </c>
      <c r="E713" s="244" t="s">
        <v>1</v>
      </c>
      <c r="F713" s="245" t="s">
        <v>5404</v>
      </c>
      <c r="G713" s="242"/>
      <c r="H713" s="246">
        <v>0.505</v>
      </c>
      <c r="I713" s="247"/>
      <c r="J713" s="242"/>
      <c r="K713" s="242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230</v>
      </c>
      <c r="AU713" s="252" t="s">
        <v>88</v>
      </c>
      <c r="AV713" s="13" t="s">
        <v>88</v>
      </c>
      <c r="AW713" s="13" t="s">
        <v>34</v>
      </c>
      <c r="AX713" s="13" t="s">
        <v>79</v>
      </c>
      <c r="AY713" s="252" t="s">
        <v>216</v>
      </c>
    </row>
    <row r="714" s="13" customFormat="1">
      <c r="A714" s="13"/>
      <c r="B714" s="241"/>
      <c r="C714" s="242"/>
      <c r="D714" s="243" t="s">
        <v>230</v>
      </c>
      <c r="E714" s="244" t="s">
        <v>1</v>
      </c>
      <c r="F714" s="245" t="s">
        <v>5405</v>
      </c>
      <c r="G714" s="242"/>
      <c r="H714" s="246">
        <v>4.8769999999999998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230</v>
      </c>
      <c r="AU714" s="252" t="s">
        <v>88</v>
      </c>
      <c r="AV714" s="13" t="s">
        <v>88</v>
      </c>
      <c r="AW714" s="13" t="s">
        <v>34</v>
      </c>
      <c r="AX714" s="13" t="s">
        <v>79</v>
      </c>
      <c r="AY714" s="252" t="s">
        <v>216</v>
      </c>
    </row>
    <row r="715" s="15" customFormat="1">
      <c r="A715" s="15"/>
      <c r="B715" s="280"/>
      <c r="C715" s="281"/>
      <c r="D715" s="243" t="s">
        <v>230</v>
      </c>
      <c r="E715" s="282" t="s">
        <v>1</v>
      </c>
      <c r="F715" s="283" t="s">
        <v>775</v>
      </c>
      <c r="G715" s="281"/>
      <c r="H715" s="284">
        <v>53.468000000000004</v>
      </c>
      <c r="I715" s="285"/>
      <c r="J715" s="281"/>
      <c r="K715" s="281"/>
      <c r="L715" s="286"/>
      <c r="M715" s="287"/>
      <c r="N715" s="288"/>
      <c r="O715" s="288"/>
      <c r="P715" s="288"/>
      <c r="Q715" s="288"/>
      <c r="R715" s="288"/>
      <c r="S715" s="288"/>
      <c r="T715" s="28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90" t="s">
        <v>230</v>
      </c>
      <c r="AU715" s="290" t="s">
        <v>88</v>
      </c>
      <c r="AV715" s="15" t="s">
        <v>99</v>
      </c>
      <c r="AW715" s="15" t="s">
        <v>34</v>
      </c>
      <c r="AX715" s="15" t="s">
        <v>79</v>
      </c>
      <c r="AY715" s="290" t="s">
        <v>216</v>
      </c>
    </row>
    <row r="716" s="13" customFormat="1">
      <c r="A716" s="13"/>
      <c r="B716" s="241"/>
      <c r="C716" s="242"/>
      <c r="D716" s="243" t="s">
        <v>230</v>
      </c>
      <c r="E716" s="244" t="s">
        <v>1</v>
      </c>
      <c r="F716" s="245" t="s">
        <v>5406</v>
      </c>
      <c r="G716" s="242"/>
      <c r="H716" s="246">
        <v>3.7120000000000002</v>
      </c>
      <c r="I716" s="247"/>
      <c r="J716" s="242"/>
      <c r="K716" s="242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230</v>
      </c>
      <c r="AU716" s="252" t="s">
        <v>88</v>
      </c>
      <c r="AV716" s="13" t="s">
        <v>88</v>
      </c>
      <c r="AW716" s="13" t="s">
        <v>34</v>
      </c>
      <c r="AX716" s="13" t="s">
        <v>79</v>
      </c>
      <c r="AY716" s="252" t="s">
        <v>216</v>
      </c>
    </row>
    <row r="717" s="13" customFormat="1">
      <c r="A717" s="13"/>
      <c r="B717" s="241"/>
      <c r="C717" s="242"/>
      <c r="D717" s="243" t="s">
        <v>230</v>
      </c>
      <c r="E717" s="244" t="s">
        <v>1</v>
      </c>
      <c r="F717" s="245" t="s">
        <v>5407</v>
      </c>
      <c r="G717" s="242"/>
      <c r="H717" s="246">
        <v>1.899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230</v>
      </c>
      <c r="AU717" s="252" t="s">
        <v>88</v>
      </c>
      <c r="AV717" s="13" t="s">
        <v>88</v>
      </c>
      <c r="AW717" s="13" t="s">
        <v>34</v>
      </c>
      <c r="AX717" s="13" t="s">
        <v>79</v>
      </c>
      <c r="AY717" s="252" t="s">
        <v>216</v>
      </c>
    </row>
    <row r="718" s="13" customFormat="1">
      <c r="A718" s="13"/>
      <c r="B718" s="241"/>
      <c r="C718" s="242"/>
      <c r="D718" s="243" t="s">
        <v>230</v>
      </c>
      <c r="E718" s="244" t="s">
        <v>1</v>
      </c>
      <c r="F718" s="245" t="s">
        <v>4918</v>
      </c>
      <c r="G718" s="242"/>
      <c r="H718" s="246">
        <v>0.92300000000000004</v>
      </c>
      <c r="I718" s="247"/>
      <c r="J718" s="242"/>
      <c r="K718" s="242"/>
      <c r="L718" s="248"/>
      <c r="M718" s="249"/>
      <c r="N718" s="250"/>
      <c r="O718" s="250"/>
      <c r="P718" s="250"/>
      <c r="Q718" s="250"/>
      <c r="R718" s="250"/>
      <c r="S718" s="250"/>
      <c r="T718" s="25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2" t="s">
        <v>230</v>
      </c>
      <c r="AU718" s="252" t="s">
        <v>88</v>
      </c>
      <c r="AV718" s="13" t="s">
        <v>88</v>
      </c>
      <c r="AW718" s="13" t="s">
        <v>34</v>
      </c>
      <c r="AX718" s="13" t="s">
        <v>79</v>
      </c>
      <c r="AY718" s="252" t="s">
        <v>216</v>
      </c>
    </row>
    <row r="719" s="15" customFormat="1">
      <c r="A719" s="15"/>
      <c r="B719" s="280"/>
      <c r="C719" s="281"/>
      <c r="D719" s="243" t="s">
        <v>230</v>
      </c>
      <c r="E719" s="282" t="s">
        <v>1</v>
      </c>
      <c r="F719" s="283" t="s">
        <v>778</v>
      </c>
      <c r="G719" s="281"/>
      <c r="H719" s="284">
        <v>6.5339999999999998</v>
      </c>
      <c r="I719" s="285"/>
      <c r="J719" s="281"/>
      <c r="K719" s="281"/>
      <c r="L719" s="286"/>
      <c r="M719" s="287"/>
      <c r="N719" s="288"/>
      <c r="O719" s="288"/>
      <c r="P719" s="288"/>
      <c r="Q719" s="288"/>
      <c r="R719" s="288"/>
      <c r="S719" s="288"/>
      <c r="T719" s="289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90" t="s">
        <v>230</v>
      </c>
      <c r="AU719" s="290" t="s">
        <v>88</v>
      </c>
      <c r="AV719" s="15" t="s">
        <v>99</v>
      </c>
      <c r="AW719" s="15" t="s">
        <v>34</v>
      </c>
      <c r="AX719" s="15" t="s">
        <v>79</v>
      </c>
      <c r="AY719" s="290" t="s">
        <v>216</v>
      </c>
    </row>
    <row r="720" s="14" customFormat="1">
      <c r="A720" s="14"/>
      <c r="B720" s="253"/>
      <c r="C720" s="254"/>
      <c r="D720" s="243" t="s">
        <v>230</v>
      </c>
      <c r="E720" s="255" t="s">
        <v>1</v>
      </c>
      <c r="F720" s="256" t="s">
        <v>285</v>
      </c>
      <c r="G720" s="254"/>
      <c r="H720" s="257">
        <v>60.002000000000002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3" t="s">
        <v>230</v>
      </c>
      <c r="AU720" s="263" t="s">
        <v>88</v>
      </c>
      <c r="AV720" s="14" t="s">
        <v>121</v>
      </c>
      <c r="AW720" s="14" t="s">
        <v>34</v>
      </c>
      <c r="AX720" s="14" t="s">
        <v>86</v>
      </c>
      <c r="AY720" s="263" t="s">
        <v>216</v>
      </c>
    </row>
    <row r="721" s="2" customFormat="1" ht="16.5" customHeight="1">
      <c r="A721" s="39"/>
      <c r="B721" s="40"/>
      <c r="C721" s="228" t="s">
        <v>1332</v>
      </c>
      <c r="D721" s="228" t="s">
        <v>218</v>
      </c>
      <c r="E721" s="229" t="s">
        <v>5408</v>
      </c>
      <c r="F721" s="230" t="s">
        <v>5409</v>
      </c>
      <c r="G721" s="231" t="s">
        <v>277</v>
      </c>
      <c r="H721" s="232">
        <v>78.200000000000003</v>
      </c>
      <c r="I721" s="233"/>
      <c r="J721" s="234">
        <f>ROUND(I721*H721,2)</f>
        <v>0</v>
      </c>
      <c r="K721" s="230" t="s">
        <v>222</v>
      </c>
      <c r="L721" s="45"/>
      <c r="M721" s="235" t="s">
        <v>1</v>
      </c>
      <c r="N721" s="236" t="s">
        <v>44</v>
      </c>
      <c r="O721" s="92"/>
      <c r="P721" s="237">
        <f>O721*H721</f>
        <v>0</v>
      </c>
      <c r="Q721" s="237">
        <v>0</v>
      </c>
      <c r="R721" s="237">
        <f>Q721*H721</f>
        <v>0</v>
      </c>
      <c r="S721" s="237">
        <v>0.32400000000000001</v>
      </c>
      <c r="T721" s="238">
        <f>S721*H721</f>
        <v>25.3368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9" t="s">
        <v>121</v>
      </c>
      <c r="AT721" s="239" t="s">
        <v>218</v>
      </c>
      <c r="AU721" s="239" t="s">
        <v>88</v>
      </c>
      <c r="AY721" s="18" t="s">
        <v>216</v>
      </c>
      <c r="BE721" s="240">
        <f>IF(N721="základní",J721,0)</f>
        <v>0</v>
      </c>
      <c r="BF721" s="240">
        <f>IF(N721="snížená",J721,0)</f>
        <v>0</v>
      </c>
      <c r="BG721" s="240">
        <f>IF(N721="zákl. přenesená",J721,0)</f>
        <v>0</v>
      </c>
      <c r="BH721" s="240">
        <f>IF(N721="sníž. přenesená",J721,0)</f>
        <v>0</v>
      </c>
      <c r="BI721" s="240">
        <f>IF(N721="nulová",J721,0)</f>
        <v>0</v>
      </c>
      <c r="BJ721" s="18" t="s">
        <v>86</v>
      </c>
      <c r="BK721" s="240">
        <f>ROUND(I721*H721,2)</f>
        <v>0</v>
      </c>
      <c r="BL721" s="18" t="s">
        <v>121</v>
      </c>
      <c r="BM721" s="239" t="s">
        <v>5410</v>
      </c>
    </row>
    <row r="722" s="13" customFormat="1">
      <c r="A722" s="13"/>
      <c r="B722" s="241"/>
      <c r="C722" s="242"/>
      <c r="D722" s="243" t="s">
        <v>230</v>
      </c>
      <c r="E722" s="244" t="s">
        <v>1</v>
      </c>
      <c r="F722" s="245" t="s">
        <v>5411</v>
      </c>
      <c r="G722" s="242"/>
      <c r="H722" s="246">
        <v>3.2730000000000001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230</v>
      </c>
      <c r="AU722" s="252" t="s">
        <v>88</v>
      </c>
      <c r="AV722" s="13" t="s">
        <v>88</v>
      </c>
      <c r="AW722" s="13" t="s">
        <v>34</v>
      </c>
      <c r="AX722" s="13" t="s">
        <v>79</v>
      </c>
      <c r="AY722" s="252" t="s">
        <v>216</v>
      </c>
    </row>
    <row r="723" s="13" customFormat="1">
      <c r="A723" s="13"/>
      <c r="B723" s="241"/>
      <c r="C723" s="242"/>
      <c r="D723" s="243" t="s">
        <v>230</v>
      </c>
      <c r="E723" s="244" t="s">
        <v>1</v>
      </c>
      <c r="F723" s="245" t="s">
        <v>5412</v>
      </c>
      <c r="G723" s="242"/>
      <c r="H723" s="246">
        <v>2.02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230</v>
      </c>
      <c r="AU723" s="252" t="s">
        <v>88</v>
      </c>
      <c r="AV723" s="13" t="s">
        <v>88</v>
      </c>
      <c r="AW723" s="13" t="s">
        <v>34</v>
      </c>
      <c r="AX723" s="13" t="s">
        <v>79</v>
      </c>
      <c r="AY723" s="252" t="s">
        <v>216</v>
      </c>
    </row>
    <row r="724" s="13" customFormat="1">
      <c r="A724" s="13"/>
      <c r="B724" s="241"/>
      <c r="C724" s="242"/>
      <c r="D724" s="243" t="s">
        <v>230</v>
      </c>
      <c r="E724" s="244" t="s">
        <v>1</v>
      </c>
      <c r="F724" s="245" t="s">
        <v>5413</v>
      </c>
      <c r="G724" s="242"/>
      <c r="H724" s="246">
        <v>1.845</v>
      </c>
      <c r="I724" s="247"/>
      <c r="J724" s="242"/>
      <c r="K724" s="242"/>
      <c r="L724" s="248"/>
      <c r="M724" s="249"/>
      <c r="N724" s="250"/>
      <c r="O724" s="250"/>
      <c r="P724" s="250"/>
      <c r="Q724" s="250"/>
      <c r="R724" s="250"/>
      <c r="S724" s="250"/>
      <c r="T724" s="25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2" t="s">
        <v>230</v>
      </c>
      <c r="AU724" s="252" t="s">
        <v>88</v>
      </c>
      <c r="AV724" s="13" t="s">
        <v>88</v>
      </c>
      <c r="AW724" s="13" t="s">
        <v>34</v>
      </c>
      <c r="AX724" s="13" t="s">
        <v>79</v>
      </c>
      <c r="AY724" s="252" t="s">
        <v>216</v>
      </c>
    </row>
    <row r="725" s="13" customFormat="1">
      <c r="A725" s="13"/>
      <c r="B725" s="241"/>
      <c r="C725" s="242"/>
      <c r="D725" s="243" t="s">
        <v>230</v>
      </c>
      <c r="E725" s="244" t="s">
        <v>1</v>
      </c>
      <c r="F725" s="245" t="s">
        <v>5414</v>
      </c>
      <c r="G725" s="242"/>
      <c r="H725" s="246">
        <v>6.7279999999999998</v>
      </c>
      <c r="I725" s="247"/>
      <c r="J725" s="242"/>
      <c r="K725" s="242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230</v>
      </c>
      <c r="AU725" s="252" t="s">
        <v>88</v>
      </c>
      <c r="AV725" s="13" t="s">
        <v>88</v>
      </c>
      <c r="AW725" s="13" t="s">
        <v>34</v>
      </c>
      <c r="AX725" s="13" t="s">
        <v>79</v>
      </c>
      <c r="AY725" s="252" t="s">
        <v>216</v>
      </c>
    </row>
    <row r="726" s="13" customFormat="1">
      <c r="A726" s="13"/>
      <c r="B726" s="241"/>
      <c r="C726" s="242"/>
      <c r="D726" s="243" t="s">
        <v>230</v>
      </c>
      <c r="E726" s="244" t="s">
        <v>1</v>
      </c>
      <c r="F726" s="245" t="s">
        <v>5415</v>
      </c>
      <c r="G726" s="242"/>
      <c r="H726" s="246">
        <v>3.5249999999999999</v>
      </c>
      <c r="I726" s="247"/>
      <c r="J726" s="242"/>
      <c r="K726" s="242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230</v>
      </c>
      <c r="AU726" s="252" t="s">
        <v>88</v>
      </c>
      <c r="AV726" s="13" t="s">
        <v>88</v>
      </c>
      <c r="AW726" s="13" t="s">
        <v>34</v>
      </c>
      <c r="AX726" s="13" t="s">
        <v>79</v>
      </c>
      <c r="AY726" s="252" t="s">
        <v>216</v>
      </c>
    </row>
    <row r="727" s="13" customFormat="1">
      <c r="A727" s="13"/>
      <c r="B727" s="241"/>
      <c r="C727" s="242"/>
      <c r="D727" s="243" t="s">
        <v>230</v>
      </c>
      <c r="E727" s="244" t="s">
        <v>1</v>
      </c>
      <c r="F727" s="245" t="s">
        <v>5416</v>
      </c>
      <c r="G727" s="242"/>
      <c r="H727" s="246">
        <v>0.40400000000000003</v>
      </c>
      <c r="I727" s="247"/>
      <c r="J727" s="242"/>
      <c r="K727" s="242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230</v>
      </c>
      <c r="AU727" s="252" t="s">
        <v>88</v>
      </c>
      <c r="AV727" s="13" t="s">
        <v>88</v>
      </c>
      <c r="AW727" s="13" t="s">
        <v>34</v>
      </c>
      <c r="AX727" s="13" t="s">
        <v>79</v>
      </c>
      <c r="AY727" s="252" t="s">
        <v>216</v>
      </c>
    </row>
    <row r="728" s="13" customFormat="1">
      <c r="A728" s="13"/>
      <c r="B728" s="241"/>
      <c r="C728" s="242"/>
      <c r="D728" s="243" t="s">
        <v>230</v>
      </c>
      <c r="E728" s="244" t="s">
        <v>1</v>
      </c>
      <c r="F728" s="245" t="s">
        <v>5417</v>
      </c>
      <c r="G728" s="242"/>
      <c r="H728" s="246">
        <v>24.57</v>
      </c>
      <c r="I728" s="247"/>
      <c r="J728" s="242"/>
      <c r="K728" s="242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230</v>
      </c>
      <c r="AU728" s="252" t="s">
        <v>88</v>
      </c>
      <c r="AV728" s="13" t="s">
        <v>88</v>
      </c>
      <c r="AW728" s="13" t="s">
        <v>34</v>
      </c>
      <c r="AX728" s="13" t="s">
        <v>79</v>
      </c>
      <c r="AY728" s="252" t="s">
        <v>216</v>
      </c>
    </row>
    <row r="729" s="15" customFormat="1">
      <c r="A729" s="15"/>
      <c r="B729" s="280"/>
      <c r="C729" s="281"/>
      <c r="D729" s="243" t="s">
        <v>230</v>
      </c>
      <c r="E729" s="282" t="s">
        <v>1</v>
      </c>
      <c r="F729" s="283" t="s">
        <v>775</v>
      </c>
      <c r="G729" s="281"/>
      <c r="H729" s="284">
        <v>42.365000000000002</v>
      </c>
      <c r="I729" s="285"/>
      <c r="J729" s="281"/>
      <c r="K729" s="281"/>
      <c r="L729" s="286"/>
      <c r="M729" s="287"/>
      <c r="N729" s="288"/>
      <c r="O729" s="288"/>
      <c r="P729" s="288"/>
      <c r="Q729" s="288"/>
      <c r="R729" s="288"/>
      <c r="S729" s="288"/>
      <c r="T729" s="289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90" t="s">
        <v>230</v>
      </c>
      <c r="AU729" s="290" t="s">
        <v>88</v>
      </c>
      <c r="AV729" s="15" t="s">
        <v>99</v>
      </c>
      <c r="AW729" s="15" t="s">
        <v>34</v>
      </c>
      <c r="AX729" s="15" t="s">
        <v>79</v>
      </c>
      <c r="AY729" s="290" t="s">
        <v>216</v>
      </c>
    </row>
    <row r="730" s="13" customFormat="1">
      <c r="A730" s="13"/>
      <c r="B730" s="241"/>
      <c r="C730" s="242"/>
      <c r="D730" s="243" t="s">
        <v>230</v>
      </c>
      <c r="E730" s="244" t="s">
        <v>1</v>
      </c>
      <c r="F730" s="245" t="s">
        <v>5417</v>
      </c>
      <c r="G730" s="242"/>
      <c r="H730" s="246">
        <v>24.57</v>
      </c>
      <c r="I730" s="247"/>
      <c r="J730" s="242"/>
      <c r="K730" s="242"/>
      <c r="L730" s="248"/>
      <c r="M730" s="249"/>
      <c r="N730" s="250"/>
      <c r="O730" s="250"/>
      <c r="P730" s="250"/>
      <c r="Q730" s="250"/>
      <c r="R730" s="250"/>
      <c r="S730" s="250"/>
      <c r="T730" s="25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2" t="s">
        <v>230</v>
      </c>
      <c r="AU730" s="252" t="s">
        <v>88</v>
      </c>
      <c r="AV730" s="13" t="s">
        <v>88</v>
      </c>
      <c r="AW730" s="13" t="s">
        <v>34</v>
      </c>
      <c r="AX730" s="13" t="s">
        <v>79</v>
      </c>
      <c r="AY730" s="252" t="s">
        <v>216</v>
      </c>
    </row>
    <row r="731" s="13" customFormat="1">
      <c r="A731" s="13"/>
      <c r="B731" s="241"/>
      <c r="C731" s="242"/>
      <c r="D731" s="243" t="s">
        <v>230</v>
      </c>
      <c r="E731" s="244" t="s">
        <v>1</v>
      </c>
      <c r="F731" s="245" t="s">
        <v>5418</v>
      </c>
      <c r="G731" s="242"/>
      <c r="H731" s="246">
        <v>7.7699999999999996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230</v>
      </c>
      <c r="AU731" s="252" t="s">
        <v>88</v>
      </c>
      <c r="AV731" s="13" t="s">
        <v>88</v>
      </c>
      <c r="AW731" s="13" t="s">
        <v>34</v>
      </c>
      <c r="AX731" s="13" t="s">
        <v>79</v>
      </c>
      <c r="AY731" s="252" t="s">
        <v>216</v>
      </c>
    </row>
    <row r="732" s="13" customFormat="1">
      <c r="A732" s="13"/>
      <c r="B732" s="241"/>
      <c r="C732" s="242"/>
      <c r="D732" s="243" t="s">
        <v>230</v>
      </c>
      <c r="E732" s="244" t="s">
        <v>1</v>
      </c>
      <c r="F732" s="245" t="s">
        <v>4937</v>
      </c>
      <c r="G732" s="242"/>
      <c r="H732" s="246">
        <v>1.4750000000000001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230</v>
      </c>
      <c r="AU732" s="252" t="s">
        <v>88</v>
      </c>
      <c r="AV732" s="13" t="s">
        <v>88</v>
      </c>
      <c r="AW732" s="13" t="s">
        <v>34</v>
      </c>
      <c r="AX732" s="13" t="s">
        <v>79</v>
      </c>
      <c r="AY732" s="252" t="s">
        <v>216</v>
      </c>
    </row>
    <row r="733" s="13" customFormat="1">
      <c r="A733" s="13"/>
      <c r="B733" s="241"/>
      <c r="C733" s="242"/>
      <c r="D733" s="243" t="s">
        <v>230</v>
      </c>
      <c r="E733" s="244" t="s">
        <v>1</v>
      </c>
      <c r="F733" s="245" t="s">
        <v>5419</v>
      </c>
      <c r="G733" s="242"/>
      <c r="H733" s="246">
        <v>2.02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230</v>
      </c>
      <c r="AU733" s="252" t="s">
        <v>88</v>
      </c>
      <c r="AV733" s="13" t="s">
        <v>88</v>
      </c>
      <c r="AW733" s="13" t="s">
        <v>34</v>
      </c>
      <c r="AX733" s="13" t="s">
        <v>79</v>
      </c>
      <c r="AY733" s="252" t="s">
        <v>216</v>
      </c>
    </row>
    <row r="734" s="15" customFormat="1">
      <c r="A734" s="15"/>
      <c r="B734" s="280"/>
      <c r="C734" s="281"/>
      <c r="D734" s="243" t="s">
        <v>230</v>
      </c>
      <c r="E734" s="282" t="s">
        <v>1</v>
      </c>
      <c r="F734" s="283" t="s">
        <v>778</v>
      </c>
      <c r="G734" s="281"/>
      <c r="H734" s="284">
        <v>35.835000000000001</v>
      </c>
      <c r="I734" s="285"/>
      <c r="J734" s="281"/>
      <c r="K734" s="281"/>
      <c r="L734" s="286"/>
      <c r="M734" s="287"/>
      <c r="N734" s="288"/>
      <c r="O734" s="288"/>
      <c r="P734" s="288"/>
      <c r="Q734" s="288"/>
      <c r="R734" s="288"/>
      <c r="S734" s="288"/>
      <c r="T734" s="28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90" t="s">
        <v>230</v>
      </c>
      <c r="AU734" s="290" t="s">
        <v>88</v>
      </c>
      <c r="AV734" s="15" t="s">
        <v>99</v>
      </c>
      <c r="AW734" s="15" t="s">
        <v>34</v>
      </c>
      <c r="AX734" s="15" t="s">
        <v>79</v>
      </c>
      <c r="AY734" s="290" t="s">
        <v>216</v>
      </c>
    </row>
    <row r="735" s="14" customFormat="1">
      <c r="A735" s="14"/>
      <c r="B735" s="253"/>
      <c r="C735" s="254"/>
      <c r="D735" s="243" t="s">
        <v>230</v>
      </c>
      <c r="E735" s="255" t="s">
        <v>1</v>
      </c>
      <c r="F735" s="256" t="s">
        <v>285</v>
      </c>
      <c r="G735" s="254"/>
      <c r="H735" s="257">
        <v>78.200000000000003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230</v>
      </c>
      <c r="AU735" s="263" t="s">
        <v>88</v>
      </c>
      <c r="AV735" s="14" t="s">
        <v>121</v>
      </c>
      <c r="AW735" s="14" t="s">
        <v>34</v>
      </c>
      <c r="AX735" s="14" t="s">
        <v>86</v>
      </c>
      <c r="AY735" s="263" t="s">
        <v>216</v>
      </c>
    </row>
    <row r="736" s="2" customFormat="1" ht="16.5" customHeight="1">
      <c r="A736" s="39"/>
      <c r="B736" s="40"/>
      <c r="C736" s="228" t="s">
        <v>1338</v>
      </c>
      <c r="D736" s="228" t="s">
        <v>218</v>
      </c>
      <c r="E736" s="229" t="s">
        <v>5420</v>
      </c>
      <c r="F736" s="230" t="s">
        <v>5421</v>
      </c>
      <c r="G736" s="231" t="s">
        <v>221</v>
      </c>
      <c r="H736" s="232">
        <v>93.332999999999998</v>
      </c>
      <c r="I736" s="233"/>
      <c r="J736" s="234">
        <f>ROUND(I736*H736,2)</f>
        <v>0</v>
      </c>
      <c r="K736" s="230" t="s">
        <v>222</v>
      </c>
      <c r="L736" s="45"/>
      <c r="M736" s="235" t="s">
        <v>1</v>
      </c>
      <c r="N736" s="236" t="s">
        <v>44</v>
      </c>
      <c r="O736" s="92"/>
      <c r="P736" s="237">
        <f>O736*H736</f>
        <v>0</v>
      </c>
      <c r="Q736" s="237">
        <v>0</v>
      </c>
      <c r="R736" s="237">
        <f>Q736*H736</f>
        <v>0</v>
      </c>
      <c r="S736" s="237">
        <v>0.109</v>
      </c>
      <c r="T736" s="238">
        <f>S736*H736</f>
        <v>10.173297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9" t="s">
        <v>121</v>
      </c>
      <c r="AT736" s="239" t="s">
        <v>218</v>
      </c>
      <c r="AU736" s="239" t="s">
        <v>88</v>
      </c>
      <c r="AY736" s="18" t="s">
        <v>216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8" t="s">
        <v>86</v>
      </c>
      <c r="BK736" s="240">
        <f>ROUND(I736*H736,2)</f>
        <v>0</v>
      </c>
      <c r="BL736" s="18" t="s">
        <v>121</v>
      </c>
      <c r="BM736" s="239" t="s">
        <v>5422</v>
      </c>
    </row>
    <row r="737" s="13" customFormat="1">
      <c r="A737" s="13"/>
      <c r="B737" s="241"/>
      <c r="C737" s="242"/>
      <c r="D737" s="243" t="s">
        <v>230</v>
      </c>
      <c r="E737" s="244" t="s">
        <v>1</v>
      </c>
      <c r="F737" s="245" t="s">
        <v>5423</v>
      </c>
      <c r="G737" s="242"/>
      <c r="H737" s="246">
        <v>43.332999999999998</v>
      </c>
      <c r="I737" s="247"/>
      <c r="J737" s="242"/>
      <c r="K737" s="242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230</v>
      </c>
      <c r="AU737" s="252" t="s">
        <v>88</v>
      </c>
      <c r="AV737" s="13" t="s">
        <v>88</v>
      </c>
      <c r="AW737" s="13" t="s">
        <v>34</v>
      </c>
      <c r="AX737" s="13" t="s">
        <v>79</v>
      </c>
      <c r="AY737" s="252" t="s">
        <v>216</v>
      </c>
    </row>
    <row r="738" s="13" customFormat="1">
      <c r="A738" s="13"/>
      <c r="B738" s="241"/>
      <c r="C738" s="242"/>
      <c r="D738" s="243" t="s">
        <v>230</v>
      </c>
      <c r="E738" s="244" t="s">
        <v>1</v>
      </c>
      <c r="F738" s="245" t="s">
        <v>5424</v>
      </c>
      <c r="G738" s="242"/>
      <c r="H738" s="246">
        <v>30</v>
      </c>
      <c r="I738" s="247"/>
      <c r="J738" s="242"/>
      <c r="K738" s="242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230</v>
      </c>
      <c r="AU738" s="252" t="s">
        <v>88</v>
      </c>
      <c r="AV738" s="13" t="s">
        <v>88</v>
      </c>
      <c r="AW738" s="13" t="s">
        <v>34</v>
      </c>
      <c r="AX738" s="13" t="s">
        <v>79</v>
      </c>
      <c r="AY738" s="252" t="s">
        <v>216</v>
      </c>
    </row>
    <row r="739" s="13" customFormat="1">
      <c r="A739" s="13"/>
      <c r="B739" s="241"/>
      <c r="C739" s="242"/>
      <c r="D739" s="243" t="s">
        <v>230</v>
      </c>
      <c r="E739" s="244" t="s">
        <v>1</v>
      </c>
      <c r="F739" s="245" t="s">
        <v>5425</v>
      </c>
      <c r="G739" s="242"/>
      <c r="H739" s="246">
        <v>20</v>
      </c>
      <c r="I739" s="247"/>
      <c r="J739" s="242"/>
      <c r="K739" s="242"/>
      <c r="L739" s="248"/>
      <c r="M739" s="249"/>
      <c r="N739" s="250"/>
      <c r="O739" s="250"/>
      <c r="P739" s="250"/>
      <c r="Q739" s="250"/>
      <c r="R739" s="250"/>
      <c r="S739" s="250"/>
      <c r="T739" s="25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2" t="s">
        <v>230</v>
      </c>
      <c r="AU739" s="252" t="s">
        <v>88</v>
      </c>
      <c r="AV739" s="13" t="s">
        <v>88</v>
      </c>
      <c r="AW739" s="13" t="s">
        <v>34</v>
      </c>
      <c r="AX739" s="13" t="s">
        <v>79</v>
      </c>
      <c r="AY739" s="252" t="s">
        <v>216</v>
      </c>
    </row>
    <row r="740" s="14" customFormat="1">
      <c r="A740" s="14"/>
      <c r="B740" s="253"/>
      <c r="C740" s="254"/>
      <c r="D740" s="243" t="s">
        <v>230</v>
      </c>
      <c r="E740" s="255" t="s">
        <v>1</v>
      </c>
      <c r="F740" s="256" t="s">
        <v>5426</v>
      </c>
      <c r="G740" s="254"/>
      <c r="H740" s="257">
        <v>93.332999999999998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230</v>
      </c>
      <c r="AU740" s="263" t="s">
        <v>88</v>
      </c>
      <c r="AV740" s="14" t="s">
        <v>121</v>
      </c>
      <c r="AW740" s="14" t="s">
        <v>34</v>
      </c>
      <c r="AX740" s="14" t="s">
        <v>86</v>
      </c>
      <c r="AY740" s="263" t="s">
        <v>216</v>
      </c>
    </row>
    <row r="741" s="2" customFormat="1" ht="21.75" customHeight="1">
      <c r="A741" s="39"/>
      <c r="B741" s="40"/>
      <c r="C741" s="228" t="s">
        <v>1344</v>
      </c>
      <c r="D741" s="228" t="s">
        <v>218</v>
      </c>
      <c r="E741" s="229" t="s">
        <v>5427</v>
      </c>
      <c r="F741" s="230" t="s">
        <v>5428</v>
      </c>
      <c r="G741" s="231" t="s">
        <v>328</v>
      </c>
      <c r="H741" s="232">
        <v>3.343</v>
      </c>
      <c r="I741" s="233"/>
      <c r="J741" s="234">
        <f>ROUND(I741*H741,2)</f>
        <v>0</v>
      </c>
      <c r="K741" s="230" t="s">
        <v>222</v>
      </c>
      <c r="L741" s="45"/>
      <c r="M741" s="235" t="s">
        <v>1</v>
      </c>
      <c r="N741" s="236" t="s">
        <v>44</v>
      </c>
      <c r="O741" s="92"/>
      <c r="P741" s="237">
        <f>O741*H741</f>
        <v>0</v>
      </c>
      <c r="Q741" s="237">
        <v>0</v>
      </c>
      <c r="R741" s="237">
        <f>Q741*H741</f>
        <v>0</v>
      </c>
      <c r="S741" s="237">
        <v>2.2000000000000002</v>
      </c>
      <c r="T741" s="238">
        <f>S741*H741</f>
        <v>7.3546000000000005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9" t="s">
        <v>121</v>
      </c>
      <c r="AT741" s="239" t="s">
        <v>218</v>
      </c>
      <c r="AU741" s="239" t="s">
        <v>88</v>
      </c>
      <c r="AY741" s="18" t="s">
        <v>216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8" t="s">
        <v>86</v>
      </c>
      <c r="BK741" s="240">
        <f>ROUND(I741*H741,2)</f>
        <v>0</v>
      </c>
      <c r="BL741" s="18" t="s">
        <v>121</v>
      </c>
      <c r="BM741" s="239" t="s">
        <v>5429</v>
      </c>
    </row>
    <row r="742" s="13" customFormat="1">
      <c r="A742" s="13"/>
      <c r="B742" s="241"/>
      <c r="C742" s="242"/>
      <c r="D742" s="243" t="s">
        <v>230</v>
      </c>
      <c r="E742" s="244" t="s">
        <v>1</v>
      </c>
      <c r="F742" s="245" t="s">
        <v>5182</v>
      </c>
      <c r="G742" s="242"/>
      <c r="H742" s="246">
        <v>1.47</v>
      </c>
      <c r="I742" s="247"/>
      <c r="J742" s="242"/>
      <c r="K742" s="242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230</v>
      </c>
      <c r="AU742" s="252" t="s">
        <v>88</v>
      </c>
      <c r="AV742" s="13" t="s">
        <v>88</v>
      </c>
      <c r="AW742" s="13" t="s">
        <v>34</v>
      </c>
      <c r="AX742" s="13" t="s">
        <v>79</v>
      </c>
      <c r="AY742" s="252" t="s">
        <v>216</v>
      </c>
    </row>
    <row r="743" s="13" customFormat="1">
      <c r="A743" s="13"/>
      <c r="B743" s="241"/>
      <c r="C743" s="242"/>
      <c r="D743" s="243" t="s">
        <v>230</v>
      </c>
      <c r="E743" s="244" t="s">
        <v>1</v>
      </c>
      <c r="F743" s="245" t="s">
        <v>5430</v>
      </c>
      <c r="G743" s="242"/>
      <c r="H743" s="246">
        <v>0.025000000000000001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230</v>
      </c>
      <c r="AU743" s="252" t="s">
        <v>88</v>
      </c>
      <c r="AV743" s="13" t="s">
        <v>88</v>
      </c>
      <c r="AW743" s="13" t="s">
        <v>34</v>
      </c>
      <c r="AX743" s="13" t="s">
        <v>79</v>
      </c>
      <c r="AY743" s="252" t="s">
        <v>216</v>
      </c>
    </row>
    <row r="744" s="13" customFormat="1">
      <c r="A744" s="13"/>
      <c r="B744" s="241"/>
      <c r="C744" s="242"/>
      <c r="D744" s="243" t="s">
        <v>230</v>
      </c>
      <c r="E744" s="244" t="s">
        <v>1</v>
      </c>
      <c r="F744" s="245" t="s">
        <v>5431</v>
      </c>
      <c r="G744" s="242"/>
      <c r="H744" s="246">
        <v>0.20999999999999999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230</v>
      </c>
      <c r="AU744" s="252" t="s">
        <v>88</v>
      </c>
      <c r="AV744" s="13" t="s">
        <v>88</v>
      </c>
      <c r="AW744" s="13" t="s">
        <v>34</v>
      </c>
      <c r="AX744" s="13" t="s">
        <v>79</v>
      </c>
      <c r="AY744" s="252" t="s">
        <v>216</v>
      </c>
    </row>
    <row r="745" s="15" customFormat="1">
      <c r="A745" s="15"/>
      <c r="B745" s="280"/>
      <c r="C745" s="281"/>
      <c r="D745" s="243" t="s">
        <v>230</v>
      </c>
      <c r="E745" s="282" t="s">
        <v>1</v>
      </c>
      <c r="F745" s="283" t="s">
        <v>5432</v>
      </c>
      <c r="G745" s="281"/>
      <c r="H745" s="284">
        <v>1.7050000000000001</v>
      </c>
      <c r="I745" s="285"/>
      <c r="J745" s="281"/>
      <c r="K745" s="281"/>
      <c r="L745" s="286"/>
      <c r="M745" s="287"/>
      <c r="N745" s="288"/>
      <c r="O745" s="288"/>
      <c r="P745" s="288"/>
      <c r="Q745" s="288"/>
      <c r="R745" s="288"/>
      <c r="S745" s="288"/>
      <c r="T745" s="28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90" t="s">
        <v>230</v>
      </c>
      <c r="AU745" s="290" t="s">
        <v>88</v>
      </c>
      <c r="AV745" s="15" t="s">
        <v>99</v>
      </c>
      <c r="AW745" s="15" t="s">
        <v>34</v>
      </c>
      <c r="AX745" s="15" t="s">
        <v>79</v>
      </c>
      <c r="AY745" s="290" t="s">
        <v>216</v>
      </c>
    </row>
    <row r="746" s="13" customFormat="1">
      <c r="A746" s="13"/>
      <c r="B746" s="241"/>
      <c r="C746" s="242"/>
      <c r="D746" s="243" t="s">
        <v>230</v>
      </c>
      <c r="E746" s="244" t="s">
        <v>1</v>
      </c>
      <c r="F746" s="245" t="s">
        <v>5433</v>
      </c>
      <c r="G746" s="242"/>
      <c r="H746" s="246">
        <v>1.6379999999999999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230</v>
      </c>
      <c r="AU746" s="252" t="s">
        <v>88</v>
      </c>
      <c r="AV746" s="13" t="s">
        <v>88</v>
      </c>
      <c r="AW746" s="13" t="s">
        <v>34</v>
      </c>
      <c r="AX746" s="13" t="s">
        <v>79</v>
      </c>
      <c r="AY746" s="252" t="s">
        <v>216</v>
      </c>
    </row>
    <row r="747" s="15" customFormat="1">
      <c r="A747" s="15"/>
      <c r="B747" s="280"/>
      <c r="C747" s="281"/>
      <c r="D747" s="243" t="s">
        <v>230</v>
      </c>
      <c r="E747" s="282" t="s">
        <v>1</v>
      </c>
      <c r="F747" s="283" t="s">
        <v>1690</v>
      </c>
      <c r="G747" s="281"/>
      <c r="H747" s="284">
        <v>1.6379999999999999</v>
      </c>
      <c r="I747" s="285"/>
      <c r="J747" s="281"/>
      <c r="K747" s="281"/>
      <c r="L747" s="286"/>
      <c r="M747" s="287"/>
      <c r="N747" s="288"/>
      <c r="O747" s="288"/>
      <c r="P747" s="288"/>
      <c r="Q747" s="288"/>
      <c r="R747" s="288"/>
      <c r="S747" s="288"/>
      <c r="T747" s="289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90" t="s">
        <v>230</v>
      </c>
      <c r="AU747" s="290" t="s">
        <v>88</v>
      </c>
      <c r="AV747" s="15" t="s">
        <v>99</v>
      </c>
      <c r="AW747" s="15" t="s">
        <v>34</v>
      </c>
      <c r="AX747" s="15" t="s">
        <v>79</v>
      </c>
      <c r="AY747" s="290" t="s">
        <v>216</v>
      </c>
    </row>
    <row r="748" s="14" customFormat="1">
      <c r="A748" s="14"/>
      <c r="B748" s="253"/>
      <c r="C748" s="254"/>
      <c r="D748" s="243" t="s">
        <v>230</v>
      </c>
      <c r="E748" s="255" t="s">
        <v>1</v>
      </c>
      <c r="F748" s="256" t="s">
        <v>285</v>
      </c>
      <c r="G748" s="254"/>
      <c r="H748" s="257">
        <v>3.343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3" t="s">
        <v>230</v>
      </c>
      <c r="AU748" s="263" t="s">
        <v>88</v>
      </c>
      <c r="AV748" s="14" t="s">
        <v>121</v>
      </c>
      <c r="AW748" s="14" t="s">
        <v>34</v>
      </c>
      <c r="AX748" s="14" t="s">
        <v>86</v>
      </c>
      <c r="AY748" s="263" t="s">
        <v>216</v>
      </c>
    </row>
    <row r="749" s="2" customFormat="1" ht="21.75" customHeight="1">
      <c r="A749" s="39"/>
      <c r="B749" s="40"/>
      <c r="C749" s="228" t="s">
        <v>1356</v>
      </c>
      <c r="D749" s="228" t="s">
        <v>218</v>
      </c>
      <c r="E749" s="229" t="s">
        <v>5434</v>
      </c>
      <c r="F749" s="230" t="s">
        <v>5435</v>
      </c>
      <c r="G749" s="231" t="s">
        <v>328</v>
      </c>
      <c r="H749" s="232">
        <v>1.05</v>
      </c>
      <c r="I749" s="233"/>
      <c r="J749" s="234">
        <f>ROUND(I749*H749,2)</f>
        <v>0</v>
      </c>
      <c r="K749" s="230" t="s">
        <v>222</v>
      </c>
      <c r="L749" s="45"/>
      <c r="M749" s="235" t="s">
        <v>1</v>
      </c>
      <c r="N749" s="236" t="s">
        <v>44</v>
      </c>
      <c r="O749" s="92"/>
      <c r="P749" s="237">
        <f>O749*H749</f>
        <v>0</v>
      </c>
      <c r="Q749" s="237">
        <v>0</v>
      </c>
      <c r="R749" s="237">
        <f>Q749*H749</f>
        <v>0</v>
      </c>
      <c r="S749" s="237">
        <v>2.2000000000000002</v>
      </c>
      <c r="T749" s="238">
        <f>S749*H749</f>
        <v>2.3100000000000005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9" t="s">
        <v>121</v>
      </c>
      <c r="AT749" s="239" t="s">
        <v>218</v>
      </c>
      <c r="AU749" s="239" t="s">
        <v>88</v>
      </c>
      <c r="AY749" s="18" t="s">
        <v>216</v>
      </c>
      <c r="BE749" s="240">
        <f>IF(N749="základní",J749,0)</f>
        <v>0</v>
      </c>
      <c r="BF749" s="240">
        <f>IF(N749="snížená",J749,0)</f>
        <v>0</v>
      </c>
      <c r="BG749" s="240">
        <f>IF(N749="zákl. přenesená",J749,0)</f>
        <v>0</v>
      </c>
      <c r="BH749" s="240">
        <f>IF(N749="sníž. přenesená",J749,0)</f>
        <v>0</v>
      </c>
      <c r="BI749" s="240">
        <f>IF(N749="nulová",J749,0)</f>
        <v>0</v>
      </c>
      <c r="BJ749" s="18" t="s">
        <v>86</v>
      </c>
      <c r="BK749" s="240">
        <f>ROUND(I749*H749,2)</f>
        <v>0</v>
      </c>
      <c r="BL749" s="18" t="s">
        <v>121</v>
      </c>
      <c r="BM749" s="239" t="s">
        <v>5436</v>
      </c>
    </row>
    <row r="750" s="13" customFormat="1">
      <c r="A750" s="13"/>
      <c r="B750" s="241"/>
      <c r="C750" s="242"/>
      <c r="D750" s="243" t="s">
        <v>230</v>
      </c>
      <c r="E750" s="244" t="s">
        <v>1</v>
      </c>
      <c r="F750" s="245" t="s">
        <v>5437</v>
      </c>
      <c r="G750" s="242"/>
      <c r="H750" s="246">
        <v>1.05</v>
      </c>
      <c r="I750" s="247"/>
      <c r="J750" s="242"/>
      <c r="K750" s="242"/>
      <c r="L750" s="248"/>
      <c r="M750" s="249"/>
      <c r="N750" s="250"/>
      <c r="O750" s="250"/>
      <c r="P750" s="250"/>
      <c r="Q750" s="250"/>
      <c r="R750" s="250"/>
      <c r="S750" s="250"/>
      <c r="T750" s="25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2" t="s">
        <v>230</v>
      </c>
      <c r="AU750" s="252" t="s">
        <v>88</v>
      </c>
      <c r="AV750" s="13" t="s">
        <v>88</v>
      </c>
      <c r="AW750" s="13" t="s">
        <v>34</v>
      </c>
      <c r="AX750" s="13" t="s">
        <v>86</v>
      </c>
      <c r="AY750" s="252" t="s">
        <v>216</v>
      </c>
    </row>
    <row r="751" s="2" customFormat="1" ht="16.5" customHeight="1">
      <c r="A751" s="39"/>
      <c r="B751" s="40"/>
      <c r="C751" s="228" t="s">
        <v>1361</v>
      </c>
      <c r="D751" s="228" t="s">
        <v>218</v>
      </c>
      <c r="E751" s="229" t="s">
        <v>5438</v>
      </c>
      <c r="F751" s="230" t="s">
        <v>5439</v>
      </c>
      <c r="G751" s="231" t="s">
        <v>328</v>
      </c>
      <c r="H751" s="232">
        <v>16.969999999999999</v>
      </c>
      <c r="I751" s="233"/>
      <c r="J751" s="234">
        <f>ROUND(I751*H751,2)</f>
        <v>0</v>
      </c>
      <c r="K751" s="230" t="s">
        <v>222</v>
      </c>
      <c r="L751" s="45"/>
      <c r="M751" s="235" t="s">
        <v>1</v>
      </c>
      <c r="N751" s="236" t="s">
        <v>44</v>
      </c>
      <c r="O751" s="92"/>
      <c r="P751" s="237">
        <f>O751*H751</f>
        <v>0</v>
      </c>
      <c r="Q751" s="237">
        <v>0</v>
      </c>
      <c r="R751" s="237">
        <f>Q751*H751</f>
        <v>0</v>
      </c>
      <c r="S751" s="237">
        <v>2.2000000000000002</v>
      </c>
      <c r="T751" s="238">
        <f>S751*H751</f>
        <v>37.334000000000003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9" t="s">
        <v>121</v>
      </c>
      <c r="AT751" s="239" t="s">
        <v>218</v>
      </c>
      <c r="AU751" s="239" t="s">
        <v>88</v>
      </c>
      <c r="AY751" s="18" t="s">
        <v>216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8" t="s">
        <v>86</v>
      </c>
      <c r="BK751" s="240">
        <f>ROUND(I751*H751,2)</f>
        <v>0</v>
      </c>
      <c r="BL751" s="18" t="s">
        <v>121</v>
      </c>
      <c r="BM751" s="239" t="s">
        <v>5440</v>
      </c>
    </row>
    <row r="752" s="13" customFormat="1">
      <c r="A752" s="13"/>
      <c r="B752" s="241"/>
      <c r="C752" s="242"/>
      <c r="D752" s="243" t="s">
        <v>230</v>
      </c>
      <c r="E752" s="244" t="s">
        <v>1</v>
      </c>
      <c r="F752" s="245" t="s">
        <v>5185</v>
      </c>
      <c r="G752" s="242"/>
      <c r="H752" s="246">
        <v>3.6269999999999998</v>
      </c>
      <c r="I752" s="247"/>
      <c r="J752" s="242"/>
      <c r="K752" s="242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230</v>
      </c>
      <c r="AU752" s="252" t="s">
        <v>88</v>
      </c>
      <c r="AV752" s="13" t="s">
        <v>88</v>
      </c>
      <c r="AW752" s="13" t="s">
        <v>34</v>
      </c>
      <c r="AX752" s="13" t="s">
        <v>79</v>
      </c>
      <c r="AY752" s="252" t="s">
        <v>216</v>
      </c>
    </row>
    <row r="753" s="13" customFormat="1">
      <c r="A753" s="13"/>
      <c r="B753" s="241"/>
      <c r="C753" s="242"/>
      <c r="D753" s="243" t="s">
        <v>230</v>
      </c>
      <c r="E753" s="244" t="s">
        <v>1</v>
      </c>
      <c r="F753" s="245" t="s">
        <v>5186</v>
      </c>
      <c r="G753" s="242"/>
      <c r="H753" s="246">
        <v>2.8170000000000002</v>
      </c>
      <c r="I753" s="247"/>
      <c r="J753" s="242"/>
      <c r="K753" s="242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230</v>
      </c>
      <c r="AU753" s="252" t="s">
        <v>88</v>
      </c>
      <c r="AV753" s="13" t="s">
        <v>88</v>
      </c>
      <c r="AW753" s="13" t="s">
        <v>34</v>
      </c>
      <c r="AX753" s="13" t="s">
        <v>79</v>
      </c>
      <c r="AY753" s="252" t="s">
        <v>216</v>
      </c>
    </row>
    <row r="754" s="13" customFormat="1">
      <c r="A754" s="13"/>
      <c r="B754" s="241"/>
      <c r="C754" s="242"/>
      <c r="D754" s="243" t="s">
        <v>230</v>
      </c>
      <c r="E754" s="244" t="s">
        <v>1</v>
      </c>
      <c r="F754" s="245" t="s">
        <v>5187</v>
      </c>
      <c r="G754" s="242"/>
      <c r="H754" s="246">
        <v>1.8360000000000001</v>
      </c>
      <c r="I754" s="247"/>
      <c r="J754" s="242"/>
      <c r="K754" s="242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230</v>
      </c>
      <c r="AU754" s="252" t="s">
        <v>88</v>
      </c>
      <c r="AV754" s="13" t="s">
        <v>88</v>
      </c>
      <c r="AW754" s="13" t="s">
        <v>34</v>
      </c>
      <c r="AX754" s="13" t="s">
        <v>79</v>
      </c>
      <c r="AY754" s="252" t="s">
        <v>216</v>
      </c>
    </row>
    <row r="755" s="13" customFormat="1">
      <c r="A755" s="13"/>
      <c r="B755" s="241"/>
      <c r="C755" s="242"/>
      <c r="D755" s="243" t="s">
        <v>230</v>
      </c>
      <c r="E755" s="244" t="s">
        <v>1</v>
      </c>
      <c r="F755" s="245" t="s">
        <v>5188</v>
      </c>
      <c r="G755" s="242"/>
      <c r="H755" s="246">
        <v>0.089999999999999997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230</v>
      </c>
      <c r="AU755" s="252" t="s">
        <v>88</v>
      </c>
      <c r="AV755" s="13" t="s">
        <v>88</v>
      </c>
      <c r="AW755" s="13" t="s">
        <v>34</v>
      </c>
      <c r="AX755" s="13" t="s">
        <v>79</v>
      </c>
      <c r="AY755" s="252" t="s">
        <v>216</v>
      </c>
    </row>
    <row r="756" s="13" customFormat="1">
      <c r="A756" s="13"/>
      <c r="B756" s="241"/>
      <c r="C756" s="242"/>
      <c r="D756" s="243" t="s">
        <v>230</v>
      </c>
      <c r="E756" s="244" t="s">
        <v>1</v>
      </c>
      <c r="F756" s="245" t="s">
        <v>5441</v>
      </c>
      <c r="G756" s="242"/>
      <c r="H756" s="246">
        <v>0.75600000000000001</v>
      </c>
      <c r="I756" s="247"/>
      <c r="J756" s="242"/>
      <c r="K756" s="242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230</v>
      </c>
      <c r="AU756" s="252" t="s">
        <v>88</v>
      </c>
      <c r="AV756" s="13" t="s">
        <v>88</v>
      </c>
      <c r="AW756" s="13" t="s">
        <v>34</v>
      </c>
      <c r="AX756" s="13" t="s">
        <v>79</v>
      </c>
      <c r="AY756" s="252" t="s">
        <v>216</v>
      </c>
    </row>
    <row r="757" s="13" customFormat="1">
      <c r="A757" s="13"/>
      <c r="B757" s="241"/>
      <c r="C757" s="242"/>
      <c r="D757" s="243" t="s">
        <v>230</v>
      </c>
      <c r="E757" s="244" t="s">
        <v>1</v>
      </c>
      <c r="F757" s="245" t="s">
        <v>5189</v>
      </c>
      <c r="G757" s="242"/>
      <c r="H757" s="246">
        <v>7.056</v>
      </c>
      <c r="I757" s="247"/>
      <c r="J757" s="242"/>
      <c r="K757" s="242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230</v>
      </c>
      <c r="AU757" s="252" t="s">
        <v>88</v>
      </c>
      <c r="AV757" s="13" t="s">
        <v>88</v>
      </c>
      <c r="AW757" s="13" t="s">
        <v>34</v>
      </c>
      <c r="AX757" s="13" t="s">
        <v>79</v>
      </c>
      <c r="AY757" s="252" t="s">
        <v>216</v>
      </c>
    </row>
    <row r="758" s="13" customFormat="1">
      <c r="A758" s="13"/>
      <c r="B758" s="241"/>
      <c r="C758" s="242"/>
      <c r="D758" s="243" t="s">
        <v>230</v>
      </c>
      <c r="E758" s="244" t="s">
        <v>1</v>
      </c>
      <c r="F758" s="245" t="s">
        <v>5190</v>
      </c>
      <c r="G758" s="242"/>
      <c r="H758" s="246">
        <v>0.78800000000000003</v>
      </c>
      <c r="I758" s="247"/>
      <c r="J758" s="242"/>
      <c r="K758" s="242"/>
      <c r="L758" s="248"/>
      <c r="M758" s="249"/>
      <c r="N758" s="250"/>
      <c r="O758" s="250"/>
      <c r="P758" s="250"/>
      <c r="Q758" s="250"/>
      <c r="R758" s="250"/>
      <c r="S758" s="250"/>
      <c r="T758" s="25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2" t="s">
        <v>230</v>
      </c>
      <c r="AU758" s="252" t="s">
        <v>88</v>
      </c>
      <c r="AV758" s="13" t="s">
        <v>88</v>
      </c>
      <c r="AW758" s="13" t="s">
        <v>34</v>
      </c>
      <c r="AX758" s="13" t="s">
        <v>79</v>
      </c>
      <c r="AY758" s="252" t="s">
        <v>216</v>
      </c>
    </row>
    <row r="759" s="14" customFormat="1">
      <c r="A759" s="14"/>
      <c r="B759" s="253"/>
      <c r="C759" s="254"/>
      <c r="D759" s="243" t="s">
        <v>230</v>
      </c>
      <c r="E759" s="255" t="s">
        <v>1</v>
      </c>
      <c r="F759" s="256" t="s">
        <v>285</v>
      </c>
      <c r="G759" s="254"/>
      <c r="H759" s="257">
        <v>16.969999999999999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230</v>
      </c>
      <c r="AU759" s="263" t="s">
        <v>88</v>
      </c>
      <c r="AV759" s="14" t="s">
        <v>121</v>
      </c>
      <c r="AW759" s="14" t="s">
        <v>34</v>
      </c>
      <c r="AX759" s="14" t="s">
        <v>86</v>
      </c>
      <c r="AY759" s="263" t="s">
        <v>216</v>
      </c>
    </row>
    <row r="760" s="2" customFormat="1" ht="16.5" customHeight="1">
      <c r="A760" s="39"/>
      <c r="B760" s="40"/>
      <c r="C760" s="228" t="s">
        <v>1366</v>
      </c>
      <c r="D760" s="228" t="s">
        <v>218</v>
      </c>
      <c r="E760" s="229" t="s">
        <v>5442</v>
      </c>
      <c r="F760" s="230" t="s">
        <v>5443</v>
      </c>
      <c r="G760" s="231" t="s">
        <v>277</v>
      </c>
      <c r="H760" s="232">
        <v>10.5</v>
      </c>
      <c r="I760" s="233"/>
      <c r="J760" s="234">
        <f>ROUND(I760*H760,2)</f>
        <v>0</v>
      </c>
      <c r="K760" s="230" t="s">
        <v>222</v>
      </c>
      <c r="L760" s="45"/>
      <c r="M760" s="235" t="s">
        <v>1</v>
      </c>
      <c r="N760" s="236" t="s">
        <v>44</v>
      </c>
      <c r="O760" s="92"/>
      <c r="P760" s="237">
        <f>O760*H760</f>
        <v>0</v>
      </c>
      <c r="Q760" s="237">
        <v>0</v>
      </c>
      <c r="R760" s="237">
        <f>Q760*H760</f>
        <v>0</v>
      </c>
      <c r="S760" s="237">
        <v>0.089999999999999997</v>
      </c>
      <c r="T760" s="238">
        <f>S760*H760</f>
        <v>0.94499999999999995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121</v>
      </c>
      <c r="AT760" s="239" t="s">
        <v>218</v>
      </c>
      <c r="AU760" s="239" t="s">
        <v>88</v>
      </c>
      <c r="AY760" s="18" t="s">
        <v>216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86</v>
      </c>
      <c r="BK760" s="240">
        <f>ROUND(I760*H760,2)</f>
        <v>0</v>
      </c>
      <c r="BL760" s="18" t="s">
        <v>121</v>
      </c>
      <c r="BM760" s="239" t="s">
        <v>5444</v>
      </c>
    </row>
    <row r="761" s="13" customFormat="1">
      <c r="A761" s="13"/>
      <c r="B761" s="241"/>
      <c r="C761" s="242"/>
      <c r="D761" s="243" t="s">
        <v>230</v>
      </c>
      <c r="E761" s="244" t="s">
        <v>1</v>
      </c>
      <c r="F761" s="245" t="s">
        <v>5445</v>
      </c>
      <c r="G761" s="242"/>
      <c r="H761" s="246">
        <v>10.5</v>
      </c>
      <c r="I761" s="247"/>
      <c r="J761" s="242"/>
      <c r="K761" s="242"/>
      <c r="L761" s="248"/>
      <c r="M761" s="249"/>
      <c r="N761" s="250"/>
      <c r="O761" s="250"/>
      <c r="P761" s="250"/>
      <c r="Q761" s="250"/>
      <c r="R761" s="250"/>
      <c r="S761" s="250"/>
      <c r="T761" s="25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2" t="s">
        <v>230</v>
      </c>
      <c r="AU761" s="252" t="s">
        <v>88</v>
      </c>
      <c r="AV761" s="13" t="s">
        <v>88</v>
      </c>
      <c r="AW761" s="13" t="s">
        <v>34</v>
      </c>
      <c r="AX761" s="13" t="s">
        <v>86</v>
      </c>
      <c r="AY761" s="252" t="s">
        <v>216</v>
      </c>
    </row>
    <row r="762" s="2" customFormat="1" ht="16.5" customHeight="1">
      <c r="A762" s="39"/>
      <c r="B762" s="40"/>
      <c r="C762" s="228" t="s">
        <v>1371</v>
      </c>
      <c r="D762" s="228" t="s">
        <v>218</v>
      </c>
      <c r="E762" s="229" t="s">
        <v>5446</v>
      </c>
      <c r="F762" s="230" t="s">
        <v>5447</v>
      </c>
      <c r="G762" s="231" t="s">
        <v>277</v>
      </c>
      <c r="H762" s="232">
        <v>372.69999999999999</v>
      </c>
      <c r="I762" s="233"/>
      <c r="J762" s="234">
        <f>ROUND(I762*H762,2)</f>
        <v>0</v>
      </c>
      <c r="K762" s="230" t="s">
        <v>222</v>
      </c>
      <c r="L762" s="45"/>
      <c r="M762" s="235" t="s">
        <v>1</v>
      </c>
      <c r="N762" s="236" t="s">
        <v>44</v>
      </c>
      <c r="O762" s="92"/>
      <c r="P762" s="237">
        <f>O762*H762</f>
        <v>0</v>
      </c>
      <c r="Q762" s="237">
        <v>0</v>
      </c>
      <c r="R762" s="237">
        <f>Q762*H762</f>
        <v>0</v>
      </c>
      <c r="S762" s="237">
        <v>0</v>
      </c>
      <c r="T762" s="238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9" t="s">
        <v>121</v>
      </c>
      <c r="AT762" s="239" t="s">
        <v>218</v>
      </c>
      <c r="AU762" s="239" t="s">
        <v>88</v>
      </c>
      <c r="AY762" s="18" t="s">
        <v>216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86</v>
      </c>
      <c r="BK762" s="240">
        <f>ROUND(I762*H762,2)</f>
        <v>0</v>
      </c>
      <c r="BL762" s="18" t="s">
        <v>121</v>
      </c>
      <c r="BM762" s="239" t="s">
        <v>5448</v>
      </c>
    </row>
    <row r="763" s="13" customFormat="1">
      <c r="A763" s="13"/>
      <c r="B763" s="241"/>
      <c r="C763" s="242"/>
      <c r="D763" s="243" t="s">
        <v>230</v>
      </c>
      <c r="E763" s="244" t="s">
        <v>1</v>
      </c>
      <c r="F763" s="245" t="s">
        <v>5449</v>
      </c>
      <c r="G763" s="242"/>
      <c r="H763" s="246">
        <v>310.60000000000002</v>
      </c>
      <c r="I763" s="247"/>
      <c r="J763" s="242"/>
      <c r="K763" s="242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230</v>
      </c>
      <c r="AU763" s="252" t="s">
        <v>88</v>
      </c>
      <c r="AV763" s="13" t="s">
        <v>88</v>
      </c>
      <c r="AW763" s="13" t="s">
        <v>34</v>
      </c>
      <c r="AX763" s="13" t="s">
        <v>79</v>
      </c>
      <c r="AY763" s="252" t="s">
        <v>216</v>
      </c>
    </row>
    <row r="764" s="13" customFormat="1">
      <c r="A764" s="13"/>
      <c r="B764" s="241"/>
      <c r="C764" s="242"/>
      <c r="D764" s="243" t="s">
        <v>230</v>
      </c>
      <c r="E764" s="244" t="s">
        <v>1</v>
      </c>
      <c r="F764" s="245" t="s">
        <v>5450</v>
      </c>
      <c r="G764" s="242"/>
      <c r="H764" s="246">
        <v>62.100000000000001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230</v>
      </c>
      <c r="AU764" s="252" t="s">
        <v>88</v>
      </c>
      <c r="AV764" s="13" t="s">
        <v>88</v>
      </c>
      <c r="AW764" s="13" t="s">
        <v>34</v>
      </c>
      <c r="AX764" s="13" t="s">
        <v>79</v>
      </c>
      <c r="AY764" s="252" t="s">
        <v>216</v>
      </c>
    </row>
    <row r="765" s="14" customFormat="1">
      <c r="A765" s="14"/>
      <c r="B765" s="253"/>
      <c r="C765" s="254"/>
      <c r="D765" s="243" t="s">
        <v>230</v>
      </c>
      <c r="E765" s="255" t="s">
        <v>1</v>
      </c>
      <c r="F765" s="256" t="s">
        <v>5451</v>
      </c>
      <c r="G765" s="254"/>
      <c r="H765" s="257">
        <v>372.70000000000005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230</v>
      </c>
      <c r="AU765" s="263" t="s">
        <v>88</v>
      </c>
      <c r="AV765" s="14" t="s">
        <v>121</v>
      </c>
      <c r="AW765" s="14" t="s">
        <v>34</v>
      </c>
      <c r="AX765" s="14" t="s">
        <v>86</v>
      </c>
      <c r="AY765" s="263" t="s">
        <v>216</v>
      </c>
    </row>
    <row r="766" s="2" customFormat="1" ht="16.5" customHeight="1">
      <c r="A766" s="39"/>
      <c r="B766" s="40"/>
      <c r="C766" s="228" t="s">
        <v>1375</v>
      </c>
      <c r="D766" s="228" t="s">
        <v>218</v>
      </c>
      <c r="E766" s="229" t="s">
        <v>5452</v>
      </c>
      <c r="F766" s="230" t="s">
        <v>5453</v>
      </c>
      <c r="G766" s="231" t="s">
        <v>277</v>
      </c>
      <c r="H766" s="232">
        <v>372.69999999999999</v>
      </c>
      <c r="I766" s="233"/>
      <c r="J766" s="234">
        <f>ROUND(I766*H766,2)</f>
        <v>0</v>
      </c>
      <c r="K766" s="230" t="s">
        <v>222</v>
      </c>
      <c r="L766" s="45"/>
      <c r="M766" s="235" t="s">
        <v>1</v>
      </c>
      <c r="N766" s="236" t="s">
        <v>44</v>
      </c>
      <c r="O766" s="92"/>
      <c r="P766" s="237">
        <f>O766*H766</f>
        <v>0</v>
      </c>
      <c r="Q766" s="237">
        <v>0</v>
      </c>
      <c r="R766" s="237">
        <f>Q766*H766</f>
        <v>0</v>
      </c>
      <c r="S766" s="237">
        <v>0</v>
      </c>
      <c r="T766" s="238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9" t="s">
        <v>121</v>
      </c>
      <c r="AT766" s="239" t="s">
        <v>218</v>
      </c>
      <c r="AU766" s="239" t="s">
        <v>88</v>
      </c>
      <c r="AY766" s="18" t="s">
        <v>216</v>
      </c>
      <c r="BE766" s="240">
        <f>IF(N766="základní",J766,0)</f>
        <v>0</v>
      </c>
      <c r="BF766" s="240">
        <f>IF(N766="snížená",J766,0)</f>
        <v>0</v>
      </c>
      <c r="BG766" s="240">
        <f>IF(N766="zákl. přenesená",J766,0)</f>
        <v>0</v>
      </c>
      <c r="BH766" s="240">
        <f>IF(N766="sníž. přenesená",J766,0)</f>
        <v>0</v>
      </c>
      <c r="BI766" s="240">
        <f>IF(N766="nulová",J766,0)</f>
        <v>0</v>
      </c>
      <c r="BJ766" s="18" t="s">
        <v>86</v>
      </c>
      <c r="BK766" s="240">
        <f>ROUND(I766*H766,2)</f>
        <v>0</v>
      </c>
      <c r="BL766" s="18" t="s">
        <v>121</v>
      </c>
      <c r="BM766" s="239" t="s">
        <v>5454</v>
      </c>
    </row>
    <row r="767" s="2" customFormat="1" ht="16.5" customHeight="1">
      <c r="A767" s="39"/>
      <c r="B767" s="40"/>
      <c r="C767" s="228" t="s">
        <v>1396</v>
      </c>
      <c r="D767" s="228" t="s">
        <v>218</v>
      </c>
      <c r="E767" s="229" t="s">
        <v>5455</v>
      </c>
      <c r="F767" s="230" t="s">
        <v>5456</v>
      </c>
      <c r="G767" s="231" t="s">
        <v>328</v>
      </c>
      <c r="H767" s="232">
        <v>4.3929999999999998</v>
      </c>
      <c r="I767" s="233"/>
      <c r="J767" s="234">
        <f>ROUND(I767*H767,2)</f>
        <v>0</v>
      </c>
      <c r="K767" s="230" t="s">
        <v>222</v>
      </c>
      <c r="L767" s="45"/>
      <c r="M767" s="235" t="s">
        <v>1</v>
      </c>
      <c r="N767" s="236" t="s">
        <v>44</v>
      </c>
      <c r="O767" s="92"/>
      <c r="P767" s="237">
        <f>O767*H767</f>
        <v>0</v>
      </c>
      <c r="Q767" s="237">
        <v>0</v>
      </c>
      <c r="R767" s="237">
        <f>Q767*H767</f>
        <v>0</v>
      </c>
      <c r="S767" s="237">
        <v>0.043999999999999997</v>
      </c>
      <c r="T767" s="238">
        <f>S767*H767</f>
        <v>0.19329199999999999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9" t="s">
        <v>121</v>
      </c>
      <c r="AT767" s="239" t="s">
        <v>218</v>
      </c>
      <c r="AU767" s="239" t="s">
        <v>88</v>
      </c>
      <c r="AY767" s="18" t="s">
        <v>216</v>
      </c>
      <c r="BE767" s="240">
        <f>IF(N767="základní",J767,0)</f>
        <v>0</v>
      </c>
      <c r="BF767" s="240">
        <f>IF(N767="snížená",J767,0)</f>
        <v>0</v>
      </c>
      <c r="BG767" s="240">
        <f>IF(N767="zákl. přenesená",J767,0)</f>
        <v>0</v>
      </c>
      <c r="BH767" s="240">
        <f>IF(N767="sníž. přenesená",J767,0)</f>
        <v>0</v>
      </c>
      <c r="BI767" s="240">
        <f>IF(N767="nulová",J767,0)</f>
        <v>0</v>
      </c>
      <c r="BJ767" s="18" t="s">
        <v>86</v>
      </c>
      <c r="BK767" s="240">
        <f>ROUND(I767*H767,2)</f>
        <v>0</v>
      </c>
      <c r="BL767" s="18" t="s">
        <v>121</v>
      </c>
      <c r="BM767" s="239" t="s">
        <v>5457</v>
      </c>
    </row>
    <row r="768" s="13" customFormat="1">
      <c r="A768" s="13"/>
      <c r="B768" s="241"/>
      <c r="C768" s="242"/>
      <c r="D768" s="243" t="s">
        <v>230</v>
      </c>
      <c r="E768" s="244" t="s">
        <v>1</v>
      </c>
      <c r="F768" s="245" t="s">
        <v>5182</v>
      </c>
      <c r="G768" s="242"/>
      <c r="H768" s="246">
        <v>1.47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230</v>
      </c>
      <c r="AU768" s="252" t="s">
        <v>88</v>
      </c>
      <c r="AV768" s="13" t="s">
        <v>88</v>
      </c>
      <c r="AW768" s="13" t="s">
        <v>34</v>
      </c>
      <c r="AX768" s="13" t="s">
        <v>79</v>
      </c>
      <c r="AY768" s="252" t="s">
        <v>216</v>
      </c>
    </row>
    <row r="769" s="13" customFormat="1">
      <c r="A769" s="13"/>
      <c r="B769" s="241"/>
      <c r="C769" s="242"/>
      <c r="D769" s="243" t="s">
        <v>230</v>
      </c>
      <c r="E769" s="244" t="s">
        <v>1</v>
      </c>
      <c r="F769" s="245" t="s">
        <v>5430</v>
      </c>
      <c r="G769" s="242"/>
      <c r="H769" s="246">
        <v>0.025000000000000001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230</v>
      </c>
      <c r="AU769" s="252" t="s">
        <v>88</v>
      </c>
      <c r="AV769" s="13" t="s">
        <v>88</v>
      </c>
      <c r="AW769" s="13" t="s">
        <v>34</v>
      </c>
      <c r="AX769" s="13" t="s">
        <v>79</v>
      </c>
      <c r="AY769" s="252" t="s">
        <v>216</v>
      </c>
    </row>
    <row r="770" s="13" customFormat="1">
      <c r="A770" s="13"/>
      <c r="B770" s="241"/>
      <c r="C770" s="242"/>
      <c r="D770" s="243" t="s">
        <v>230</v>
      </c>
      <c r="E770" s="244" t="s">
        <v>1</v>
      </c>
      <c r="F770" s="245" t="s">
        <v>5431</v>
      </c>
      <c r="G770" s="242"/>
      <c r="H770" s="246">
        <v>0.20999999999999999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230</v>
      </c>
      <c r="AU770" s="252" t="s">
        <v>88</v>
      </c>
      <c r="AV770" s="13" t="s">
        <v>88</v>
      </c>
      <c r="AW770" s="13" t="s">
        <v>34</v>
      </c>
      <c r="AX770" s="13" t="s">
        <v>79</v>
      </c>
      <c r="AY770" s="252" t="s">
        <v>216</v>
      </c>
    </row>
    <row r="771" s="15" customFormat="1">
      <c r="A771" s="15"/>
      <c r="B771" s="280"/>
      <c r="C771" s="281"/>
      <c r="D771" s="243" t="s">
        <v>230</v>
      </c>
      <c r="E771" s="282" t="s">
        <v>1</v>
      </c>
      <c r="F771" s="283" t="s">
        <v>5432</v>
      </c>
      <c r="G771" s="281"/>
      <c r="H771" s="284">
        <v>1.7050000000000001</v>
      </c>
      <c r="I771" s="285"/>
      <c r="J771" s="281"/>
      <c r="K771" s="281"/>
      <c r="L771" s="286"/>
      <c r="M771" s="287"/>
      <c r="N771" s="288"/>
      <c r="O771" s="288"/>
      <c r="P771" s="288"/>
      <c r="Q771" s="288"/>
      <c r="R771" s="288"/>
      <c r="S771" s="288"/>
      <c r="T771" s="289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90" t="s">
        <v>230</v>
      </c>
      <c r="AU771" s="290" t="s">
        <v>88</v>
      </c>
      <c r="AV771" s="15" t="s">
        <v>99</v>
      </c>
      <c r="AW771" s="15" t="s">
        <v>34</v>
      </c>
      <c r="AX771" s="15" t="s">
        <v>79</v>
      </c>
      <c r="AY771" s="290" t="s">
        <v>216</v>
      </c>
    </row>
    <row r="772" s="13" customFormat="1">
      <c r="A772" s="13"/>
      <c r="B772" s="241"/>
      <c r="C772" s="242"/>
      <c r="D772" s="243" t="s">
        <v>230</v>
      </c>
      <c r="E772" s="244" t="s">
        <v>1</v>
      </c>
      <c r="F772" s="245" t="s">
        <v>5433</v>
      </c>
      <c r="G772" s="242"/>
      <c r="H772" s="246">
        <v>1.6379999999999999</v>
      </c>
      <c r="I772" s="247"/>
      <c r="J772" s="242"/>
      <c r="K772" s="242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230</v>
      </c>
      <c r="AU772" s="252" t="s">
        <v>88</v>
      </c>
      <c r="AV772" s="13" t="s">
        <v>88</v>
      </c>
      <c r="AW772" s="13" t="s">
        <v>34</v>
      </c>
      <c r="AX772" s="13" t="s">
        <v>79</v>
      </c>
      <c r="AY772" s="252" t="s">
        <v>216</v>
      </c>
    </row>
    <row r="773" s="15" customFormat="1">
      <c r="A773" s="15"/>
      <c r="B773" s="280"/>
      <c r="C773" s="281"/>
      <c r="D773" s="243" t="s">
        <v>230</v>
      </c>
      <c r="E773" s="282" t="s">
        <v>1</v>
      </c>
      <c r="F773" s="283" t="s">
        <v>1690</v>
      </c>
      <c r="G773" s="281"/>
      <c r="H773" s="284">
        <v>1.6379999999999999</v>
      </c>
      <c r="I773" s="285"/>
      <c r="J773" s="281"/>
      <c r="K773" s="281"/>
      <c r="L773" s="286"/>
      <c r="M773" s="287"/>
      <c r="N773" s="288"/>
      <c r="O773" s="288"/>
      <c r="P773" s="288"/>
      <c r="Q773" s="288"/>
      <c r="R773" s="288"/>
      <c r="S773" s="288"/>
      <c r="T773" s="289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90" t="s">
        <v>230</v>
      </c>
      <c r="AU773" s="290" t="s">
        <v>88</v>
      </c>
      <c r="AV773" s="15" t="s">
        <v>99</v>
      </c>
      <c r="AW773" s="15" t="s">
        <v>34</v>
      </c>
      <c r="AX773" s="15" t="s">
        <v>79</v>
      </c>
      <c r="AY773" s="290" t="s">
        <v>216</v>
      </c>
    </row>
    <row r="774" s="13" customFormat="1">
      <c r="A774" s="13"/>
      <c r="B774" s="241"/>
      <c r="C774" s="242"/>
      <c r="D774" s="243" t="s">
        <v>230</v>
      </c>
      <c r="E774" s="244" t="s">
        <v>1</v>
      </c>
      <c r="F774" s="245" t="s">
        <v>5437</v>
      </c>
      <c r="G774" s="242"/>
      <c r="H774" s="246">
        <v>1.05</v>
      </c>
      <c r="I774" s="247"/>
      <c r="J774" s="242"/>
      <c r="K774" s="242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230</v>
      </c>
      <c r="AU774" s="252" t="s">
        <v>88</v>
      </c>
      <c r="AV774" s="13" t="s">
        <v>88</v>
      </c>
      <c r="AW774" s="13" t="s">
        <v>34</v>
      </c>
      <c r="AX774" s="13" t="s">
        <v>79</v>
      </c>
      <c r="AY774" s="252" t="s">
        <v>216</v>
      </c>
    </row>
    <row r="775" s="14" customFormat="1">
      <c r="A775" s="14"/>
      <c r="B775" s="253"/>
      <c r="C775" s="254"/>
      <c r="D775" s="243" t="s">
        <v>230</v>
      </c>
      <c r="E775" s="255" t="s">
        <v>1</v>
      </c>
      <c r="F775" s="256" t="s">
        <v>285</v>
      </c>
      <c r="G775" s="254"/>
      <c r="H775" s="257">
        <v>4.3929999999999998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230</v>
      </c>
      <c r="AU775" s="263" t="s">
        <v>88</v>
      </c>
      <c r="AV775" s="14" t="s">
        <v>121</v>
      </c>
      <c r="AW775" s="14" t="s">
        <v>34</v>
      </c>
      <c r="AX775" s="14" t="s">
        <v>86</v>
      </c>
      <c r="AY775" s="263" t="s">
        <v>216</v>
      </c>
    </row>
    <row r="776" s="2" customFormat="1" ht="16.5" customHeight="1">
      <c r="A776" s="39"/>
      <c r="B776" s="40"/>
      <c r="C776" s="228" t="s">
        <v>1401</v>
      </c>
      <c r="D776" s="228" t="s">
        <v>218</v>
      </c>
      <c r="E776" s="229" t="s">
        <v>5458</v>
      </c>
      <c r="F776" s="230" t="s">
        <v>5459</v>
      </c>
      <c r="G776" s="231" t="s">
        <v>328</v>
      </c>
      <c r="H776" s="232">
        <v>16.969999999999999</v>
      </c>
      <c r="I776" s="233"/>
      <c r="J776" s="234">
        <f>ROUND(I776*H776,2)</f>
        <v>0</v>
      </c>
      <c r="K776" s="230" t="s">
        <v>222</v>
      </c>
      <c r="L776" s="45"/>
      <c r="M776" s="235" t="s">
        <v>1</v>
      </c>
      <c r="N776" s="236" t="s">
        <v>44</v>
      </c>
      <c r="O776" s="92"/>
      <c r="P776" s="237">
        <f>O776*H776</f>
        <v>0</v>
      </c>
      <c r="Q776" s="237">
        <v>0</v>
      </c>
      <c r="R776" s="237">
        <f>Q776*H776</f>
        <v>0</v>
      </c>
      <c r="S776" s="237">
        <v>0.029000000000000001</v>
      </c>
      <c r="T776" s="238">
        <f>S776*H776</f>
        <v>0.49213000000000001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9" t="s">
        <v>121</v>
      </c>
      <c r="AT776" s="239" t="s">
        <v>218</v>
      </c>
      <c r="AU776" s="239" t="s">
        <v>88</v>
      </c>
      <c r="AY776" s="18" t="s">
        <v>216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86</v>
      </c>
      <c r="BK776" s="240">
        <f>ROUND(I776*H776,2)</f>
        <v>0</v>
      </c>
      <c r="BL776" s="18" t="s">
        <v>121</v>
      </c>
      <c r="BM776" s="239" t="s">
        <v>5460</v>
      </c>
    </row>
    <row r="777" s="13" customFormat="1">
      <c r="A777" s="13"/>
      <c r="B777" s="241"/>
      <c r="C777" s="242"/>
      <c r="D777" s="243" t="s">
        <v>230</v>
      </c>
      <c r="E777" s="244" t="s">
        <v>1</v>
      </c>
      <c r="F777" s="245" t="s">
        <v>5185</v>
      </c>
      <c r="G777" s="242"/>
      <c r="H777" s="246">
        <v>3.6269999999999998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230</v>
      </c>
      <c r="AU777" s="252" t="s">
        <v>88</v>
      </c>
      <c r="AV777" s="13" t="s">
        <v>88</v>
      </c>
      <c r="AW777" s="13" t="s">
        <v>34</v>
      </c>
      <c r="AX777" s="13" t="s">
        <v>79</v>
      </c>
      <c r="AY777" s="252" t="s">
        <v>216</v>
      </c>
    </row>
    <row r="778" s="13" customFormat="1">
      <c r="A778" s="13"/>
      <c r="B778" s="241"/>
      <c r="C778" s="242"/>
      <c r="D778" s="243" t="s">
        <v>230</v>
      </c>
      <c r="E778" s="244" t="s">
        <v>1</v>
      </c>
      <c r="F778" s="245" t="s">
        <v>5186</v>
      </c>
      <c r="G778" s="242"/>
      <c r="H778" s="246">
        <v>2.8170000000000002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230</v>
      </c>
      <c r="AU778" s="252" t="s">
        <v>88</v>
      </c>
      <c r="AV778" s="13" t="s">
        <v>88</v>
      </c>
      <c r="AW778" s="13" t="s">
        <v>34</v>
      </c>
      <c r="AX778" s="13" t="s">
        <v>79</v>
      </c>
      <c r="AY778" s="252" t="s">
        <v>216</v>
      </c>
    </row>
    <row r="779" s="13" customFormat="1">
      <c r="A779" s="13"/>
      <c r="B779" s="241"/>
      <c r="C779" s="242"/>
      <c r="D779" s="243" t="s">
        <v>230</v>
      </c>
      <c r="E779" s="244" t="s">
        <v>1</v>
      </c>
      <c r="F779" s="245" t="s">
        <v>5187</v>
      </c>
      <c r="G779" s="242"/>
      <c r="H779" s="246">
        <v>1.8360000000000001</v>
      </c>
      <c r="I779" s="247"/>
      <c r="J779" s="242"/>
      <c r="K779" s="242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230</v>
      </c>
      <c r="AU779" s="252" t="s">
        <v>88</v>
      </c>
      <c r="AV779" s="13" t="s">
        <v>88</v>
      </c>
      <c r="AW779" s="13" t="s">
        <v>34</v>
      </c>
      <c r="AX779" s="13" t="s">
        <v>79</v>
      </c>
      <c r="AY779" s="252" t="s">
        <v>216</v>
      </c>
    </row>
    <row r="780" s="13" customFormat="1">
      <c r="A780" s="13"/>
      <c r="B780" s="241"/>
      <c r="C780" s="242"/>
      <c r="D780" s="243" t="s">
        <v>230</v>
      </c>
      <c r="E780" s="244" t="s">
        <v>1</v>
      </c>
      <c r="F780" s="245" t="s">
        <v>5188</v>
      </c>
      <c r="G780" s="242"/>
      <c r="H780" s="246">
        <v>0.089999999999999997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230</v>
      </c>
      <c r="AU780" s="252" t="s">
        <v>88</v>
      </c>
      <c r="AV780" s="13" t="s">
        <v>88</v>
      </c>
      <c r="AW780" s="13" t="s">
        <v>34</v>
      </c>
      <c r="AX780" s="13" t="s">
        <v>79</v>
      </c>
      <c r="AY780" s="252" t="s">
        <v>216</v>
      </c>
    </row>
    <row r="781" s="13" customFormat="1">
      <c r="A781" s="13"/>
      <c r="B781" s="241"/>
      <c r="C781" s="242"/>
      <c r="D781" s="243" t="s">
        <v>230</v>
      </c>
      <c r="E781" s="244" t="s">
        <v>1</v>
      </c>
      <c r="F781" s="245" t="s">
        <v>5441</v>
      </c>
      <c r="G781" s="242"/>
      <c r="H781" s="246">
        <v>0.75600000000000001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230</v>
      </c>
      <c r="AU781" s="252" t="s">
        <v>88</v>
      </c>
      <c r="AV781" s="13" t="s">
        <v>88</v>
      </c>
      <c r="AW781" s="13" t="s">
        <v>34</v>
      </c>
      <c r="AX781" s="13" t="s">
        <v>79</v>
      </c>
      <c r="AY781" s="252" t="s">
        <v>216</v>
      </c>
    </row>
    <row r="782" s="13" customFormat="1">
      <c r="A782" s="13"/>
      <c r="B782" s="241"/>
      <c r="C782" s="242"/>
      <c r="D782" s="243" t="s">
        <v>230</v>
      </c>
      <c r="E782" s="244" t="s">
        <v>1</v>
      </c>
      <c r="F782" s="245" t="s">
        <v>5189</v>
      </c>
      <c r="G782" s="242"/>
      <c r="H782" s="246">
        <v>7.056</v>
      </c>
      <c r="I782" s="247"/>
      <c r="J782" s="242"/>
      <c r="K782" s="242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230</v>
      </c>
      <c r="AU782" s="252" t="s">
        <v>88</v>
      </c>
      <c r="AV782" s="13" t="s">
        <v>88</v>
      </c>
      <c r="AW782" s="13" t="s">
        <v>34</v>
      </c>
      <c r="AX782" s="13" t="s">
        <v>79</v>
      </c>
      <c r="AY782" s="252" t="s">
        <v>216</v>
      </c>
    </row>
    <row r="783" s="13" customFormat="1">
      <c r="A783" s="13"/>
      <c r="B783" s="241"/>
      <c r="C783" s="242"/>
      <c r="D783" s="243" t="s">
        <v>230</v>
      </c>
      <c r="E783" s="244" t="s">
        <v>1</v>
      </c>
      <c r="F783" s="245" t="s">
        <v>5190</v>
      </c>
      <c r="G783" s="242"/>
      <c r="H783" s="246">
        <v>0.78800000000000003</v>
      </c>
      <c r="I783" s="247"/>
      <c r="J783" s="242"/>
      <c r="K783" s="242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230</v>
      </c>
      <c r="AU783" s="252" t="s">
        <v>88</v>
      </c>
      <c r="AV783" s="13" t="s">
        <v>88</v>
      </c>
      <c r="AW783" s="13" t="s">
        <v>34</v>
      </c>
      <c r="AX783" s="13" t="s">
        <v>79</v>
      </c>
      <c r="AY783" s="252" t="s">
        <v>216</v>
      </c>
    </row>
    <row r="784" s="14" customFormat="1">
      <c r="A784" s="14"/>
      <c r="B784" s="253"/>
      <c r="C784" s="254"/>
      <c r="D784" s="243" t="s">
        <v>230</v>
      </c>
      <c r="E784" s="255" t="s">
        <v>1</v>
      </c>
      <c r="F784" s="256" t="s">
        <v>285</v>
      </c>
      <c r="G784" s="254"/>
      <c r="H784" s="257">
        <v>16.969999999999999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230</v>
      </c>
      <c r="AU784" s="263" t="s">
        <v>88</v>
      </c>
      <c r="AV784" s="14" t="s">
        <v>121</v>
      </c>
      <c r="AW784" s="14" t="s">
        <v>34</v>
      </c>
      <c r="AX784" s="14" t="s">
        <v>86</v>
      </c>
      <c r="AY784" s="263" t="s">
        <v>216</v>
      </c>
    </row>
    <row r="785" s="2" customFormat="1" ht="16.5" customHeight="1">
      <c r="A785" s="39"/>
      <c r="B785" s="40"/>
      <c r="C785" s="228" t="s">
        <v>1406</v>
      </c>
      <c r="D785" s="228" t="s">
        <v>218</v>
      </c>
      <c r="E785" s="229" t="s">
        <v>5461</v>
      </c>
      <c r="F785" s="230" t="s">
        <v>5462</v>
      </c>
      <c r="G785" s="231" t="s">
        <v>277</v>
      </c>
      <c r="H785" s="232">
        <v>86.408000000000001</v>
      </c>
      <c r="I785" s="233"/>
      <c r="J785" s="234">
        <f>ROUND(I785*H785,2)</f>
        <v>0</v>
      </c>
      <c r="K785" s="230" t="s">
        <v>222</v>
      </c>
      <c r="L785" s="45"/>
      <c r="M785" s="235" t="s">
        <v>1</v>
      </c>
      <c r="N785" s="236" t="s">
        <v>44</v>
      </c>
      <c r="O785" s="92"/>
      <c r="P785" s="237">
        <f>O785*H785</f>
        <v>0</v>
      </c>
      <c r="Q785" s="237">
        <v>0</v>
      </c>
      <c r="R785" s="237">
        <f>Q785*H785</f>
        <v>0</v>
      </c>
      <c r="S785" s="237">
        <v>0.057000000000000002</v>
      </c>
      <c r="T785" s="238">
        <f>S785*H785</f>
        <v>4.9252560000000001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9" t="s">
        <v>121</v>
      </c>
      <c r="AT785" s="239" t="s">
        <v>218</v>
      </c>
      <c r="AU785" s="239" t="s">
        <v>88</v>
      </c>
      <c r="AY785" s="18" t="s">
        <v>216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86</v>
      </c>
      <c r="BK785" s="240">
        <f>ROUND(I785*H785,2)</f>
        <v>0</v>
      </c>
      <c r="BL785" s="18" t="s">
        <v>121</v>
      </c>
      <c r="BM785" s="239" t="s">
        <v>5463</v>
      </c>
    </row>
    <row r="786" s="13" customFormat="1">
      <c r="A786" s="13"/>
      <c r="B786" s="241"/>
      <c r="C786" s="242"/>
      <c r="D786" s="243" t="s">
        <v>230</v>
      </c>
      <c r="E786" s="244" t="s">
        <v>1</v>
      </c>
      <c r="F786" s="245" t="s">
        <v>5445</v>
      </c>
      <c r="G786" s="242"/>
      <c r="H786" s="246">
        <v>10.5</v>
      </c>
      <c r="I786" s="247"/>
      <c r="J786" s="242"/>
      <c r="K786" s="242"/>
      <c r="L786" s="248"/>
      <c r="M786" s="249"/>
      <c r="N786" s="250"/>
      <c r="O786" s="250"/>
      <c r="P786" s="250"/>
      <c r="Q786" s="250"/>
      <c r="R786" s="250"/>
      <c r="S786" s="250"/>
      <c r="T786" s="25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2" t="s">
        <v>230</v>
      </c>
      <c r="AU786" s="252" t="s">
        <v>88</v>
      </c>
      <c r="AV786" s="13" t="s">
        <v>88</v>
      </c>
      <c r="AW786" s="13" t="s">
        <v>34</v>
      </c>
      <c r="AX786" s="13" t="s">
        <v>79</v>
      </c>
      <c r="AY786" s="252" t="s">
        <v>216</v>
      </c>
    </row>
    <row r="787" s="13" customFormat="1">
      <c r="A787" s="13"/>
      <c r="B787" s="241"/>
      <c r="C787" s="242"/>
      <c r="D787" s="243" t="s">
        <v>230</v>
      </c>
      <c r="E787" s="244" t="s">
        <v>1</v>
      </c>
      <c r="F787" s="245" t="s">
        <v>5464</v>
      </c>
      <c r="G787" s="242"/>
      <c r="H787" s="246">
        <v>32.759999999999998</v>
      </c>
      <c r="I787" s="247"/>
      <c r="J787" s="242"/>
      <c r="K787" s="242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230</v>
      </c>
      <c r="AU787" s="252" t="s">
        <v>88</v>
      </c>
      <c r="AV787" s="13" t="s">
        <v>88</v>
      </c>
      <c r="AW787" s="13" t="s">
        <v>34</v>
      </c>
      <c r="AX787" s="13" t="s">
        <v>79</v>
      </c>
      <c r="AY787" s="252" t="s">
        <v>216</v>
      </c>
    </row>
    <row r="788" s="13" customFormat="1">
      <c r="A788" s="13"/>
      <c r="B788" s="241"/>
      <c r="C788" s="242"/>
      <c r="D788" s="243" t="s">
        <v>230</v>
      </c>
      <c r="E788" s="244" t="s">
        <v>1</v>
      </c>
      <c r="F788" s="245" t="s">
        <v>5465</v>
      </c>
      <c r="G788" s="242"/>
      <c r="H788" s="246">
        <v>43.148000000000003</v>
      </c>
      <c r="I788" s="247"/>
      <c r="J788" s="242"/>
      <c r="K788" s="242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230</v>
      </c>
      <c r="AU788" s="252" t="s">
        <v>88</v>
      </c>
      <c r="AV788" s="13" t="s">
        <v>88</v>
      </c>
      <c r="AW788" s="13" t="s">
        <v>34</v>
      </c>
      <c r="AX788" s="13" t="s">
        <v>79</v>
      </c>
      <c r="AY788" s="252" t="s">
        <v>216</v>
      </c>
    </row>
    <row r="789" s="14" customFormat="1">
      <c r="A789" s="14"/>
      <c r="B789" s="253"/>
      <c r="C789" s="254"/>
      <c r="D789" s="243" t="s">
        <v>230</v>
      </c>
      <c r="E789" s="255" t="s">
        <v>1</v>
      </c>
      <c r="F789" s="256" t="s">
        <v>285</v>
      </c>
      <c r="G789" s="254"/>
      <c r="H789" s="257">
        <v>86.408000000000001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230</v>
      </c>
      <c r="AU789" s="263" t="s">
        <v>88</v>
      </c>
      <c r="AV789" s="14" t="s">
        <v>121</v>
      </c>
      <c r="AW789" s="14" t="s">
        <v>34</v>
      </c>
      <c r="AX789" s="14" t="s">
        <v>86</v>
      </c>
      <c r="AY789" s="263" t="s">
        <v>216</v>
      </c>
    </row>
    <row r="790" s="2" customFormat="1" ht="16.5" customHeight="1">
      <c r="A790" s="39"/>
      <c r="B790" s="40"/>
      <c r="C790" s="228" t="s">
        <v>1411</v>
      </c>
      <c r="D790" s="228" t="s">
        <v>218</v>
      </c>
      <c r="E790" s="229" t="s">
        <v>5466</v>
      </c>
      <c r="F790" s="230" t="s">
        <v>5467</v>
      </c>
      <c r="G790" s="231" t="s">
        <v>277</v>
      </c>
      <c r="H790" s="232">
        <v>959.93299999999999</v>
      </c>
      <c r="I790" s="233"/>
      <c r="J790" s="234">
        <f>ROUND(I790*H790,2)</f>
        <v>0</v>
      </c>
      <c r="K790" s="230" t="s">
        <v>222</v>
      </c>
      <c r="L790" s="45"/>
      <c r="M790" s="235" t="s">
        <v>1</v>
      </c>
      <c r="N790" s="236" t="s">
        <v>44</v>
      </c>
      <c r="O790" s="92"/>
      <c r="P790" s="237">
        <f>O790*H790</f>
        <v>0</v>
      </c>
      <c r="Q790" s="237">
        <v>0</v>
      </c>
      <c r="R790" s="237">
        <f>Q790*H790</f>
        <v>0</v>
      </c>
      <c r="S790" s="237">
        <v>0.014</v>
      </c>
      <c r="T790" s="238">
        <f>S790*H790</f>
        <v>13.439062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9" t="s">
        <v>121</v>
      </c>
      <c r="AT790" s="239" t="s">
        <v>218</v>
      </c>
      <c r="AU790" s="239" t="s">
        <v>88</v>
      </c>
      <c r="AY790" s="18" t="s">
        <v>216</v>
      </c>
      <c r="BE790" s="240">
        <f>IF(N790="základní",J790,0)</f>
        <v>0</v>
      </c>
      <c r="BF790" s="240">
        <f>IF(N790="snížená",J790,0)</f>
        <v>0</v>
      </c>
      <c r="BG790" s="240">
        <f>IF(N790="zákl. přenesená",J790,0)</f>
        <v>0</v>
      </c>
      <c r="BH790" s="240">
        <f>IF(N790="sníž. přenesená",J790,0)</f>
        <v>0</v>
      </c>
      <c r="BI790" s="240">
        <f>IF(N790="nulová",J790,0)</f>
        <v>0</v>
      </c>
      <c r="BJ790" s="18" t="s">
        <v>86</v>
      </c>
      <c r="BK790" s="240">
        <f>ROUND(I790*H790,2)</f>
        <v>0</v>
      </c>
      <c r="BL790" s="18" t="s">
        <v>121</v>
      </c>
      <c r="BM790" s="239" t="s">
        <v>5468</v>
      </c>
    </row>
    <row r="791" s="13" customFormat="1">
      <c r="A791" s="13"/>
      <c r="B791" s="241"/>
      <c r="C791" s="242"/>
      <c r="D791" s="243" t="s">
        <v>230</v>
      </c>
      <c r="E791" s="244" t="s">
        <v>1</v>
      </c>
      <c r="F791" s="245" t="s">
        <v>5173</v>
      </c>
      <c r="G791" s="242"/>
      <c r="H791" s="246">
        <v>1180.297</v>
      </c>
      <c r="I791" s="247"/>
      <c r="J791" s="242"/>
      <c r="K791" s="242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230</v>
      </c>
      <c r="AU791" s="252" t="s">
        <v>88</v>
      </c>
      <c r="AV791" s="13" t="s">
        <v>88</v>
      </c>
      <c r="AW791" s="13" t="s">
        <v>34</v>
      </c>
      <c r="AX791" s="13" t="s">
        <v>79</v>
      </c>
      <c r="AY791" s="252" t="s">
        <v>216</v>
      </c>
    </row>
    <row r="792" s="13" customFormat="1">
      <c r="A792" s="13"/>
      <c r="B792" s="241"/>
      <c r="C792" s="242"/>
      <c r="D792" s="243" t="s">
        <v>230</v>
      </c>
      <c r="E792" s="244" t="s">
        <v>1</v>
      </c>
      <c r="F792" s="245" t="s">
        <v>5174</v>
      </c>
      <c r="G792" s="242"/>
      <c r="H792" s="246">
        <v>-220.364</v>
      </c>
      <c r="I792" s="247"/>
      <c r="J792" s="242"/>
      <c r="K792" s="242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230</v>
      </c>
      <c r="AU792" s="252" t="s">
        <v>88</v>
      </c>
      <c r="AV792" s="13" t="s">
        <v>88</v>
      </c>
      <c r="AW792" s="13" t="s">
        <v>34</v>
      </c>
      <c r="AX792" s="13" t="s">
        <v>79</v>
      </c>
      <c r="AY792" s="252" t="s">
        <v>216</v>
      </c>
    </row>
    <row r="793" s="14" customFormat="1">
      <c r="A793" s="14"/>
      <c r="B793" s="253"/>
      <c r="C793" s="254"/>
      <c r="D793" s="243" t="s">
        <v>230</v>
      </c>
      <c r="E793" s="255" t="s">
        <v>1</v>
      </c>
      <c r="F793" s="256" t="s">
        <v>285</v>
      </c>
      <c r="G793" s="254"/>
      <c r="H793" s="257">
        <v>959.93299999999999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230</v>
      </c>
      <c r="AU793" s="263" t="s">
        <v>88</v>
      </c>
      <c r="AV793" s="14" t="s">
        <v>121</v>
      </c>
      <c r="AW793" s="14" t="s">
        <v>34</v>
      </c>
      <c r="AX793" s="14" t="s">
        <v>86</v>
      </c>
      <c r="AY793" s="263" t="s">
        <v>216</v>
      </c>
    </row>
    <row r="794" s="2" customFormat="1" ht="16.5" customHeight="1">
      <c r="A794" s="39"/>
      <c r="B794" s="40"/>
      <c r="C794" s="228" t="s">
        <v>1417</v>
      </c>
      <c r="D794" s="228" t="s">
        <v>218</v>
      </c>
      <c r="E794" s="229" t="s">
        <v>5469</v>
      </c>
      <c r="F794" s="230" t="s">
        <v>5470</v>
      </c>
      <c r="G794" s="231" t="s">
        <v>277</v>
      </c>
      <c r="H794" s="232">
        <v>105.00100000000001</v>
      </c>
      <c r="I794" s="233"/>
      <c r="J794" s="234">
        <f>ROUND(I794*H794,2)</f>
        <v>0</v>
      </c>
      <c r="K794" s="230" t="s">
        <v>222</v>
      </c>
      <c r="L794" s="45"/>
      <c r="M794" s="235" t="s">
        <v>1</v>
      </c>
      <c r="N794" s="236" t="s">
        <v>44</v>
      </c>
      <c r="O794" s="92"/>
      <c r="P794" s="237">
        <f>O794*H794</f>
        <v>0</v>
      </c>
      <c r="Q794" s="237">
        <v>0</v>
      </c>
      <c r="R794" s="237">
        <f>Q794*H794</f>
        <v>0</v>
      </c>
      <c r="S794" s="237">
        <v>0.075999999999999998</v>
      </c>
      <c r="T794" s="238">
        <f>S794*H794</f>
        <v>7.9800760000000004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121</v>
      </c>
      <c r="AT794" s="239" t="s">
        <v>218</v>
      </c>
      <c r="AU794" s="239" t="s">
        <v>88</v>
      </c>
      <c r="AY794" s="18" t="s">
        <v>216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86</v>
      </c>
      <c r="BK794" s="240">
        <f>ROUND(I794*H794,2)</f>
        <v>0</v>
      </c>
      <c r="BL794" s="18" t="s">
        <v>121</v>
      </c>
      <c r="BM794" s="239" t="s">
        <v>5471</v>
      </c>
    </row>
    <row r="795" s="13" customFormat="1">
      <c r="A795" s="13"/>
      <c r="B795" s="241"/>
      <c r="C795" s="242"/>
      <c r="D795" s="243" t="s">
        <v>230</v>
      </c>
      <c r="E795" s="244" t="s">
        <v>1</v>
      </c>
      <c r="F795" s="245" t="s">
        <v>5472</v>
      </c>
      <c r="G795" s="242"/>
      <c r="H795" s="246">
        <v>56.145000000000003</v>
      </c>
      <c r="I795" s="247"/>
      <c r="J795" s="242"/>
      <c r="K795" s="242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230</v>
      </c>
      <c r="AU795" s="252" t="s">
        <v>88</v>
      </c>
      <c r="AV795" s="13" t="s">
        <v>88</v>
      </c>
      <c r="AW795" s="13" t="s">
        <v>34</v>
      </c>
      <c r="AX795" s="13" t="s">
        <v>79</v>
      </c>
      <c r="AY795" s="252" t="s">
        <v>216</v>
      </c>
    </row>
    <row r="796" s="13" customFormat="1">
      <c r="A796" s="13"/>
      <c r="B796" s="241"/>
      <c r="C796" s="242"/>
      <c r="D796" s="243" t="s">
        <v>230</v>
      </c>
      <c r="E796" s="244" t="s">
        <v>1</v>
      </c>
      <c r="F796" s="245" t="s">
        <v>5473</v>
      </c>
      <c r="G796" s="242"/>
      <c r="H796" s="246">
        <v>48.856000000000002</v>
      </c>
      <c r="I796" s="247"/>
      <c r="J796" s="242"/>
      <c r="K796" s="242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230</v>
      </c>
      <c r="AU796" s="252" t="s">
        <v>88</v>
      </c>
      <c r="AV796" s="13" t="s">
        <v>88</v>
      </c>
      <c r="AW796" s="13" t="s">
        <v>34</v>
      </c>
      <c r="AX796" s="13" t="s">
        <v>79</v>
      </c>
      <c r="AY796" s="252" t="s">
        <v>216</v>
      </c>
    </row>
    <row r="797" s="14" customFormat="1">
      <c r="A797" s="14"/>
      <c r="B797" s="253"/>
      <c r="C797" s="254"/>
      <c r="D797" s="243" t="s">
        <v>230</v>
      </c>
      <c r="E797" s="255" t="s">
        <v>1</v>
      </c>
      <c r="F797" s="256" t="s">
        <v>285</v>
      </c>
      <c r="G797" s="254"/>
      <c r="H797" s="257">
        <v>105.00100000000001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230</v>
      </c>
      <c r="AU797" s="263" t="s">
        <v>88</v>
      </c>
      <c r="AV797" s="14" t="s">
        <v>121</v>
      </c>
      <c r="AW797" s="14" t="s">
        <v>34</v>
      </c>
      <c r="AX797" s="14" t="s">
        <v>86</v>
      </c>
      <c r="AY797" s="263" t="s">
        <v>216</v>
      </c>
    </row>
    <row r="798" s="2" customFormat="1" ht="21.75" customHeight="1">
      <c r="A798" s="39"/>
      <c r="B798" s="40"/>
      <c r="C798" s="228" t="s">
        <v>1424</v>
      </c>
      <c r="D798" s="228" t="s">
        <v>218</v>
      </c>
      <c r="E798" s="229" t="s">
        <v>5474</v>
      </c>
      <c r="F798" s="230" t="s">
        <v>5475</v>
      </c>
      <c r="G798" s="231" t="s">
        <v>277</v>
      </c>
      <c r="H798" s="232">
        <v>2.52</v>
      </c>
      <c r="I798" s="233"/>
      <c r="J798" s="234">
        <f>ROUND(I798*H798,2)</f>
        <v>0</v>
      </c>
      <c r="K798" s="230" t="s">
        <v>222</v>
      </c>
      <c r="L798" s="45"/>
      <c r="M798" s="235" t="s">
        <v>1</v>
      </c>
      <c r="N798" s="236" t="s">
        <v>44</v>
      </c>
      <c r="O798" s="92"/>
      <c r="P798" s="237">
        <f>O798*H798</f>
        <v>0</v>
      </c>
      <c r="Q798" s="237">
        <v>0</v>
      </c>
      <c r="R798" s="237">
        <f>Q798*H798</f>
        <v>0</v>
      </c>
      <c r="S798" s="237">
        <v>0.050999999999999997</v>
      </c>
      <c r="T798" s="238">
        <f>S798*H798</f>
        <v>0.12852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121</v>
      </c>
      <c r="AT798" s="239" t="s">
        <v>218</v>
      </c>
      <c r="AU798" s="239" t="s">
        <v>88</v>
      </c>
      <c r="AY798" s="18" t="s">
        <v>216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86</v>
      </c>
      <c r="BK798" s="240">
        <f>ROUND(I798*H798,2)</f>
        <v>0</v>
      </c>
      <c r="BL798" s="18" t="s">
        <v>121</v>
      </c>
      <c r="BM798" s="239" t="s">
        <v>5476</v>
      </c>
    </row>
    <row r="799" s="13" customFormat="1">
      <c r="A799" s="13"/>
      <c r="B799" s="241"/>
      <c r="C799" s="242"/>
      <c r="D799" s="243" t="s">
        <v>230</v>
      </c>
      <c r="E799" s="244" t="s">
        <v>1</v>
      </c>
      <c r="F799" s="245" t="s">
        <v>5477</v>
      </c>
      <c r="G799" s="242"/>
      <c r="H799" s="246">
        <v>2.52</v>
      </c>
      <c r="I799" s="247"/>
      <c r="J799" s="242"/>
      <c r="K799" s="242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230</v>
      </c>
      <c r="AU799" s="252" t="s">
        <v>88</v>
      </c>
      <c r="AV799" s="13" t="s">
        <v>88</v>
      </c>
      <c r="AW799" s="13" t="s">
        <v>34</v>
      </c>
      <c r="AX799" s="13" t="s">
        <v>86</v>
      </c>
      <c r="AY799" s="252" t="s">
        <v>216</v>
      </c>
    </row>
    <row r="800" s="2" customFormat="1" ht="21.75" customHeight="1">
      <c r="A800" s="39"/>
      <c r="B800" s="40"/>
      <c r="C800" s="228" t="s">
        <v>1430</v>
      </c>
      <c r="D800" s="228" t="s">
        <v>218</v>
      </c>
      <c r="E800" s="229" t="s">
        <v>5478</v>
      </c>
      <c r="F800" s="230" t="s">
        <v>5479</v>
      </c>
      <c r="G800" s="231" t="s">
        <v>277</v>
      </c>
      <c r="H800" s="232">
        <v>143.53999999999999</v>
      </c>
      <c r="I800" s="233"/>
      <c r="J800" s="234">
        <f>ROUND(I800*H800,2)</f>
        <v>0</v>
      </c>
      <c r="K800" s="230" t="s">
        <v>222</v>
      </c>
      <c r="L800" s="45"/>
      <c r="M800" s="235" t="s">
        <v>1</v>
      </c>
      <c r="N800" s="236" t="s">
        <v>44</v>
      </c>
      <c r="O800" s="92"/>
      <c r="P800" s="237">
        <f>O800*H800</f>
        <v>0</v>
      </c>
      <c r="Q800" s="237">
        <v>0</v>
      </c>
      <c r="R800" s="237">
        <f>Q800*H800</f>
        <v>0</v>
      </c>
      <c r="S800" s="237">
        <v>0.042999999999999997</v>
      </c>
      <c r="T800" s="238">
        <f>S800*H800</f>
        <v>6.1722199999999994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9" t="s">
        <v>121</v>
      </c>
      <c r="AT800" s="239" t="s">
        <v>218</v>
      </c>
      <c r="AU800" s="239" t="s">
        <v>88</v>
      </c>
      <c r="AY800" s="18" t="s">
        <v>216</v>
      </c>
      <c r="BE800" s="240">
        <f>IF(N800="základní",J800,0)</f>
        <v>0</v>
      </c>
      <c r="BF800" s="240">
        <f>IF(N800="snížená",J800,0)</f>
        <v>0</v>
      </c>
      <c r="BG800" s="240">
        <f>IF(N800="zákl. přenesená",J800,0)</f>
        <v>0</v>
      </c>
      <c r="BH800" s="240">
        <f>IF(N800="sníž. přenesená",J800,0)</f>
        <v>0</v>
      </c>
      <c r="BI800" s="240">
        <f>IF(N800="nulová",J800,0)</f>
        <v>0</v>
      </c>
      <c r="BJ800" s="18" t="s">
        <v>86</v>
      </c>
      <c r="BK800" s="240">
        <f>ROUND(I800*H800,2)</f>
        <v>0</v>
      </c>
      <c r="BL800" s="18" t="s">
        <v>121</v>
      </c>
      <c r="BM800" s="239" t="s">
        <v>5480</v>
      </c>
    </row>
    <row r="801" s="13" customFormat="1">
      <c r="A801" s="13"/>
      <c r="B801" s="241"/>
      <c r="C801" s="242"/>
      <c r="D801" s="243" t="s">
        <v>230</v>
      </c>
      <c r="E801" s="244" t="s">
        <v>1</v>
      </c>
      <c r="F801" s="245" t="s">
        <v>5481</v>
      </c>
      <c r="G801" s="242"/>
      <c r="H801" s="246">
        <v>17.940000000000001</v>
      </c>
      <c r="I801" s="247"/>
      <c r="J801" s="242"/>
      <c r="K801" s="242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230</v>
      </c>
      <c r="AU801" s="252" t="s">
        <v>88</v>
      </c>
      <c r="AV801" s="13" t="s">
        <v>88</v>
      </c>
      <c r="AW801" s="13" t="s">
        <v>34</v>
      </c>
      <c r="AX801" s="13" t="s">
        <v>79</v>
      </c>
      <c r="AY801" s="252" t="s">
        <v>216</v>
      </c>
    </row>
    <row r="802" s="13" customFormat="1">
      <c r="A802" s="13"/>
      <c r="B802" s="241"/>
      <c r="C802" s="242"/>
      <c r="D802" s="243" t="s">
        <v>230</v>
      </c>
      <c r="E802" s="244" t="s">
        <v>1</v>
      </c>
      <c r="F802" s="245" t="s">
        <v>5482</v>
      </c>
      <c r="G802" s="242"/>
      <c r="H802" s="246">
        <v>37.439999999999998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230</v>
      </c>
      <c r="AU802" s="252" t="s">
        <v>88</v>
      </c>
      <c r="AV802" s="13" t="s">
        <v>88</v>
      </c>
      <c r="AW802" s="13" t="s">
        <v>34</v>
      </c>
      <c r="AX802" s="13" t="s">
        <v>79</v>
      </c>
      <c r="AY802" s="252" t="s">
        <v>216</v>
      </c>
    </row>
    <row r="803" s="13" customFormat="1">
      <c r="A803" s="13"/>
      <c r="B803" s="241"/>
      <c r="C803" s="242"/>
      <c r="D803" s="243" t="s">
        <v>230</v>
      </c>
      <c r="E803" s="244" t="s">
        <v>1</v>
      </c>
      <c r="F803" s="245" t="s">
        <v>5483</v>
      </c>
      <c r="G803" s="242"/>
      <c r="H803" s="246">
        <v>12.960000000000001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230</v>
      </c>
      <c r="AU803" s="252" t="s">
        <v>88</v>
      </c>
      <c r="AV803" s="13" t="s">
        <v>88</v>
      </c>
      <c r="AW803" s="13" t="s">
        <v>34</v>
      </c>
      <c r="AX803" s="13" t="s">
        <v>79</v>
      </c>
      <c r="AY803" s="252" t="s">
        <v>216</v>
      </c>
    </row>
    <row r="804" s="15" customFormat="1">
      <c r="A804" s="15"/>
      <c r="B804" s="280"/>
      <c r="C804" s="281"/>
      <c r="D804" s="243" t="s">
        <v>230</v>
      </c>
      <c r="E804" s="282" t="s">
        <v>1</v>
      </c>
      <c r="F804" s="283" t="s">
        <v>775</v>
      </c>
      <c r="G804" s="281"/>
      <c r="H804" s="284">
        <v>68.340000000000003</v>
      </c>
      <c r="I804" s="285"/>
      <c r="J804" s="281"/>
      <c r="K804" s="281"/>
      <c r="L804" s="286"/>
      <c r="M804" s="287"/>
      <c r="N804" s="288"/>
      <c r="O804" s="288"/>
      <c r="P804" s="288"/>
      <c r="Q804" s="288"/>
      <c r="R804" s="288"/>
      <c r="S804" s="288"/>
      <c r="T804" s="289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90" t="s">
        <v>230</v>
      </c>
      <c r="AU804" s="290" t="s">
        <v>88</v>
      </c>
      <c r="AV804" s="15" t="s">
        <v>99</v>
      </c>
      <c r="AW804" s="15" t="s">
        <v>34</v>
      </c>
      <c r="AX804" s="15" t="s">
        <v>79</v>
      </c>
      <c r="AY804" s="290" t="s">
        <v>216</v>
      </c>
    </row>
    <row r="805" s="13" customFormat="1">
      <c r="A805" s="13"/>
      <c r="B805" s="241"/>
      <c r="C805" s="242"/>
      <c r="D805" s="243" t="s">
        <v>230</v>
      </c>
      <c r="E805" s="244" t="s">
        <v>1</v>
      </c>
      <c r="F805" s="245" t="s">
        <v>5484</v>
      </c>
      <c r="G805" s="242"/>
      <c r="H805" s="246">
        <v>37.439999999999998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230</v>
      </c>
      <c r="AU805" s="252" t="s">
        <v>88</v>
      </c>
      <c r="AV805" s="13" t="s">
        <v>88</v>
      </c>
      <c r="AW805" s="13" t="s">
        <v>34</v>
      </c>
      <c r="AX805" s="13" t="s">
        <v>79</v>
      </c>
      <c r="AY805" s="252" t="s">
        <v>216</v>
      </c>
    </row>
    <row r="806" s="13" customFormat="1">
      <c r="A806" s="13"/>
      <c r="B806" s="241"/>
      <c r="C806" s="242"/>
      <c r="D806" s="243" t="s">
        <v>230</v>
      </c>
      <c r="E806" s="244" t="s">
        <v>1</v>
      </c>
      <c r="F806" s="245" t="s">
        <v>5485</v>
      </c>
      <c r="G806" s="242"/>
      <c r="H806" s="246">
        <v>11.84</v>
      </c>
      <c r="I806" s="247"/>
      <c r="J806" s="242"/>
      <c r="K806" s="242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230</v>
      </c>
      <c r="AU806" s="252" t="s">
        <v>88</v>
      </c>
      <c r="AV806" s="13" t="s">
        <v>88</v>
      </c>
      <c r="AW806" s="13" t="s">
        <v>34</v>
      </c>
      <c r="AX806" s="13" t="s">
        <v>79</v>
      </c>
      <c r="AY806" s="252" t="s">
        <v>216</v>
      </c>
    </row>
    <row r="807" s="13" customFormat="1">
      <c r="A807" s="13"/>
      <c r="B807" s="241"/>
      <c r="C807" s="242"/>
      <c r="D807" s="243" t="s">
        <v>230</v>
      </c>
      <c r="E807" s="244" t="s">
        <v>1</v>
      </c>
      <c r="F807" s="245" t="s">
        <v>5486</v>
      </c>
      <c r="G807" s="242"/>
      <c r="H807" s="246">
        <v>25.920000000000002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230</v>
      </c>
      <c r="AU807" s="252" t="s">
        <v>88</v>
      </c>
      <c r="AV807" s="13" t="s">
        <v>88</v>
      </c>
      <c r="AW807" s="13" t="s">
        <v>34</v>
      </c>
      <c r="AX807" s="13" t="s">
        <v>79</v>
      </c>
      <c r="AY807" s="252" t="s">
        <v>216</v>
      </c>
    </row>
    <row r="808" s="15" customFormat="1">
      <c r="A808" s="15"/>
      <c r="B808" s="280"/>
      <c r="C808" s="281"/>
      <c r="D808" s="243" t="s">
        <v>230</v>
      </c>
      <c r="E808" s="282" t="s">
        <v>1</v>
      </c>
      <c r="F808" s="283" t="s">
        <v>1690</v>
      </c>
      <c r="G808" s="281"/>
      <c r="H808" s="284">
        <v>75.200000000000003</v>
      </c>
      <c r="I808" s="285"/>
      <c r="J808" s="281"/>
      <c r="K808" s="281"/>
      <c r="L808" s="286"/>
      <c r="M808" s="287"/>
      <c r="N808" s="288"/>
      <c r="O808" s="288"/>
      <c r="P808" s="288"/>
      <c r="Q808" s="288"/>
      <c r="R808" s="288"/>
      <c r="S808" s="288"/>
      <c r="T808" s="289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90" t="s">
        <v>230</v>
      </c>
      <c r="AU808" s="290" t="s">
        <v>88</v>
      </c>
      <c r="AV808" s="15" t="s">
        <v>99</v>
      </c>
      <c r="AW808" s="15" t="s">
        <v>34</v>
      </c>
      <c r="AX808" s="15" t="s">
        <v>79</v>
      </c>
      <c r="AY808" s="290" t="s">
        <v>216</v>
      </c>
    </row>
    <row r="809" s="14" customFormat="1">
      <c r="A809" s="14"/>
      <c r="B809" s="253"/>
      <c r="C809" s="254"/>
      <c r="D809" s="243" t="s">
        <v>230</v>
      </c>
      <c r="E809" s="255" t="s">
        <v>1</v>
      </c>
      <c r="F809" s="256" t="s">
        <v>285</v>
      </c>
      <c r="G809" s="254"/>
      <c r="H809" s="257">
        <v>143.53999999999999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230</v>
      </c>
      <c r="AU809" s="263" t="s">
        <v>88</v>
      </c>
      <c r="AV809" s="14" t="s">
        <v>121</v>
      </c>
      <c r="AW809" s="14" t="s">
        <v>34</v>
      </c>
      <c r="AX809" s="14" t="s">
        <v>86</v>
      </c>
      <c r="AY809" s="263" t="s">
        <v>216</v>
      </c>
    </row>
    <row r="810" s="2" customFormat="1" ht="21.75" customHeight="1">
      <c r="A810" s="39"/>
      <c r="B810" s="40"/>
      <c r="C810" s="228" t="s">
        <v>1436</v>
      </c>
      <c r="D810" s="228" t="s">
        <v>218</v>
      </c>
      <c r="E810" s="229" t="s">
        <v>1779</v>
      </c>
      <c r="F810" s="230" t="s">
        <v>5487</v>
      </c>
      <c r="G810" s="231" t="s">
        <v>277</v>
      </c>
      <c r="H810" s="232">
        <v>74.304000000000002</v>
      </c>
      <c r="I810" s="233"/>
      <c r="J810" s="234">
        <f>ROUND(I810*H810,2)</f>
        <v>0</v>
      </c>
      <c r="K810" s="230" t="s">
        <v>222</v>
      </c>
      <c r="L810" s="45"/>
      <c r="M810" s="235" t="s">
        <v>1</v>
      </c>
      <c r="N810" s="236" t="s">
        <v>44</v>
      </c>
      <c r="O810" s="92"/>
      <c r="P810" s="237">
        <f>O810*H810</f>
        <v>0</v>
      </c>
      <c r="Q810" s="237">
        <v>0</v>
      </c>
      <c r="R810" s="237">
        <f>Q810*H810</f>
        <v>0</v>
      </c>
      <c r="S810" s="237">
        <v>0.058999999999999997</v>
      </c>
      <c r="T810" s="238">
        <f>S810*H810</f>
        <v>4.3839360000000003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9" t="s">
        <v>121</v>
      </c>
      <c r="AT810" s="239" t="s">
        <v>218</v>
      </c>
      <c r="AU810" s="239" t="s">
        <v>88</v>
      </c>
      <c r="AY810" s="18" t="s">
        <v>216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86</v>
      </c>
      <c r="BK810" s="240">
        <f>ROUND(I810*H810,2)</f>
        <v>0</v>
      </c>
      <c r="BL810" s="18" t="s">
        <v>121</v>
      </c>
      <c r="BM810" s="239" t="s">
        <v>5488</v>
      </c>
    </row>
    <row r="811" s="13" customFormat="1">
      <c r="A811" s="13"/>
      <c r="B811" s="241"/>
      <c r="C811" s="242"/>
      <c r="D811" s="243" t="s">
        <v>230</v>
      </c>
      <c r="E811" s="244" t="s">
        <v>1</v>
      </c>
      <c r="F811" s="245" t="s">
        <v>5489</v>
      </c>
      <c r="G811" s="242"/>
      <c r="H811" s="246">
        <v>0</v>
      </c>
      <c r="I811" s="247"/>
      <c r="J811" s="242"/>
      <c r="K811" s="242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230</v>
      </c>
      <c r="AU811" s="252" t="s">
        <v>88</v>
      </c>
      <c r="AV811" s="13" t="s">
        <v>88</v>
      </c>
      <c r="AW811" s="13" t="s">
        <v>34</v>
      </c>
      <c r="AX811" s="13" t="s">
        <v>79</v>
      </c>
      <c r="AY811" s="252" t="s">
        <v>216</v>
      </c>
    </row>
    <row r="812" s="13" customFormat="1">
      <c r="A812" s="13"/>
      <c r="B812" s="241"/>
      <c r="C812" s="242"/>
      <c r="D812" s="243" t="s">
        <v>230</v>
      </c>
      <c r="E812" s="244" t="s">
        <v>1</v>
      </c>
      <c r="F812" s="245" t="s">
        <v>5490</v>
      </c>
      <c r="G812" s="242"/>
      <c r="H812" s="246">
        <v>36.287999999999997</v>
      </c>
      <c r="I812" s="247"/>
      <c r="J812" s="242"/>
      <c r="K812" s="242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230</v>
      </c>
      <c r="AU812" s="252" t="s">
        <v>88</v>
      </c>
      <c r="AV812" s="13" t="s">
        <v>88</v>
      </c>
      <c r="AW812" s="13" t="s">
        <v>34</v>
      </c>
      <c r="AX812" s="13" t="s">
        <v>79</v>
      </c>
      <c r="AY812" s="252" t="s">
        <v>216</v>
      </c>
    </row>
    <row r="813" s="13" customFormat="1">
      <c r="A813" s="13"/>
      <c r="B813" s="241"/>
      <c r="C813" s="242"/>
      <c r="D813" s="243" t="s">
        <v>230</v>
      </c>
      <c r="E813" s="244" t="s">
        <v>1</v>
      </c>
      <c r="F813" s="245" t="s">
        <v>5491</v>
      </c>
      <c r="G813" s="242"/>
      <c r="H813" s="246">
        <v>38.015999999999998</v>
      </c>
      <c r="I813" s="247"/>
      <c r="J813" s="242"/>
      <c r="K813" s="242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230</v>
      </c>
      <c r="AU813" s="252" t="s">
        <v>88</v>
      </c>
      <c r="AV813" s="13" t="s">
        <v>88</v>
      </c>
      <c r="AW813" s="13" t="s">
        <v>34</v>
      </c>
      <c r="AX813" s="13" t="s">
        <v>79</v>
      </c>
      <c r="AY813" s="252" t="s">
        <v>216</v>
      </c>
    </row>
    <row r="814" s="14" customFormat="1">
      <c r="A814" s="14"/>
      <c r="B814" s="253"/>
      <c r="C814" s="254"/>
      <c r="D814" s="243" t="s">
        <v>230</v>
      </c>
      <c r="E814" s="255" t="s">
        <v>1</v>
      </c>
      <c r="F814" s="256" t="s">
        <v>285</v>
      </c>
      <c r="G814" s="254"/>
      <c r="H814" s="257">
        <v>74.304000000000002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230</v>
      </c>
      <c r="AU814" s="263" t="s">
        <v>88</v>
      </c>
      <c r="AV814" s="14" t="s">
        <v>121</v>
      </c>
      <c r="AW814" s="14" t="s">
        <v>34</v>
      </c>
      <c r="AX814" s="14" t="s">
        <v>86</v>
      </c>
      <c r="AY814" s="263" t="s">
        <v>216</v>
      </c>
    </row>
    <row r="815" s="2" customFormat="1" ht="16.5" customHeight="1">
      <c r="A815" s="39"/>
      <c r="B815" s="40"/>
      <c r="C815" s="228" t="s">
        <v>1442</v>
      </c>
      <c r="D815" s="228" t="s">
        <v>218</v>
      </c>
      <c r="E815" s="229" t="s">
        <v>5492</v>
      </c>
      <c r="F815" s="230" t="s">
        <v>5493</v>
      </c>
      <c r="G815" s="231" t="s">
        <v>221</v>
      </c>
      <c r="H815" s="232">
        <v>11</v>
      </c>
      <c r="I815" s="233"/>
      <c r="J815" s="234">
        <f>ROUND(I815*H815,2)</f>
        <v>0</v>
      </c>
      <c r="K815" s="230" t="s">
        <v>222</v>
      </c>
      <c r="L815" s="45"/>
      <c r="M815" s="235" t="s">
        <v>1</v>
      </c>
      <c r="N815" s="236" t="s">
        <v>44</v>
      </c>
      <c r="O815" s="92"/>
      <c r="P815" s="237">
        <f>O815*H815</f>
        <v>0</v>
      </c>
      <c r="Q815" s="237">
        <v>0</v>
      </c>
      <c r="R815" s="237">
        <f>Q815*H815</f>
        <v>0</v>
      </c>
      <c r="S815" s="237">
        <v>0.034000000000000002</v>
      </c>
      <c r="T815" s="238">
        <f>S815*H815</f>
        <v>0.374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121</v>
      </c>
      <c r="AT815" s="239" t="s">
        <v>218</v>
      </c>
      <c r="AU815" s="239" t="s">
        <v>88</v>
      </c>
      <c r="AY815" s="18" t="s">
        <v>216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86</v>
      </c>
      <c r="BK815" s="240">
        <f>ROUND(I815*H815,2)</f>
        <v>0</v>
      </c>
      <c r="BL815" s="18" t="s">
        <v>121</v>
      </c>
      <c r="BM815" s="239" t="s">
        <v>5494</v>
      </c>
    </row>
    <row r="816" s="13" customFormat="1">
      <c r="A816" s="13"/>
      <c r="B816" s="241"/>
      <c r="C816" s="242"/>
      <c r="D816" s="243" t="s">
        <v>230</v>
      </c>
      <c r="E816" s="244" t="s">
        <v>1</v>
      </c>
      <c r="F816" s="245" t="s">
        <v>5495</v>
      </c>
      <c r="G816" s="242"/>
      <c r="H816" s="246">
        <v>11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230</v>
      </c>
      <c r="AU816" s="252" t="s">
        <v>88</v>
      </c>
      <c r="AV816" s="13" t="s">
        <v>88</v>
      </c>
      <c r="AW816" s="13" t="s">
        <v>34</v>
      </c>
      <c r="AX816" s="13" t="s">
        <v>86</v>
      </c>
      <c r="AY816" s="252" t="s">
        <v>216</v>
      </c>
    </row>
    <row r="817" s="2" customFormat="1" ht="16.5" customHeight="1">
      <c r="A817" s="39"/>
      <c r="B817" s="40"/>
      <c r="C817" s="228" t="s">
        <v>1449</v>
      </c>
      <c r="D817" s="228" t="s">
        <v>218</v>
      </c>
      <c r="E817" s="229" t="s">
        <v>5496</v>
      </c>
      <c r="F817" s="230" t="s">
        <v>5497</v>
      </c>
      <c r="G817" s="231" t="s">
        <v>328</v>
      </c>
      <c r="H817" s="232">
        <v>0.058999999999999997</v>
      </c>
      <c r="I817" s="233"/>
      <c r="J817" s="234">
        <f>ROUND(I817*H817,2)</f>
        <v>0</v>
      </c>
      <c r="K817" s="230" t="s">
        <v>222</v>
      </c>
      <c r="L817" s="45"/>
      <c r="M817" s="235" t="s">
        <v>1</v>
      </c>
      <c r="N817" s="236" t="s">
        <v>44</v>
      </c>
      <c r="O817" s="92"/>
      <c r="P817" s="237">
        <f>O817*H817</f>
        <v>0</v>
      </c>
      <c r="Q817" s="237">
        <v>0</v>
      </c>
      <c r="R817" s="237">
        <f>Q817*H817</f>
        <v>0</v>
      </c>
      <c r="S817" s="237">
        <v>2.1000000000000001</v>
      </c>
      <c r="T817" s="238">
        <f>S817*H817</f>
        <v>0.1239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9" t="s">
        <v>121</v>
      </c>
      <c r="AT817" s="239" t="s">
        <v>218</v>
      </c>
      <c r="AU817" s="239" t="s">
        <v>88</v>
      </c>
      <c r="AY817" s="18" t="s">
        <v>216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8" t="s">
        <v>86</v>
      </c>
      <c r="BK817" s="240">
        <f>ROUND(I817*H817,2)</f>
        <v>0</v>
      </c>
      <c r="BL817" s="18" t="s">
        <v>121</v>
      </c>
      <c r="BM817" s="239" t="s">
        <v>5498</v>
      </c>
    </row>
    <row r="818" s="13" customFormat="1">
      <c r="A818" s="13"/>
      <c r="B818" s="241"/>
      <c r="C818" s="242"/>
      <c r="D818" s="243" t="s">
        <v>230</v>
      </c>
      <c r="E818" s="244" t="s">
        <v>1</v>
      </c>
      <c r="F818" s="245" t="s">
        <v>5499</v>
      </c>
      <c r="G818" s="242"/>
      <c r="H818" s="246">
        <v>0.058999999999999997</v>
      </c>
      <c r="I818" s="247"/>
      <c r="J818" s="242"/>
      <c r="K818" s="242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230</v>
      </c>
      <c r="AU818" s="252" t="s">
        <v>88</v>
      </c>
      <c r="AV818" s="13" t="s">
        <v>88</v>
      </c>
      <c r="AW818" s="13" t="s">
        <v>34</v>
      </c>
      <c r="AX818" s="13" t="s">
        <v>86</v>
      </c>
      <c r="AY818" s="252" t="s">
        <v>216</v>
      </c>
    </row>
    <row r="819" s="2" customFormat="1" ht="16.5" customHeight="1">
      <c r="A819" s="39"/>
      <c r="B819" s="40"/>
      <c r="C819" s="228" t="s">
        <v>1454</v>
      </c>
      <c r="D819" s="228" t="s">
        <v>218</v>
      </c>
      <c r="E819" s="229" t="s">
        <v>1789</v>
      </c>
      <c r="F819" s="230" t="s">
        <v>1790</v>
      </c>
      <c r="G819" s="231" t="s">
        <v>221</v>
      </c>
      <c r="H819" s="232">
        <v>4</v>
      </c>
      <c r="I819" s="233"/>
      <c r="J819" s="234">
        <f>ROUND(I819*H819,2)</f>
        <v>0</v>
      </c>
      <c r="K819" s="230" t="s">
        <v>222</v>
      </c>
      <c r="L819" s="45"/>
      <c r="M819" s="235" t="s">
        <v>1</v>
      </c>
      <c r="N819" s="236" t="s">
        <v>44</v>
      </c>
      <c r="O819" s="92"/>
      <c r="P819" s="237">
        <f>O819*H819</f>
        <v>0</v>
      </c>
      <c r="Q819" s="237">
        <v>0</v>
      </c>
      <c r="R819" s="237">
        <f>Q819*H819</f>
        <v>0</v>
      </c>
      <c r="S819" s="237">
        <v>0.036999999999999998</v>
      </c>
      <c r="T819" s="238">
        <f>S819*H819</f>
        <v>0.14799999999999999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121</v>
      </c>
      <c r="AT819" s="239" t="s">
        <v>218</v>
      </c>
      <c r="AU819" s="239" t="s">
        <v>88</v>
      </c>
      <c r="AY819" s="18" t="s">
        <v>216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86</v>
      </c>
      <c r="BK819" s="240">
        <f>ROUND(I819*H819,2)</f>
        <v>0</v>
      </c>
      <c r="BL819" s="18" t="s">
        <v>121</v>
      </c>
      <c r="BM819" s="239" t="s">
        <v>5500</v>
      </c>
    </row>
    <row r="820" s="13" customFormat="1">
      <c r="A820" s="13"/>
      <c r="B820" s="241"/>
      <c r="C820" s="242"/>
      <c r="D820" s="243" t="s">
        <v>230</v>
      </c>
      <c r="E820" s="244" t="s">
        <v>1</v>
      </c>
      <c r="F820" s="245" t="s">
        <v>5501</v>
      </c>
      <c r="G820" s="242"/>
      <c r="H820" s="246">
        <v>4</v>
      </c>
      <c r="I820" s="247"/>
      <c r="J820" s="242"/>
      <c r="K820" s="242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230</v>
      </c>
      <c r="AU820" s="252" t="s">
        <v>88</v>
      </c>
      <c r="AV820" s="13" t="s">
        <v>88</v>
      </c>
      <c r="AW820" s="13" t="s">
        <v>34</v>
      </c>
      <c r="AX820" s="13" t="s">
        <v>86</v>
      </c>
      <c r="AY820" s="252" t="s">
        <v>216</v>
      </c>
    </row>
    <row r="821" s="2" customFormat="1" ht="16.5" customHeight="1">
      <c r="A821" s="39"/>
      <c r="B821" s="40"/>
      <c r="C821" s="228" t="s">
        <v>1459</v>
      </c>
      <c r="D821" s="228" t="s">
        <v>218</v>
      </c>
      <c r="E821" s="229" t="s">
        <v>5502</v>
      </c>
      <c r="F821" s="230" t="s">
        <v>5503</v>
      </c>
      <c r="G821" s="231" t="s">
        <v>293</v>
      </c>
      <c r="H821" s="232">
        <v>3.5</v>
      </c>
      <c r="I821" s="233"/>
      <c r="J821" s="234">
        <f>ROUND(I821*H821,2)</f>
        <v>0</v>
      </c>
      <c r="K821" s="230" t="s">
        <v>222</v>
      </c>
      <c r="L821" s="45"/>
      <c r="M821" s="235" t="s">
        <v>1</v>
      </c>
      <c r="N821" s="236" t="s">
        <v>44</v>
      </c>
      <c r="O821" s="92"/>
      <c r="P821" s="237">
        <f>O821*H821</f>
        <v>0</v>
      </c>
      <c r="Q821" s="237">
        <v>0</v>
      </c>
      <c r="R821" s="237">
        <f>Q821*H821</f>
        <v>0</v>
      </c>
      <c r="S821" s="237">
        <v>0.023</v>
      </c>
      <c r="T821" s="238">
        <f>S821*H821</f>
        <v>0.080500000000000002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9" t="s">
        <v>121</v>
      </c>
      <c r="AT821" s="239" t="s">
        <v>218</v>
      </c>
      <c r="AU821" s="239" t="s">
        <v>88</v>
      </c>
      <c r="AY821" s="18" t="s">
        <v>216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86</v>
      </c>
      <c r="BK821" s="240">
        <f>ROUND(I821*H821,2)</f>
        <v>0</v>
      </c>
      <c r="BL821" s="18" t="s">
        <v>121</v>
      </c>
      <c r="BM821" s="239" t="s">
        <v>5504</v>
      </c>
    </row>
    <row r="822" s="13" customFormat="1">
      <c r="A822" s="13"/>
      <c r="B822" s="241"/>
      <c r="C822" s="242"/>
      <c r="D822" s="243" t="s">
        <v>230</v>
      </c>
      <c r="E822" s="244" t="s">
        <v>1</v>
      </c>
      <c r="F822" s="245" t="s">
        <v>5505</v>
      </c>
      <c r="G822" s="242"/>
      <c r="H822" s="246">
        <v>3.5</v>
      </c>
      <c r="I822" s="247"/>
      <c r="J822" s="242"/>
      <c r="K822" s="242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230</v>
      </c>
      <c r="AU822" s="252" t="s">
        <v>88</v>
      </c>
      <c r="AV822" s="13" t="s">
        <v>88</v>
      </c>
      <c r="AW822" s="13" t="s">
        <v>34</v>
      </c>
      <c r="AX822" s="13" t="s">
        <v>86</v>
      </c>
      <c r="AY822" s="252" t="s">
        <v>216</v>
      </c>
    </row>
    <row r="823" s="2" customFormat="1" ht="16.5" customHeight="1">
      <c r="A823" s="39"/>
      <c r="B823" s="40"/>
      <c r="C823" s="228" t="s">
        <v>1463</v>
      </c>
      <c r="D823" s="228" t="s">
        <v>218</v>
      </c>
      <c r="E823" s="229" t="s">
        <v>5506</v>
      </c>
      <c r="F823" s="230" t="s">
        <v>5507</v>
      </c>
      <c r="G823" s="231" t="s">
        <v>293</v>
      </c>
      <c r="H823" s="232">
        <v>36</v>
      </c>
      <c r="I823" s="233"/>
      <c r="J823" s="234">
        <f>ROUND(I823*H823,2)</f>
        <v>0</v>
      </c>
      <c r="K823" s="230" t="s">
        <v>222</v>
      </c>
      <c r="L823" s="45"/>
      <c r="M823" s="235" t="s">
        <v>1</v>
      </c>
      <c r="N823" s="236" t="s">
        <v>44</v>
      </c>
      <c r="O823" s="92"/>
      <c r="P823" s="237">
        <f>O823*H823</f>
        <v>0</v>
      </c>
      <c r="Q823" s="237">
        <v>0.0304</v>
      </c>
      <c r="R823" s="237">
        <f>Q823*H823</f>
        <v>1.0944</v>
      </c>
      <c r="S823" s="237">
        <v>0</v>
      </c>
      <c r="T823" s="238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9" t="s">
        <v>121</v>
      </c>
      <c r="AT823" s="239" t="s">
        <v>218</v>
      </c>
      <c r="AU823" s="239" t="s">
        <v>88</v>
      </c>
      <c r="AY823" s="18" t="s">
        <v>216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86</v>
      </c>
      <c r="BK823" s="240">
        <f>ROUND(I823*H823,2)</f>
        <v>0</v>
      </c>
      <c r="BL823" s="18" t="s">
        <v>121</v>
      </c>
      <c r="BM823" s="239" t="s">
        <v>5508</v>
      </c>
    </row>
    <row r="824" s="13" customFormat="1">
      <c r="A824" s="13"/>
      <c r="B824" s="241"/>
      <c r="C824" s="242"/>
      <c r="D824" s="243" t="s">
        <v>230</v>
      </c>
      <c r="E824" s="244" t="s">
        <v>1</v>
      </c>
      <c r="F824" s="245" t="s">
        <v>5509</v>
      </c>
      <c r="G824" s="242"/>
      <c r="H824" s="246">
        <v>26</v>
      </c>
      <c r="I824" s="247"/>
      <c r="J824" s="242"/>
      <c r="K824" s="242"/>
      <c r="L824" s="248"/>
      <c r="M824" s="249"/>
      <c r="N824" s="250"/>
      <c r="O824" s="250"/>
      <c r="P824" s="250"/>
      <c r="Q824" s="250"/>
      <c r="R824" s="250"/>
      <c r="S824" s="250"/>
      <c r="T824" s="25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2" t="s">
        <v>230</v>
      </c>
      <c r="AU824" s="252" t="s">
        <v>88</v>
      </c>
      <c r="AV824" s="13" t="s">
        <v>88</v>
      </c>
      <c r="AW824" s="13" t="s">
        <v>34</v>
      </c>
      <c r="AX824" s="13" t="s">
        <v>79</v>
      </c>
      <c r="AY824" s="252" t="s">
        <v>216</v>
      </c>
    </row>
    <row r="825" s="13" customFormat="1">
      <c r="A825" s="13"/>
      <c r="B825" s="241"/>
      <c r="C825" s="242"/>
      <c r="D825" s="243" t="s">
        <v>230</v>
      </c>
      <c r="E825" s="244" t="s">
        <v>1</v>
      </c>
      <c r="F825" s="245" t="s">
        <v>5510</v>
      </c>
      <c r="G825" s="242"/>
      <c r="H825" s="246">
        <v>10</v>
      </c>
      <c r="I825" s="247"/>
      <c r="J825" s="242"/>
      <c r="K825" s="242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230</v>
      </c>
      <c r="AU825" s="252" t="s">
        <v>88</v>
      </c>
      <c r="AV825" s="13" t="s">
        <v>88</v>
      </c>
      <c r="AW825" s="13" t="s">
        <v>34</v>
      </c>
      <c r="AX825" s="13" t="s">
        <v>79</v>
      </c>
      <c r="AY825" s="252" t="s">
        <v>216</v>
      </c>
    </row>
    <row r="826" s="14" customFormat="1">
      <c r="A826" s="14"/>
      <c r="B826" s="253"/>
      <c r="C826" s="254"/>
      <c r="D826" s="243" t="s">
        <v>230</v>
      </c>
      <c r="E826" s="255" t="s">
        <v>1</v>
      </c>
      <c r="F826" s="256" t="s">
        <v>285</v>
      </c>
      <c r="G826" s="254"/>
      <c r="H826" s="257">
        <v>36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230</v>
      </c>
      <c r="AU826" s="263" t="s">
        <v>88</v>
      </c>
      <c r="AV826" s="14" t="s">
        <v>121</v>
      </c>
      <c r="AW826" s="14" t="s">
        <v>34</v>
      </c>
      <c r="AX826" s="14" t="s">
        <v>86</v>
      </c>
      <c r="AY826" s="263" t="s">
        <v>216</v>
      </c>
    </row>
    <row r="827" s="2" customFormat="1" ht="24.15" customHeight="1">
      <c r="A827" s="39"/>
      <c r="B827" s="40"/>
      <c r="C827" s="228" t="s">
        <v>1467</v>
      </c>
      <c r="D827" s="228" t="s">
        <v>218</v>
      </c>
      <c r="E827" s="229" t="s">
        <v>5511</v>
      </c>
      <c r="F827" s="230" t="s">
        <v>5512</v>
      </c>
      <c r="G827" s="231" t="s">
        <v>277</v>
      </c>
      <c r="H827" s="232">
        <v>2.52</v>
      </c>
      <c r="I827" s="233"/>
      <c r="J827" s="234">
        <f>ROUND(I827*H827,2)</f>
        <v>0</v>
      </c>
      <c r="K827" s="230" t="s">
        <v>222</v>
      </c>
      <c r="L827" s="45"/>
      <c r="M827" s="235" t="s">
        <v>1</v>
      </c>
      <c r="N827" s="236" t="s">
        <v>44</v>
      </c>
      <c r="O827" s="92"/>
      <c r="P827" s="237">
        <f>O827*H827</f>
        <v>0</v>
      </c>
      <c r="Q827" s="237">
        <v>0.022669999999999999</v>
      </c>
      <c r="R827" s="237">
        <f>Q827*H827</f>
        <v>0.057128399999999996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121</v>
      </c>
      <c r="AT827" s="239" t="s">
        <v>218</v>
      </c>
      <c r="AU827" s="239" t="s">
        <v>88</v>
      </c>
      <c r="AY827" s="18" t="s">
        <v>216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86</v>
      </c>
      <c r="BK827" s="240">
        <f>ROUND(I827*H827,2)</f>
        <v>0</v>
      </c>
      <c r="BL827" s="18" t="s">
        <v>121</v>
      </c>
      <c r="BM827" s="239" t="s">
        <v>5513</v>
      </c>
    </row>
    <row r="828" s="13" customFormat="1">
      <c r="A828" s="13"/>
      <c r="B828" s="241"/>
      <c r="C828" s="242"/>
      <c r="D828" s="243" t="s">
        <v>230</v>
      </c>
      <c r="E828" s="244" t="s">
        <v>1</v>
      </c>
      <c r="F828" s="245" t="s">
        <v>5514</v>
      </c>
      <c r="G828" s="242"/>
      <c r="H828" s="246">
        <v>2.52</v>
      </c>
      <c r="I828" s="247"/>
      <c r="J828" s="242"/>
      <c r="K828" s="242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230</v>
      </c>
      <c r="AU828" s="252" t="s">
        <v>88</v>
      </c>
      <c r="AV828" s="13" t="s">
        <v>88</v>
      </c>
      <c r="AW828" s="13" t="s">
        <v>34</v>
      </c>
      <c r="AX828" s="13" t="s">
        <v>86</v>
      </c>
      <c r="AY828" s="252" t="s">
        <v>216</v>
      </c>
    </row>
    <row r="829" s="2" customFormat="1" ht="16.5" customHeight="1">
      <c r="A829" s="39"/>
      <c r="B829" s="40"/>
      <c r="C829" s="228" t="s">
        <v>1472</v>
      </c>
      <c r="D829" s="228" t="s">
        <v>218</v>
      </c>
      <c r="E829" s="229" t="s">
        <v>5515</v>
      </c>
      <c r="F829" s="230" t="s">
        <v>5516</v>
      </c>
      <c r="G829" s="231" t="s">
        <v>293</v>
      </c>
      <c r="H829" s="232">
        <v>110.34999999999999</v>
      </c>
      <c r="I829" s="233"/>
      <c r="J829" s="234">
        <f>ROUND(I829*H829,2)</f>
        <v>0</v>
      </c>
      <c r="K829" s="230" t="s">
        <v>222</v>
      </c>
      <c r="L829" s="45"/>
      <c r="M829" s="235" t="s">
        <v>1</v>
      </c>
      <c r="N829" s="236" t="s">
        <v>44</v>
      </c>
      <c r="O829" s="92"/>
      <c r="P829" s="237">
        <f>O829*H829</f>
        <v>0</v>
      </c>
      <c r="Q829" s="237">
        <v>2.0000000000000002E-05</v>
      </c>
      <c r="R829" s="237">
        <f>Q829*H829</f>
        <v>0.0022070000000000002</v>
      </c>
      <c r="S829" s="237">
        <v>0.001</v>
      </c>
      <c r="T829" s="238">
        <f>S829*H829</f>
        <v>0.11034999999999999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121</v>
      </c>
      <c r="AT829" s="239" t="s">
        <v>218</v>
      </c>
      <c r="AU829" s="239" t="s">
        <v>88</v>
      </c>
      <c r="AY829" s="18" t="s">
        <v>216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86</v>
      </c>
      <c r="BK829" s="240">
        <f>ROUND(I829*H829,2)</f>
        <v>0</v>
      </c>
      <c r="BL829" s="18" t="s">
        <v>121</v>
      </c>
      <c r="BM829" s="239" t="s">
        <v>5517</v>
      </c>
    </row>
    <row r="830" s="13" customFormat="1">
      <c r="A830" s="13"/>
      <c r="B830" s="241"/>
      <c r="C830" s="242"/>
      <c r="D830" s="243" t="s">
        <v>230</v>
      </c>
      <c r="E830" s="244" t="s">
        <v>1</v>
      </c>
      <c r="F830" s="245" t="s">
        <v>5206</v>
      </c>
      <c r="G830" s="242"/>
      <c r="H830" s="246">
        <v>15.9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230</v>
      </c>
      <c r="AU830" s="252" t="s">
        <v>88</v>
      </c>
      <c r="AV830" s="13" t="s">
        <v>88</v>
      </c>
      <c r="AW830" s="13" t="s">
        <v>34</v>
      </c>
      <c r="AX830" s="13" t="s">
        <v>79</v>
      </c>
      <c r="AY830" s="252" t="s">
        <v>216</v>
      </c>
    </row>
    <row r="831" s="13" customFormat="1">
      <c r="A831" s="13"/>
      <c r="B831" s="241"/>
      <c r="C831" s="242"/>
      <c r="D831" s="243" t="s">
        <v>230</v>
      </c>
      <c r="E831" s="244" t="s">
        <v>1</v>
      </c>
      <c r="F831" s="245" t="s">
        <v>5207</v>
      </c>
      <c r="G831" s="242"/>
      <c r="H831" s="246">
        <v>12.699999999999999</v>
      </c>
      <c r="I831" s="247"/>
      <c r="J831" s="242"/>
      <c r="K831" s="242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230</v>
      </c>
      <c r="AU831" s="252" t="s">
        <v>88</v>
      </c>
      <c r="AV831" s="13" t="s">
        <v>88</v>
      </c>
      <c r="AW831" s="13" t="s">
        <v>34</v>
      </c>
      <c r="AX831" s="13" t="s">
        <v>79</v>
      </c>
      <c r="AY831" s="252" t="s">
        <v>216</v>
      </c>
    </row>
    <row r="832" s="13" customFormat="1">
      <c r="A832" s="13"/>
      <c r="B832" s="241"/>
      <c r="C832" s="242"/>
      <c r="D832" s="243" t="s">
        <v>230</v>
      </c>
      <c r="E832" s="244" t="s">
        <v>1</v>
      </c>
      <c r="F832" s="245" t="s">
        <v>5208</v>
      </c>
      <c r="G832" s="242"/>
      <c r="H832" s="246">
        <v>9.4000000000000004</v>
      </c>
      <c r="I832" s="247"/>
      <c r="J832" s="242"/>
      <c r="K832" s="242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230</v>
      </c>
      <c r="AU832" s="252" t="s">
        <v>88</v>
      </c>
      <c r="AV832" s="13" t="s">
        <v>88</v>
      </c>
      <c r="AW832" s="13" t="s">
        <v>34</v>
      </c>
      <c r="AX832" s="13" t="s">
        <v>79</v>
      </c>
      <c r="AY832" s="252" t="s">
        <v>216</v>
      </c>
    </row>
    <row r="833" s="13" customFormat="1">
      <c r="A833" s="13"/>
      <c r="B833" s="241"/>
      <c r="C833" s="242"/>
      <c r="D833" s="243" t="s">
        <v>230</v>
      </c>
      <c r="E833" s="244" t="s">
        <v>1</v>
      </c>
      <c r="F833" s="245" t="s">
        <v>5209</v>
      </c>
      <c r="G833" s="242"/>
      <c r="H833" s="246">
        <v>1.75</v>
      </c>
      <c r="I833" s="247"/>
      <c r="J833" s="242"/>
      <c r="K833" s="242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230</v>
      </c>
      <c r="AU833" s="252" t="s">
        <v>88</v>
      </c>
      <c r="AV833" s="13" t="s">
        <v>88</v>
      </c>
      <c r="AW833" s="13" t="s">
        <v>34</v>
      </c>
      <c r="AX833" s="13" t="s">
        <v>79</v>
      </c>
      <c r="AY833" s="252" t="s">
        <v>216</v>
      </c>
    </row>
    <row r="834" s="13" customFormat="1">
      <c r="A834" s="13"/>
      <c r="B834" s="241"/>
      <c r="C834" s="242"/>
      <c r="D834" s="243" t="s">
        <v>230</v>
      </c>
      <c r="E834" s="244" t="s">
        <v>1</v>
      </c>
      <c r="F834" s="245" t="s">
        <v>5210</v>
      </c>
      <c r="G834" s="242"/>
      <c r="H834" s="246">
        <v>4.0999999999999996</v>
      </c>
      <c r="I834" s="247"/>
      <c r="J834" s="242"/>
      <c r="K834" s="242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230</v>
      </c>
      <c r="AU834" s="252" t="s">
        <v>88</v>
      </c>
      <c r="AV834" s="13" t="s">
        <v>88</v>
      </c>
      <c r="AW834" s="13" t="s">
        <v>34</v>
      </c>
      <c r="AX834" s="13" t="s">
        <v>79</v>
      </c>
      <c r="AY834" s="252" t="s">
        <v>216</v>
      </c>
    </row>
    <row r="835" s="13" customFormat="1">
      <c r="A835" s="13"/>
      <c r="B835" s="241"/>
      <c r="C835" s="242"/>
      <c r="D835" s="243" t="s">
        <v>230</v>
      </c>
      <c r="E835" s="244" t="s">
        <v>1</v>
      </c>
      <c r="F835" s="245" t="s">
        <v>5211</v>
      </c>
      <c r="G835" s="242"/>
      <c r="H835" s="246">
        <v>49</v>
      </c>
      <c r="I835" s="247"/>
      <c r="J835" s="242"/>
      <c r="K835" s="242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230</v>
      </c>
      <c r="AU835" s="252" t="s">
        <v>88</v>
      </c>
      <c r="AV835" s="13" t="s">
        <v>88</v>
      </c>
      <c r="AW835" s="13" t="s">
        <v>34</v>
      </c>
      <c r="AX835" s="13" t="s">
        <v>79</v>
      </c>
      <c r="AY835" s="252" t="s">
        <v>216</v>
      </c>
    </row>
    <row r="836" s="13" customFormat="1">
      <c r="A836" s="13"/>
      <c r="B836" s="241"/>
      <c r="C836" s="242"/>
      <c r="D836" s="243" t="s">
        <v>230</v>
      </c>
      <c r="E836" s="244" t="s">
        <v>1</v>
      </c>
      <c r="F836" s="245" t="s">
        <v>5212</v>
      </c>
      <c r="G836" s="242"/>
      <c r="H836" s="246">
        <v>17.5</v>
      </c>
      <c r="I836" s="247"/>
      <c r="J836" s="242"/>
      <c r="K836" s="242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230</v>
      </c>
      <c r="AU836" s="252" t="s">
        <v>88</v>
      </c>
      <c r="AV836" s="13" t="s">
        <v>88</v>
      </c>
      <c r="AW836" s="13" t="s">
        <v>34</v>
      </c>
      <c r="AX836" s="13" t="s">
        <v>79</v>
      </c>
      <c r="AY836" s="252" t="s">
        <v>216</v>
      </c>
    </row>
    <row r="837" s="14" customFormat="1">
      <c r="A837" s="14"/>
      <c r="B837" s="253"/>
      <c r="C837" s="254"/>
      <c r="D837" s="243" t="s">
        <v>230</v>
      </c>
      <c r="E837" s="255" t="s">
        <v>1</v>
      </c>
      <c r="F837" s="256" t="s">
        <v>5518</v>
      </c>
      <c r="G837" s="254"/>
      <c r="H837" s="257">
        <v>110.34999999999999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230</v>
      </c>
      <c r="AU837" s="263" t="s">
        <v>88</v>
      </c>
      <c r="AV837" s="14" t="s">
        <v>121</v>
      </c>
      <c r="AW837" s="14" t="s">
        <v>34</v>
      </c>
      <c r="AX837" s="14" t="s">
        <v>86</v>
      </c>
      <c r="AY837" s="263" t="s">
        <v>216</v>
      </c>
    </row>
    <row r="838" s="2" customFormat="1" ht="16.5" customHeight="1">
      <c r="A838" s="39"/>
      <c r="B838" s="40"/>
      <c r="C838" s="228" t="s">
        <v>1481</v>
      </c>
      <c r="D838" s="228" t="s">
        <v>218</v>
      </c>
      <c r="E838" s="229" t="s">
        <v>5519</v>
      </c>
      <c r="F838" s="230" t="s">
        <v>5520</v>
      </c>
      <c r="G838" s="231" t="s">
        <v>293</v>
      </c>
      <c r="H838" s="232">
        <v>25.050000000000001</v>
      </c>
      <c r="I838" s="233"/>
      <c r="J838" s="234">
        <f>ROUND(I838*H838,2)</f>
        <v>0</v>
      </c>
      <c r="K838" s="230" t="s">
        <v>222</v>
      </c>
      <c r="L838" s="45"/>
      <c r="M838" s="235" t="s">
        <v>1</v>
      </c>
      <c r="N838" s="236" t="s">
        <v>44</v>
      </c>
      <c r="O838" s="92"/>
      <c r="P838" s="237">
        <f>O838*H838</f>
        <v>0</v>
      </c>
      <c r="Q838" s="237">
        <v>0.00123</v>
      </c>
      <c r="R838" s="237">
        <f>Q838*H838</f>
        <v>0.030811499999999999</v>
      </c>
      <c r="S838" s="237">
        <v>0.017000000000000001</v>
      </c>
      <c r="T838" s="238">
        <f>S838*H838</f>
        <v>0.42585000000000006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121</v>
      </c>
      <c r="AT838" s="239" t="s">
        <v>218</v>
      </c>
      <c r="AU838" s="239" t="s">
        <v>88</v>
      </c>
      <c r="AY838" s="18" t="s">
        <v>216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86</v>
      </c>
      <c r="BK838" s="240">
        <f>ROUND(I838*H838,2)</f>
        <v>0</v>
      </c>
      <c r="BL838" s="18" t="s">
        <v>121</v>
      </c>
      <c r="BM838" s="239" t="s">
        <v>5521</v>
      </c>
    </row>
    <row r="839" s="13" customFormat="1">
      <c r="A839" s="13"/>
      <c r="B839" s="241"/>
      <c r="C839" s="242"/>
      <c r="D839" s="243" t="s">
        <v>230</v>
      </c>
      <c r="E839" s="244" t="s">
        <v>1</v>
      </c>
      <c r="F839" s="245" t="s">
        <v>5522</v>
      </c>
      <c r="G839" s="242"/>
      <c r="H839" s="246">
        <v>1.6499999999999999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230</v>
      </c>
      <c r="AU839" s="252" t="s">
        <v>88</v>
      </c>
      <c r="AV839" s="13" t="s">
        <v>88</v>
      </c>
      <c r="AW839" s="13" t="s">
        <v>34</v>
      </c>
      <c r="AX839" s="13" t="s">
        <v>79</v>
      </c>
      <c r="AY839" s="252" t="s">
        <v>216</v>
      </c>
    </row>
    <row r="840" s="13" customFormat="1">
      <c r="A840" s="13"/>
      <c r="B840" s="241"/>
      <c r="C840" s="242"/>
      <c r="D840" s="243" t="s">
        <v>230</v>
      </c>
      <c r="E840" s="244" t="s">
        <v>1</v>
      </c>
      <c r="F840" s="245" t="s">
        <v>5523</v>
      </c>
      <c r="G840" s="242"/>
      <c r="H840" s="246">
        <v>18.600000000000001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230</v>
      </c>
      <c r="AU840" s="252" t="s">
        <v>88</v>
      </c>
      <c r="AV840" s="13" t="s">
        <v>88</v>
      </c>
      <c r="AW840" s="13" t="s">
        <v>34</v>
      </c>
      <c r="AX840" s="13" t="s">
        <v>79</v>
      </c>
      <c r="AY840" s="252" t="s">
        <v>216</v>
      </c>
    </row>
    <row r="841" s="13" customFormat="1">
      <c r="A841" s="13"/>
      <c r="B841" s="241"/>
      <c r="C841" s="242"/>
      <c r="D841" s="243" t="s">
        <v>230</v>
      </c>
      <c r="E841" s="244" t="s">
        <v>1</v>
      </c>
      <c r="F841" s="245" t="s">
        <v>5524</v>
      </c>
      <c r="G841" s="242"/>
      <c r="H841" s="246">
        <v>4.7999999999999998</v>
      </c>
      <c r="I841" s="247"/>
      <c r="J841" s="242"/>
      <c r="K841" s="242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230</v>
      </c>
      <c r="AU841" s="252" t="s">
        <v>88</v>
      </c>
      <c r="AV841" s="13" t="s">
        <v>88</v>
      </c>
      <c r="AW841" s="13" t="s">
        <v>34</v>
      </c>
      <c r="AX841" s="13" t="s">
        <v>79</v>
      </c>
      <c r="AY841" s="252" t="s">
        <v>216</v>
      </c>
    </row>
    <row r="842" s="14" customFormat="1">
      <c r="A842" s="14"/>
      <c r="B842" s="253"/>
      <c r="C842" s="254"/>
      <c r="D842" s="243" t="s">
        <v>230</v>
      </c>
      <c r="E842" s="255" t="s">
        <v>1</v>
      </c>
      <c r="F842" s="256" t="s">
        <v>285</v>
      </c>
      <c r="G842" s="254"/>
      <c r="H842" s="257">
        <v>25.050000000000001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3" t="s">
        <v>230</v>
      </c>
      <c r="AU842" s="263" t="s">
        <v>88</v>
      </c>
      <c r="AV842" s="14" t="s">
        <v>121</v>
      </c>
      <c r="AW842" s="14" t="s">
        <v>34</v>
      </c>
      <c r="AX842" s="14" t="s">
        <v>86</v>
      </c>
      <c r="AY842" s="263" t="s">
        <v>216</v>
      </c>
    </row>
    <row r="843" s="2" customFormat="1" ht="16.5" customHeight="1">
      <c r="A843" s="39"/>
      <c r="B843" s="40"/>
      <c r="C843" s="228" t="s">
        <v>1486</v>
      </c>
      <c r="D843" s="228" t="s">
        <v>218</v>
      </c>
      <c r="E843" s="229" t="s">
        <v>1794</v>
      </c>
      <c r="F843" s="230" t="s">
        <v>1795</v>
      </c>
      <c r="G843" s="231" t="s">
        <v>293</v>
      </c>
      <c r="H843" s="232">
        <v>2.8500000000000001</v>
      </c>
      <c r="I843" s="233"/>
      <c r="J843" s="234">
        <f>ROUND(I843*H843,2)</f>
        <v>0</v>
      </c>
      <c r="K843" s="230" t="s">
        <v>222</v>
      </c>
      <c r="L843" s="45"/>
      <c r="M843" s="235" t="s">
        <v>1</v>
      </c>
      <c r="N843" s="236" t="s">
        <v>44</v>
      </c>
      <c r="O843" s="92"/>
      <c r="P843" s="237">
        <f>O843*H843</f>
        <v>0</v>
      </c>
      <c r="Q843" s="237">
        <v>0.00147</v>
      </c>
      <c r="R843" s="237">
        <f>Q843*H843</f>
        <v>0.0041894999999999996</v>
      </c>
      <c r="S843" s="237">
        <v>0.039</v>
      </c>
      <c r="T843" s="238">
        <f>S843*H843</f>
        <v>0.11115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9" t="s">
        <v>121</v>
      </c>
      <c r="AT843" s="239" t="s">
        <v>218</v>
      </c>
      <c r="AU843" s="239" t="s">
        <v>88</v>
      </c>
      <c r="AY843" s="18" t="s">
        <v>216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86</v>
      </c>
      <c r="BK843" s="240">
        <f>ROUND(I843*H843,2)</f>
        <v>0</v>
      </c>
      <c r="BL843" s="18" t="s">
        <v>121</v>
      </c>
      <c r="BM843" s="239" t="s">
        <v>1796</v>
      </c>
    </row>
    <row r="844" s="13" customFormat="1">
      <c r="A844" s="13"/>
      <c r="B844" s="241"/>
      <c r="C844" s="242"/>
      <c r="D844" s="243" t="s">
        <v>230</v>
      </c>
      <c r="E844" s="244" t="s">
        <v>1</v>
      </c>
      <c r="F844" s="245" t="s">
        <v>5525</v>
      </c>
      <c r="G844" s="242"/>
      <c r="H844" s="246">
        <v>1.5</v>
      </c>
      <c r="I844" s="247"/>
      <c r="J844" s="242"/>
      <c r="K844" s="242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230</v>
      </c>
      <c r="AU844" s="252" t="s">
        <v>88</v>
      </c>
      <c r="AV844" s="13" t="s">
        <v>88</v>
      </c>
      <c r="AW844" s="13" t="s">
        <v>34</v>
      </c>
      <c r="AX844" s="13" t="s">
        <v>79</v>
      </c>
      <c r="AY844" s="252" t="s">
        <v>216</v>
      </c>
    </row>
    <row r="845" s="13" customFormat="1">
      <c r="A845" s="13"/>
      <c r="B845" s="241"/>
      <c r="C845" s="242"/>
      <c r="D845" s="243" t="s">
        <v>230</v>
      </c>
      <c r="E845" s="244" t="s">
        <v>1</v>
      </c>
      <c r="F845" s="245" t="s">
        <v>5526</v>
      </c>
      <c r="G845" s="242"/>
      <c r="H845" s="246">
        <v>0.14999999999999999</v>
      </c>
      <c r="I845" s="247"/>
      <c r="J845" s="242"/>
      <c r="K845" s="242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230</v>
      </c>
      <c r="AU845" s="252" t="s">
        <v>88</v>
      </c>
      <c r="AV845" s="13" t="s">
        <v>88</v>
      </c>
      <c r="AW845" s="13" t="s">
        <v>34</v>
      </c>
      <c r="AX845" s="13" t="s">
        <v>79</v>
      </c>
      <c r="AY845" s="252" t="s">
        <v>216</v>
      </c>
    </row>
    <row r="846" s="13" customFormat="1">
      <c r="A846" s="13"/>
      <c r="B846" s="241"/>
      <c r="C846" s="242"/>
      <c r="D846" s="243" t="s">
        <v>230</v>
      </c>
      <c r="E846" s="244" t="s">
        <v>1</v>
      </c>
      <c r="F846" s="245" t="s">
        <v>5527</v>
      </c>
      <c r="G846" s="242"/>
      <c r="H846" s="246">
        <v>1.2</v>
      </c>
      <c r="I846" s="247"/>
      <c r="J846" s="242"/>
      <c r="K846" s="242"/>
      <c r="L846" s="248"/>
      <c r="M846" s="249"/>
      <c r="N846" s="250"/>
      <c r="O846" s="250"/>
      <c r="P846" s="250"/>
      <c r="Q846" s="250"/>
      <c r="R846" s="250"/>
      <c r="S846" s="250"/>
      <c r="T846" s="25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2" t="s">
        <v>230</v>
      </c>
      <c r="AU846" s="252" t="s">
        <v>88</v>
      </c>
      <c r="AV846" s="13" t="s">
        <v>88</v>
      </c>
      <c r="AW846" s="13" t="s">
        <v>34</v>
      </c>
      <c r="AX846" s="13" t="s">
        <v>79</v>
      </c>
      <c r="AY846" s="252" t="s">
        <v>216</v>
      </c>
    </row>
    <row r="847" s="14" customFormat="1">
      <c r="A847" s="14"/>
      <c r="B847" s="253"/>
      <c r="C847" s="254"/>
      <c r="D847" s="243" t="s">
        <v>230</v>
      </c>
      <c r="E847" s="255" t="s">
        <v>1</v>
      </c>
      <c r="F847" s="256" t="s">
        <v>285</v>
      </c>
      <c r="G847" s="254"/>
      <c r="H847" s="257">
        <v>2.8499999999999996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230</v>
      </c>
      <c r="AU847" s="263" t="s">
        <v>88</v>
      </c>
      <c r="AV847" s="14" t="s">
        <v>121</v>
      </c>
      <c r="AW847" s="14" t="s">
        <v>34</v>
      </c>
      <c r="AX847" s="14" t="s">
        <v>86</v>
      </c>
      <c r="AY847" s="263" t="s">
        <v>216</v>
      </c>
    </row>
    <row r="848" s="2" customFormat="1" ht="16.5" customHeight="1">
      <c r="A848" s="39"/>
      <c r="B848" s="40"/>
      <c r="C848" s="228" t="s">
        <v>1492</v>
      </c>
      <c r="D848" s="228" t="s">
        <v>218</v>
      </c>
      <c r="E848" s="229" t="s">
        <v>5528</v>
      </c>
      <c r="F848" s="230" t="s">
        <v>5529</v>
      </c>
      <c r="G848" s="231" t="s">
        <v>293</v>
      </c>
      <c r="H848" s="232">
        <v>0.92000000000000004</v>
      </c>
      <c r="I848" s="233"/>
      <c r="J848" s="234">
        <f>ROUND(I848*H848,2)</f>
        <v>0</v>
      </c>
      <c r="K848" s="230" t="s">
        <v>222</v>
      </c>
      <c r="L848" s="45"/>
      <c r="M848" s="235" t="s">
        <v>1</v>
      </c>
      <c r="N848" s="236" t="s">
        <v>44</v>
      </c>
      <c r="O848" s="92"/>
      <c r="P848" s="237">
        <f>O848*H848</f>
        <v>0</v>
      </c>
      <c r="Q848" s="237">
        <v>0.0027899999999999999</v>
      </c>
      <c r="R848" s="237">
        <f>Q848*H848</f>
        <v>0.0025668000000000002</v>
      </c>
      <c r="S848" s="237">
        <v>0.056000000000000001</v>
      </c>
      <c r="T848" s="238">
        <f>S848*H848</f>
        <v>0.051520000000000003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121</v>
      </c>
      <c r="AT848" s="239" t="s">
        <v>218</v>
      </c>
      <c r="AU848" s="239" t="s">
        <v>88</v>
      </c>
      <c r="AY848" s="18" t="s">
        <v>216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86</v>
      </c>
      <c r="BK848" s="240">
        <f>ROUND(I848*H848,2)</f>
        <v>0</v>
      </c>
      <c r="BL848" s="18" t="s">
        <v>121</v>
      </c>
      <c r="BM848" s="239" t="s">
        <v>5530</v>
      </c>
    </row>
    <row r="849" s="13" customFormat="1">
      <c r="A849" s="13"/>
      <c r="B849" s="241"/>
      <c r="C849" s="242"/>
      <c r="D849" s="243" t="s">
        <v>230</v>
      </c>
      <c r="E849" s="244" t="s">
        <v>1</v>
      </c>
      <c r="F849" s="245" t="s">
        <v>5531</v>
      </c>
      <c r="G849" s="242"/>
      <c r="H849" s="246">
        <v>0.29999999999999999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230</v>
      </c>
      <c r="AU849" s="252" t="s">
        <v>88</v>
      </c>
      <c r="AV849" s="13" t="s">
        <v>88</v>
      </c>
      <c r="AW849" s="13" t="s">
        <v>34</v>
      </c>
      <c r="AX849" s="13" t="s">
        <v>79</v>
      </c>
      <c r="AY849" s="252" t="s">
        <v>216</v>
      </c>
    </row>
    <row r="850" s="13" customFormat="1">
      <c r="A850" s="13"/>
      <c r="B850" s="241"/>
      <c r="C850" s="242"/>
      <c r="D850" s="243" t="s">
        <v>230</v>
      </c>
      <c r="E850" s="244" t="s">
        <v>1</v>
      </c>
      <c r="F850" s="245" t="s">
        <v>5532</v>
      </c>
      <c r="G850" s="242"/>
      <c r="H850" s="246">
        <v>0.32000000000000001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230</v>
      </c>
      <c r="AU850" s="252" t="s">
        <v>88</v>
      </c>
      <c r="AV850" s="13" t="s">
        <v>88</v>
      </c>
      <c r="AW850" s="13" t="s">
        <v>34</v>
      </c>
      <c r="AX850" s="13" t="s">
        <v>79</v>
      </c>
      <c r="AY850" s="252" t="s">
        <v>216</v>
      </c>
    </row>
    <row r="851" s="13" customFormat="1">
      <c r="A851" s="13"/>
      <c r="B851" s="241"/>
      <c r="C851" s="242"/>
      <c r="D851" s="243" t="s">
        <v>230</v>
      </c>
      <c r="E851" s="244" t="s">
        <v>1</v>
      </c>
      <c r="F851" s="245" t="s">
        <v>5526</v>
      </c>
      <c r="G851" s="242"/>
      <c r="H851" s="246">
        <v>0.14999999999999999</v>
      </c>
      <c r="I851" s="247"/>
      <c r="J851" s="242"/>
      <c r="K851" s="242"/>
      <c r="L851" s="248"/>
      <c r="M851" s="249"/>
      <c r="N851" s="250"/>
      <c r="O851" s="250"/>
      <c r="P851" s="250"/>
      <c r="Q851" s="250"/>
      <c r="R851" s="250"/>
      <c r="S851" s="250"/>
      <c r="T851" s="25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2" t="s">
        <v>230</v>
      </c>
      <c r="AU851" s="252" t="s">
        <v>88</v>
      </c>
      <c r="AV851" s="13" t="s">
        <v>88</v>
      </c>
      <c r="AW851" s="13" t="s">
        <v>34</v>
      </c>
      <c r="AX851" s="13" t="s">
        <v>79</v>
      </c>
      <c r="AY851" s="252" t="s">
        <v>216</v>
      </c>
    </row>
    <row r="852" s="13" customFormat="1">
      <c r="A852" s="13"/>
      <c r="B852" s="241"/>
      <c r="C852" s="242"/>
      <c r="D852" s="243" t="s">
        <v>230</v>
      </c>
      <c r="E852" s="244" t="s">
        <v>1</v>
      </c>
      <c r="F852" s="245" t="s">
        <v>5533</v>
      </c>
      <c r="G852" s="242"/>
      <c r="H852" s="246">
        <v>0.14999999999999999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230</v>
      </c>
      <c r="AU852" s="252" t="s">
        <v>88</v>
      </c>
      <c r="AV852" s="13" t="s">
        <v>88</v>
      </c>
      <c r="AW852" s="13" t="s">
        <v>34</v>
      </c>
      <c r="AX852" s="13" t="s">
        <v>79</v>
      </c>
      <c r="AY852" s="252" t="s">
        <v>216</v>
      </c>
    </row>
    <row r="853" s="14" customFormat="1">
      <c r="A853" s="14"/>
      <c r="B853" s="253"/>
      <c r="C853" s="254"/>
      <c r="D853" s="243" t="s">
        <v>230</v>
      </c>
      <c r="E853" s="255" t="s">
        <v>1</v>
      </c>
      <c r="F853" s="256" t="s">
        <v>285</v>
      </c>
      <c r="G853" s="254"/>
      <c r="H853" s="257">
        <v>0.92000000000000004</v>
      </c>
      <c r="I853" s="258"/>
      <c r="J853" s="254"/>
      <c r="K853" s="254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230</v>
      </c>
      <c r="AU853" s="263" t="s">
        <v>88</v>
      </c>
      <c r="AV853" s="14" t="s">
        <v>121</v>
      </c>
      <c r="AW853" s="14" t="s">
        <v>34</v>
      </c>
      <c r="AX853" s="14" t="s">
        <v>86</v>
      </c>
      <c r="AY853" s="263" t="s">
        <v>216</v>
      </c>
    </row>
    <row r="854" s="2" customFormat="1" ht="16.5" customHeight="1">
      <c r="A854" s="39"/>
      <c r="B854" s="40"/>
      <c r="C854" s="228" t="s">
        <v>1497</v>
      </c>
      <c r="D854" s="228" t="s">
        <v>218</v>
      </c>
      <c r="E854" s="229" t="s">
        <v>5534</v>
      </c>
      <c r="F854" s="230" t="s">
        <v>5535</v>
      </c>
      <c r="G854" s="231" t="s">
        <v>293</v>
      </c>
      <c r="H854" s="232">
        <v>0.83999999999999997</v>
      </c>
      <c r="I854" s="233"/>
      <c r="J854" s="234">
        <f>ROUND(I854*H854,2)</f>
        <v>0</v>
      </c>
      <c r="K854" s="230" t="s">
        <v>222</v>
      </c>
      <c r="L854" s="45"/>
      <c r="M854" s="235" t="s">
        <v>1</v>
      </c>
      <c r="N854" s="236" t="s">
        <v>44</v>
      </c>
      <c r="O854" s="92"/>
      <c r="P854" s="237">
        <f>O854*H854</f>
        <v>0</v>
      </c>
      <c r="Q854" s="237">
        <v>0.00316</v>
      </c>
      <c r="R854" s="237">
        <f>Q854*H854</f>
        <v>0.0026543999999999999</v>
      </c>
      <c r="S854" s="237">
        <v>0.069000000000000006</v>
      </c>
      <c r="T854" s="238">
        <f>S854*H854</f>
        <v>0.057960000000000005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121</v>
      </c>
      <c r="AT854" s="239" t="s">
        <v>218</v>
      </c>
      <c r="AU854" s="239" t="s">
        <v>88</v>
      </c>
      <c r="AY854" s="18" t="s">
        <v>216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86</v>
      </c>
      <c r="BK854" s="240">
        <f>ROUND(I854*H854,2)</f>
        <v>0</v>
      </c>
      <c r="BL854" s="18" t="s">
        <v>121</v>
      </c>
      <c r="BM854" s="239" t="s">
        <v>5536</v>
      </c>
    </row>
    <row r="855" s="13" customFormat="1">
      <c r="A855" s="13"/>
      <c r="B855" s="241"/>
      <c r="C855" s="242"/>
      <c r="D855" s="243" t="s">
        <v>230</v>
      </c>
      <c r="E855" s="244" t="s">
        <v>1</v>
      </c>
      <c r="F855" s="245" t="s">
        <v>5537</v>
      </c>
      <c r="G855" s="242"/>
      <c r="H855" s="246">
        <v>0.59999999999999998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230</v>
      </c>
      <c r="AU855" s="252" t="s">
        <v>88</v>
      </c>
      <c r="AV855" s="13" t="s">
        <v>88</v>
      </c>
      <c r="AW855" s="13" t="s">
        <v>34</v>
      </c>
      <c r="AX855" s="13" t="s">
        <v>79</v>
      </c>
      <c r="AY855" s="252" t="s">
        <v>216</v>
      </c>
    </row>
    <row r="856" s="13" customFormat="1">
      <c r="A856" s="13"/>
      <c r="B856" s="241"/>
      <c r="C856" s="242"/>
      <c r="D856" s="243" t="s">
        <v>230</v>
      </c>
      <c r="E856" s="244" t="s">
        <v>1</v>
      </c>
      <c r="F856" s="245" t="s">
        <v>5538</v>
      </c>
      <c r="G856" s="242"/>
      <c r="H856" s="246">
        <v>0.23999999999999999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230</v>
      </c>
      <c r="AU856" s="252" t="s">
        <v>88</v>
      </c>
      <c r="AV856" s="13" t="s">
        <v>88</v>
      </c>
      <c r="AW856" s="13" t="s">
        <v>34</v>
      </c>
      <c r="AX856" s="13" t="s">
        <v>79</v>
      </c>
      <c r="AY856" s="252" t="s">
        <v>216</v>
      </c>
    </row>
    <row r="857" s="14" customFormat="1">
      <c r="A857" s="14"/>
      <c r="B857" s="253"/>
      <c r="C857" s="254"/>
      <c r="D857" s="243" t="s">
        <v>230</v>
      </c>
      <c r="E857" s="255" t="s">
        <v>1</v>
      </c>
      <c r="F857" s="256" t="s">
        <v>285</v>
      </c>
      <c r="G857" s="254"/>
      <c r="H857" s="257">
        <v>0.83999999999999997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230</v>
      </c>
      <c r="AU857" s="263" t="s">
        <v>88</v>
      </c>
      <c r="AV857" s="14" t="s">
        <v>121</v>
      </c>
      <c r="AW857" s="14" t="s">
        <v>34</v>
      </c>
      <c r="AX857" s="14" t="s">
        <v>86</v>
      </c>
      <c r="AY857" s="263" t="s">
        <v>216</v>
      </c>
    </row>
    <row r="858" s="2" customFormat="1" ht="16.5" customHeight="1">
      <c r="A858" s="39"/>
      <c r="B858" s="40"/>
      <c r="C858" s="228" t="s">
        <v>1503</v>
      </c>
      <c r="D858" s="228" t="s">
        <v>218</v>
      </c>
      <c r="E858" s="229" t="s">
        <v>5539</v>
      </c>
      <c r="F858" s="230" t="s">
        <v>5540</v>
      </c>
      <c r="G858" s="231" t="s">
        <v>293</v>
      </c>
      <c r="H858" s="232">
        <v>0.45000000000000001</v>
      </c>
      <c r="I858" s="233"/>
      <c r="J858" s="234">
        <f>ROUND(I858*H858,2)</f>
        <v>0</v>
      </c>
      <c r="K858" s="230" t="s">
        <v>222</v>
      </c>
      <c r="L858" s="45"/>
      <c r="M858" s="235" t="s">
        <v>1</v>
      </c>
      <c r="N858" s="236" t="s">
        <v>44</v>
      </c>
      <c r="O858" s="92"/>
      <c r="P858" s="237">
        <f>O858*H858</f>
        <v>0</v>
      </c>
      <c r="Q858" s="237">
        <v>0.00365</v>
      </c>
      <c r="R858" s="237">
        <f>Q858*H858</f>
        <v>0.0016425000000000001</v>
      </c>
      <c r="S858" s="237">
        <v>0.11</v>
      </c>
      <c r="T858" s="238">
        <f>S858*H858</f>
        <v>0.049500000000000002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9" t="s">
        <v>121</v>
      </c>
      <c r="AT858" s="239" t="s">
        <v>218</v>
      </c>
      <c r="AU858" s="239" t="s">
        <v>88</v>
      </c>
      <c r="AY858" s="18" t="s">
        <v>216</v>
      </c>
      <c r="BE858" s="240">
        <f>IF(N858="základní",J858,0)</f>
        <v>0</v>
      </c>
      <c r="BF858" s="240">
        <f>IF(N858="snížená",J858,0)</f>
        <v>0</v>
      </c>
      <c r="BG858" s="240">
        <f>IF(N858="zákl. přenesená",J858,0)</f>
        <v>0</v>
      </c>
      <c r="BH858" s="240">
        <f>IF(N858="sníž. přenesená",J858,0)</f>
        <v>0</v>
      </c>
      <c r="BI858" s="240">
        <f>IF(N858="nulová",J858,0)</f>
        <v>0</v>
      </c>
      <c r="BJ858" s="18" t="s">
        <v>86</v>
      </c>
      <c r="BK858" s="240">
        <f>ROUND(I858*H858,2)</f>
        <v>0</v>
      </c>
      <c r="BL858" s="18" t="s">
        <v>121</v>
      </c>
      <c r="BM858" s="239" t="s">
        <v>5541</v>
      </c>
    </row>
    <row r="859" s="13" customFormat="1">
      <c r="A859" s="13"/>
      <c r="B859" s="241"/>
      <c r="C859" s="242"/>
      <c r="D859" s="243" t="s">
        <v>230</v>
      </c>
      <c r="E859" s="244" t="s">
        <v>1</v>
      </c>
      <c r="F859" s="245" t="s">
        <v>5526</v>
      </c>
      <c r="G859" s="242"/>
      <c r="H859" s="246">
        <v>0.14999999999999999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230</v>
      </c>
      <c r="AU859" s="252" t="s">
        <v>88</v>
      </c>
      <c r="AV859" s="13" t="s">
        <v>88</v>
      </c>
      <c r="AW859" s="13" t="s">
        <v>34</v>
      </c>
      <c r="AX859" s="13" t="s">
        <v>79</v>
      </c>
      <c r="AY859" s="252" t="s">
        <v>216</v>
      </c>
    </row>
    <row r="860" s="13" customFormat="1">
      <c r="A860" s="13"/>
      <c r="B860" s="241"/>
      <c r="C860" s="242"/>
      <c r="D860" s="243" t="s">
        <v>230</v>
      </c>
      <c r="E860" s="244" t="s">
        <v>1</v>
      </c>
      <c r="F860" s="245" t="s">
        <v>5542</v>
      </c>
      <c r="G860" s="242"/>
      <c r="H860" s="246">
        <v>0.29999999999999999</v>
      </c>
      <c r="I860" s="247"/>
      <c r="J860" s="242"/>
      <c r="K860" s="242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230</v>
      </c>
      <c r="AU860" s="252" t="s">
        <v>88</v>
      </c>
      <c r="AV860" s="13" t="s">
        <v>88</v>
      </c>
      <c r="AW860" s="13" t="s">
        <v>34</v>
      </c>
      <c r="AX860" s="13" t="s">
        <v>79</v>
      </c>
      <c r="AY860" s="252" t="s">
        <v>216</v>
      </c>
    </row>
    <row r="861" s="14" customFormat="1">
      <c r="A861" s="14"/>
      <c r="B861" s="253"/>
      <c r="C861" s="254"/>
      <c r="D861" s="243" t="s">
        <v>230</v>
      </c>
      <c r="E861" s="255" t="s">
        <v>1</v>
      </c>
      <c r="F861" s="256" t="s">
        <v>285</v>
      </c>
      <c r="G861" s="254"/>
      <c r="H861" s="257">
        <v>0.44999999999999996</v>
      </c>
      <c r="I861" s="258"/>
      <c r="J861" s="254"/>
      <c r="K861" s="254"/>
      <c r="L861" s="259"/>
      <c r="M861" s="260"/>
      <c r="N861" s="261"/>
      <c r="O861" s="261"/>
      <c r="P861" s="261"/>
      <c r="Q861" s="261"/>
      <c r="R861" s="261"/>
      <c r="S861" s="261"/>
      <c r="T861" s="26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3" t="s">
        <v>230</v>
      </c>
      <c r="AU861" s="263" t="s">
        <v>88</v>
      </c>
      <c r="AV861" s="14" t="s">
        <v>121</v>
      </c>
      <c r="AW861" s="14" t="s">
        <v>34</v>
      </c>
      <c r="AX861" s="14" t="s">
        <v>86</v>
      </c>
      <c r="AY861" s="263" t="s">
        <v>216</v>
      </c>
    </row>
    <row r="862" s="2" customFormat="1" ht="16.5" customHeight="1">
      <c r="A862" s="39"/>
      <c r="B862" s="40"/>
      <c r="C862" s="228" t="s">
        <v>1508</v>
      </c>
      <c r="D862" s="228" t="s">
        <v>218</v>
      </c>
      <c r="E862" s="229" t="s">
        <v>5543</v>
      </c>
      <c r="F862" s="230" t="s">
        <v>5544</v>
      </c>
      <c r="G862" s="231" t="s">
        <v>293</v>
      </c>
      <c r="H862" s="232">
        <v>337.77300000000002</v>
      </c>
      <c r="I862" s="233"/>
      <c r="J862" s="234">
        <f>ROUND(I862*H862,2)</f>
        <v>0</v>
      </c>
      <c r="K862" s="230" t="s">
        <v>222</v>
      </c>
      <c r="L862" s="45"/>
      <c r="M862" s="235" t="s">
        <v>1</v>
      </c>
      <c r="N862" s="236" t="s">
        <v>44</v>
      </c>
      <c r="O862" s="92"/>
      <c r="P862" s="237">
        <f>O862*H862</f>
        <v>0</v>
      </c>
      <c r="Q862" s="237">
        <v>8.0000000000000007E-05</v>
      </c>
      <c r="R862" s="237">
        <f>Q862*H862</f>
        <v>0.027021840000000005</v>
      </c>
      <c r="S862" s="237">
        <v>0</v>
      </c>
      <c r="T862" s="238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9" t="s">
        <v>121</v>
      </c>
      <c r="AT862" s="239" t="s">
        <v>218</v>
      </c>
      <c r="AU862" s="239" t="s">
        <v>88</v>
      </c>
      <c r="AY862" s="18" t="s">
        <v>216</v>
      </c>
      <c r="BE862" s="240">
        <f>IF(N862="základní",J862,0)</f>
        <v>0</v>
      </c>
      <c r="BF862" s="240">
        <f>IF(N862="snížená",J862,0)</f>
        <v>0</v>
      </c>
      <c r="BG862" s="240">
        <f>IF(N862="zákl. přenesená",J862,0)</f>
        <v>0</v>
      </c>
      <c r="BH862" s="240">
        <f>IF(N862="sníž. přenesená",J862,0)</f>
        <v>0</v>
      </c>
      <c r="BI862" s="240">
        <f>IF(N862="nulová",J862,0)</f>
        <v>0</v>
      </c>
      <c r="BJ862" s="18" t="s">
        <v>86</v>
      </c>
      <c r="BK862" s="240">
        <f>ROUND(I862*H862,2)</f>
        <v>0</v>
      </c>
      <c r="BL862" s="18" t="s">
        <v>121</v>
      </c>
      <c r="BM862" s="239" t="s">
        <v>5545</v>
      </c>
    </row>
    <row r="863" s="13" customFormat="1">
      <c r="A863" s="13"/>
      <c r="B863" s="241"/>
      <c r="C863" s="242"/>
      <c r="D863" s="243" t="s">
        <v>230</v>
      </c>
      <c r="E863" s="244" t="s">
        <v>1</v>
      </c>
      <c r="F863" s="245" t="s">
        <v>5546</v>
      </c>
      <c r="G863" s="242"/>
      <c r="H863" s="246">
        <v>2.1499999999999999</v>
      </c>
      <c r="I863" s="247"/>
      <c r="J863" s="242"/>
      <c r="K863" s="242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230</v>
      </c>
      <c r="AU863" s="252" t="s">
        <v>88</v>
      </c>
      <c r="AV863" s="13" t="s">
        <v>88</v>
      </c>
      <c r="AW863" s="13" t="s">
        <v>34</v>
      </c>
      <c r="AX863" s="13" t="s">
        <v>79</v>
      </c>
      <c r="AY863" s="252" t="s">
        <v>216</v>
      </c>
    </row>
    <row r="864" s="15" customFormat="1">
      <c r="A864" s="15"/>
      <c r="B864" s="280"/>
      <c r="C864" s="281"/>
      <c r="D864" s="243" t="s">
        <v>230</v>
      </c>
      <c r="E864" s="282" t="s">
        <v>1</v>
      </c>
      <c r="F864" s="283" t="s">
        <v>1690</v>
      </c>
      <c r="G864" s="281"/>
      <c r="H864" s="284">
        <v>2.1499999999999999</v>
      </c>
      <c r="I864" s="285"/>
      <c r="J864" s="281"/>
      <c r="K864" s="281"/>
      <c r="L864" s="286"/>
      <c r="M864" s="287"/>
      <c r="N864" s="288"/>
      <c r="O864" s="288"/>
      <c r="P864" s="288"/>
      <c r="Q864" s="288"/>
      <c r="R864" s="288"/>
      <c r="S864" s="288"/>
      <c r="T864" s="289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90" t="s">
        <v>230</v>
      </c>
      <c r="AU864" s="290" t="s">
        <v>88</v>
      </c>
      <c r="AV864" s="15" t="s">
        <v>99</v>
      </c>
      <c r="AW864" s="15" t="s">
        <v>34</v>
      </c>
      <c r="AX864" s="15" t="s">
        <v>79</v>
      </c>
      <c r="AY864" s="290" t="s">
        <v>216</v>
      </c>
    </row>
    <row r="865" s="13" customFormat="1">
      <c r="A865" s="13"/>
      <c r="B865" s="241"/>
      <c r="C865" s="242"/>
      <c r="D865" s="243" t="s">
        <v>230</v>
      </c>
      <c r="E865" s="244" t="s">
        <v>1</v>
      </c>
      <c r="F865" s="245" t="s">
        <v>5547</v>
      </c>
      <c r="G865" s="242"/>
      <c r="H865" s="246">
        <v>20.449999999999999</v>
      </c>
      <c r="I865" s="247"/>
      <c r="J865" s="242"/>
      <c r="K865" s="242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230</v>
      </c>
      <c r="AU865" s="252" t="s">
        <v>88</v>
      </c>
      <c r="AV865" s="13" t="s">
        <v>88</v>
      </c>
      <c r="AW865" s="13" t="s">
        <v>34</v>
      </c>
      <c r="AX865" s="13" t="s">
        <v>79</v>
      </c>
      <c r="AY865" s="252" t="s">
        <v>216</v>
      </c>
    </row>
    <row r="866" s="13" customFormat="1">
      <c r="A866" s="13"/>
      <c r="B866" s="241"/>
      <c r="C866" s="242"/>
      <c r="D866" s="243" t="s">
        <v>230</v>
      </c>
      <c r="E866" s="244" t="s">
        <v>1</v>
      </c>
      <c r="F866" s="245" t="s">
        <v>5548</v>
      </c>
      <c r="G866" s="242"/>
      <c r="H866" s="246">
        <v>7.3399999999999999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230</v>
      </c>
      <c r="AU866" s="252" t="s">
        <v>88</v>
      </c>
      <c r="AV866" s="13" t="s">
        <v>88</v>
      </c>
      <c r="AW866" s="13" t="s">
        <v>34</v>
      </c>
      <c r="AX866" s="13" t="s">
        <v>79</v>
      </c>
      <c r="AY866" s="252" t="s">
        <v>216</v>
      </c>
    </row>
    <row r="867" s="13" customFormat="1">
      <c r="A867" s="13"/>
      <c r="B867" s="241"/>
      <c r="C867" s="242"/>
      <c r="D867" s="243" t="s">
        <v>230</v>
      </c>
      <c r="E867" s="244" t="s">
        <v>1</v>
      </c>
      <c r="F867" s="245" t="s">
        <v>5394</v>
      </c>
      <c r="G867" s="242"/>
      <c r="H867" s="246">
        <v>8.1880000000000006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230</v>
      </c>
      <c r="AU867" s="252" t="s">
        <v>88</v>
      </c>
      <c r="AV867" s="13" t="s">
        <v>88</v>
      </c>
      <c r="AW867" s="13" t="s">
        <v>34</v>
      </c>
      <c r="AX867" s="13" t="s">
        <v>79</v>
      </c>
      <c r="AY867" s="252" t="s">
        <v>216</v>
      </c>
    </row>
    <row r="868" s="13" customFormat="1">
      <c r="A868" s="13"/>
      <c r="B868" s="241"/>
      <c r="C868" s="242"/>
      <c r="D868" s="243" t="s">
        <v>230</v>
      </c>
      <c r="E868" s="244" t="s">
        <v>1</v>
      </c>
      <c r="F868" s="245" t="s">
        <v>5549</v>
      </c>
      <c r="G868" s="242"/>
      <c r="H868" s="246">
        <v>9.9000000000000004</v>
      </c>
      <c r="I868" s="247"/>
      <c r="J868" s="242"/>
      <c r="K868" s="242"/>
      <c r="L868" s="248"/>
      <c r="M868" s="249"/>
      <c r="N868" s="250"/>
      <c r="O868" s="250"/>
      <c r="P868" s="250"/>
      <c r="Q868" s="250"/>
      <c r="R868" s="250"/>
      <c r="S868" s="250"/>
      <c r="T868" s="25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2" t="s">
        <v>230</v>
      </c>
      <c r="AU868" s="252" t="s">
        <v>88</v>
      </c>
      <c r="AV868" s="13" t="s">
        <v>88</v>
      </c>
      <c r="AW868" s="13" t="s">
        <v>34</v>
      </c>
      <c r="AX868" s="13" t="s">
        <v>79</v>
      </c>
      <c r="AY868" s="252" t="s">
        <v>216</v>
      </c>
    </row>
    <row r="869" s="13" customFormat="1">
      <c r="A869" s="13"/>
      <c r="B869" s="241"/>
      <c r="C869" s="242"/>
      <c r="D869" s="243" t="s">
        <v>230</v>
      </c>
      <c r="E869" s="244" t="s">
        <v>1</v>
      </c>
      <c r="F869" s="245" t="s">
        <v>5550</v>
      </c>
      <c r="G869" s="242"/>
      <c r="H869" s="246">
        <v>4.9400000000000004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230</v>
      </c>
      <c r="AU869" s="252" t="s">
        <v>88</v>
      </c>
      <c r="AV869" s="13" t="s">
        <v>88</v>
      </c>
      <c r="AW869" s="13" t="s">
        <v>34</v>
      </c>
      <c r="AX869" s="13" t="s">
        <v>79</v>
      </c>
      <c r="AY869" s="252" t="s">
        <v>216</v>
      </c>
    </row>
    <row r="870" s="13" customFormat="1">
      <c r="A870" s="13"/>
      <c r="B870" s="241"/>
      <c r="C870" s="242"/>
      <c r="D870" s="243" t="s">
        <v>230</v>
      </c>
      <c r="E870" s="244" t="s">
        <v>1</v>
      </c>
      <c r="F870" s="245" t="s">
        <v>5551</v>
      </c>
      <c r="G870" s="242"/>
      <c r="H870" s="246">
        <v>7.0599999999999996</v>
      </c>
      <c r="I870" s="247"/>
      <c r="J870" s="242"/>
      <c r="K870" s="242"/>
      <c r="L870" s="248"/>
      <c r="M870" s="249"/>
      <c r="N870" s="250"/>
      <c r="O870" s="250"/>
      <c r="P870" s="250"/>
      <c r="Q870" s="250"/>
      <c r="R870" s="250"/>
      <c r="S870" s="250"/>
      <c r="T870" s="25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2" t="s">
        <v>230</v>
      </c>
      <c r="AU870" s="252" t="s">
        <v>88</v>
      </c>
      <c r="AV870" s="13" t="s">
        <v>88</v>
      </c>
      <c r="AW870" s="13" t="s">
        <v>34</v>
      </c>
      <c r="AX870" s="13" t="s">
        <v>79</v>
      </c>
      <c r="AY870" s="252" t="s">
        <v>216</v>
      </c>
    </row>
    <row r="871" s="13" customFormat="1">
      <c r="A871" s="13"/>
      <c r="B871" s="241"/>
      <c r="C871" s="242"/>
      <c r="D871" s="243" t="s">
        <v>230</v>
      </c>
      <c r="E871" s="244" t="s">
        <v>1</v>
      </c>
      <c r="F871" s="245" t="s">
        <v>5552</v>
      </c>
      <c r="G871" s="242"/>
      <c r="H871" s="246">
        <v>5.04</v>
      </c>
      <c r="I871" s="247"/>
      <c r="J871" s="242"/>
      <c r="K871" s="242"/>
      <c r="L871" s="248"/>
      <c r="M871" s="249"/>
      <c r="N871" s="250"/>
      <c r="O871" s="250"/>
      <c r="P871" s="250"/>
      <c r="Q871" s="250"/>
      <c r="R871" s="250"/>
      <c r="S871" s="250"/>
      <c r="T871" s="25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2" t="s">
        <v>230</v>
      </c>
      <c r="AU871" s="252" t="s">
        <v>88</v>
      </c>
      <c r="AV871" s="13" t="s">
        <v>88</v>
      </c>
      <c r="AW871" s="13" t="s">
        <v>34</v>
      </c>
      <c r="AX871" s="13" t="s">
        <v>79</v>
      </c>
      <c r="AY871" s="252" t="s">
        <v>216</v>
      </c>
    </row>
    <row r="872" s="13" customFormat="1">
      <c r="A872" s="13"/>
      <c r="B872" s="241"/>
      <c r="C872" s="242"/>
      <c r="D872" s="243" t="s">
        <v>230</v>
      </c>
      <c r="E872" s="244" t="s">
        <v>1</v>
      </c>
      <c r="F872" s="245" t="s">
        <v>5553</v>
      </c>
      <c r="G872" s="242"/>
      <c r="H872" s="246">
        <v>2.2200000000000002</v>
      </c>
      <c r="I872" s="247"/>
      <c r="J872" s="242"/>
      <c r="K872" s="242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230</v>
      </c>
      <c r="AU872" s="252" t="s">
        <v>88</v>
      </c>
      <c r="AV872" s="13" t="s">
        <v>88</v>
      </c>
      <c r="AW872" s="13" t="s">
        <v>34</v>
      </c>
      <c r="AX872" s="13" t="s">
        <v>79</v>
      </c>
      <c r="AY872" s="252" t="s">
        <v>216</v>
      </c>
    </row>
    <row r="873" s="13" customFormat="1">
      <c r="A873" s="13"/>
      <c r="B873" s="241"/>
      <c r="C873" s="242"/>
      <c r="D873" s="243" t="s">
        <v>230</v>
      </c>
      <c r="E873" s="244" t="s">
        <v>1</v>
      </c>
      <c r="F873" s="245" t="s">
        <v>5554</v>
      </c>
      <c r="G873" s="242"/>
      <c r="H873" s="246">
        <v>4.9400000000000004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230</v>
      </c>
      <c r="AU873" s="252" t="s">
        <v>88</v>
      </c>
      <c r="AV873" s="13" t="s">
        <v>88</v>
      </c>
      <c r="AW873" s="13" t="s">
        <v>34</v>
      </c>
      <c r="AX873" s="13" t="s">
        <v>79</v>
      </c>
      <c r="AY873" s="252" t="s">
        <v>216</v>
      </c>
    </row>
    <row r="874" s="13" customFormat="1">
      <c r="A874" s="13"/>
      <c r="B874" s="241"/>
      <c r="C874" s="242"/>
      <c r="D874" s="243" t="s">
        <v>230</v>
      </c>
      <c r="E874" s="244" t="s">
        <v>1</v>
      </c>
      <c r="F874" s="245" t="s">
        <v>5555</v>
      </c>
      <c r="G874" s="242"/>
      <c r="H874" s="246">
        <v>2.2200000000000002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230</v>
      </c>
      <c r="AU874" s="252" t="s">
        <v>88</v>
      </c>
      <c r="AV874" s="13" t="s">
        <v>88</v>
      </c>
      <c r="AW874" s="13" t="s">
        <v>34</v>
      </c>
      <c r="AX874" s="13" t="s">
        <v>79</v>
      </c>
      <c r="AY874" s="252" t="s">
        <v>216</v>
      </c>
    </row>
    <row r="875" s="13" customFormat="1">
      <c r="A875" s="13"/>
      <c r="B875" s="241"/>
      <c r="C875" s="242"/>
      <c r="D875" s="243" t="s">
        <v>230</v>
      </c>
      <c r="E875" s="244" t="s">
        <v>1</v>
      </c>
      <c r="F875" s="245" t="s">
        <v>5556</v>
      </c>
      <c r="G875" s="242"/>
      <c r="H875" s="246">
        <v>2.1299999999999999</v>
      </c>
      <c r="I875" s="247"/>
      <c r="J875" s="242"/>
      <c r="K875" s="242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230</v>
      </c>
      <c r="AU875" s="252" t="s">
        <v>88</v>
      </c>
      <c r="AV875" s="13" t="s">
        <v>88</v>
      </c>
      <c r="AW875" s="13" t="s">
        <v>34</v>
      </c>
      <c r="AX875" s="13" t="s">
        <v>79</v>
      </c>
      <c r="AY875" s="252" t="s">
        <v>216</v>
      </c>
    </row>
    <row r="876" s="13" customFormat="1">
      <c r="A876" s="13"/>
      <c r="B876" s="241"/>
      <c r="C876" s="242"/>
      <c r="D876" s="243" t="s">
        <v>230</v>
      </c>
      <c r="E876" s="244" t="s">
        <v>1</v>
      </c>
      <c r="F876" s="245" t="s">
        <v>5557</v>
      </c>
      <c r="G876" s="242"/>
      <c r="H876" s="246">
        <v>2.27</v>
      </c>
      <c r="I876" s="247"/>
      <c r="J876" s="242"/>
      <c r="K876" s="242"/>
      <c r="L876" s="248"/>
      <c r="M876" s="249"/>
      <c r="N876" s="250"/>
      <c r="O876" s="250"/>
      <c r="P876" s="250"/>
      <c r="Q876" s="250"/>
      <c r="R876" s="250"/>
      <c r="S876" s="250"/>
      <c r="T876" s="25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2" t="s">
        <v>230</v>
      </c>
      <c r="AU876" s="252" t="s">
        <v>88</v>
      </c>
      <c r="AV876" s="13" t="s">
        <v>88</v>
      </c>
      <c r="AW876" s="13" t="s">
        <v>34</v>
      </c>
      <c r="AX876" s="13" t="s">
        <v>79</v>
      </c>
      <c r="AY876" s="252" t="s">
        <v>216</v>
      </c>
    </row>
    <row r="877" s="13" customFormat="1">
      <c r="A877" s="13"/>
      <c r="B877" s="241"/>
      <c r="C877" s="242"/>
      <c r="D877" s="243" t="s">
        <v>230</v>
      </c>
      <c r="E877" s="244" t="s">
        <v>1</v>
      </c>
      <c r="F877" s="245" t="s">
        <v>5558</v>
      </c>
      <c r="G877" s="242"/>
      <c r="H877" s="246">
        <v>7.7350000000000003</v>
      </c>
      <c r="I877" s="247"/>
      <c r="J877" s="242"/>
      <c r="K877" s="242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230</v>
      </c>
      <c r="AU877" s="252" t="s">
        <v>88</v>
      </c>
      <c r="AV877" s="13" t="s">
        <v>88</v>
      </c>
      <c r="AW877" s="13" t="s">
        <v>34</v>
      </c>
      <c r="AX877" s="13" t="s">
        <v>79</v>
      </c>
      <c r="AY877" s="252" t="s">
        <v>216</v>
      </c>
    </row>
    <row r="878" s="15" customFormat="1">
      <c r="A878" s="15"/>
      <c r="B878" s="280"/>
      <c r="C878" s="281"/>
      <c r="D878" s="243" t="s">
        <v>230</v>
      </c>
      <c r="E878" s="282" t="s">
        <v>1</v>
      </c>
      <c r="F878" s="283" t="s">
        <v>5559</v>
      </c>
      <c r="G878" s="281"/>
      <c r="H878" s="284">
        <v>84.432999999999993</v>
      </c>
      <c r="I878" s="285"/>
      <c r="J878" s="281"/>
      <c r="K878" s="281"/>
      <c r="L878" s="286"/>
      <c r="M878" s="287"/>
      <c r="N878" s="288"/>
      <c r="O878" s="288"/>
      <c r="P878" s="288"/>
      <c r="Q878" s="288"/>
      <c r="R878" s="288"/>
      <c r="S878" s="288"/>
      <c r="T878" s="289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90" t="s">
        <v>230</v>
      </c>
      <c r="AU878" s="290" t="s">
        <v>88</v>
      </c>
      <c r="AV878" s="15" t="s">
        <v>99</v>
      </c>
      <c r="AW878" s="15" t="s">
        <v>34</v>
      </c>
      <c r="AX878" s="15" t="s">
        <v>79</v>
      </c>
      <c r="AY878" s="290" t="s">
        <v>216</v>
      </c>
    </row>
    <row r="879" s="13" customFormat="1">
      <c r="A879" s="13"/>
      <c r="B879" s="241"/>
      <c r="C879" s="242"/>
      <c r="D879" s="243" t="s">
        <v>230</v>
      </c>
      <c r="E879" s="244" t="s">
        <v>1</v>
      </c>
      <c r="F879" s="245" t="s">
        <v>5560</v>
      </c>
      <c r="G879" s="242"/>
      <c r="H879" s="246">
        <v>12.57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230</v>
      </c>
      <c r="AU879" s="252" t="s">
        <v>88</v>
      </c>
      <c r="AV879" s="13" t="s">
        <v>88</v>
      </c>
      <c r="AW879" s="13" t="s">
        <v>34</v>
      </c>
      <c r="AX879" s="13" t="s">
        <v>79</v>
      </c>
      <c r="AY879" s="252" t="s">
        <v>216</v>
      </c>
    </row>
    <row r="880" s="13" customFormat="1">
      <c r="A880" s="13"/>
      <c r="B880" s="241"/>
      <c r="C880" s="242"/>
      <c r="D880" s="243" t="s">
        <v>230</v>
      </c>
      <c r="E880" s="244" t="s">
        <v>1</v>
      </c>
      <c r="F880" s="245" t="s">
        <v>5561</v>
      </c>
      <c r="G880" s="242"/>
      <c r="H880" s="246">
        <v>5.04</v>
      </c>
      <c r="I880" s="247"/>
      <c r="J880" s="242"/>
      <c r="K880" s="242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230</v>
      </c>
      <c r="AU880" s="252" t="s">
        <v>88</v>
      </c>
      <c r="AV880" s="13" t="s">
        <v>88</v>
      </c>
      <c r="AW880" s="13" t="s">
        <v>34</v>
      </c>
      <c r="AX880" s="13" t="s">
        <v>79</v>
      </c>
      <c r="AY880" s="252" t="s">
        <v>216</v>
      </c>
    </row>
    <row r="881" s="13" customFormat="1">
      <c r="A881" s="13"/>
      <c r="B881" s="241"/>
      <c r="C881" s="242"/>
      <c r="D881" s="243" t="s">
        <v>230</v>
      </c>
      <c r="E881" s="244" t="s">
        <v>1</v>
      </c>
      <c r="F881" s="245" t="s">
        <v>5562</v>
      </c>
      <c r="G881" s="242"/>
      <c r="H881" s="246">
        <v>5</v>
      </c>
      <c r="I881" s="247"/>
      <c r="J881" s="242"/>
      <c r="K881" s="242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230</v>
      </c>
      <c r="AU881" s="252" t="s">
        <v>88</v>
      </c>
      <c r="AV881" s="13" t="s">
        <v>88</v>
      </c>
      <c r="AW881" s="13" t="s">
        <v>34</v>
      </c>
      <c r="AX881" s="13" t="s">
        <v>79</v>
      </c>
      <c r="AY881" s="252" t="s">
        <v>216</v>
      </c>
    </row>
    <row r="882" s="13" customFormat="1">
      <c r="A882" s="13"/>
      <c r="B882" s="241"/>
      <c r="C882" s="242"/>
      <c r="D882" s="243" t="s">
        <v>230</v>
      </c>
      <c r="E882" s="244" t="s">
        <v>1</v>
      </c>
      <c r="F882" s="245" t="s">
        <v>5563</v>
      </c>
      <c r="G882" s="242"/>
      <c r="H882" s="246">
        <v>13.83</v>
      </c>
      <c r="I882" s="247"/>
      <c r="J882" s="242"/>
      <c r="K882" s="242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230</v>
      </c>
      <c r="AU882" s="252" t="s">
        <v>88</v>
      </c>
      <c r="AV882" s="13" t="s">
        <v>88</v>
      </c>
      <c r="AW882" s="13" t="s">
        <v>34</v>
      </c>
      <c r="AX882" s="13" t="s">
        <v>79</v>
      </c>
      <c r="AY882" s="252" t="s">
        <v>216</v>
      </c>
    </row>
    <row r="883" s="13" customFormat="1">
      <c r="A883" s="13"/>
      <c r="B883" s="241"/>
      <c r="C883" s="242"/>
      <c r="D883" s="243" t="s">
        <v>230</v>
      </c>
      <c r="E883" s="244" t="s">
        <v>1</v>
      </c>
      <c r="F883" s="245" t="s">
        <v>5564</v>
      </c>
      <c r="G883" s="242"/>
      <c r="H883" s="246">
        <v>9.5199999999999996</v>
      </c>
      <c r="I883" s="247"/>
      <c r="J883" s="242"/>
      <c r="K883" s="242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230</v>
      </c>
      <c r="AU883" s="252" t="s">
        <v>88</v>
      </c>
      <c r="AV883" s="13" t="s">
        <v>88</v>
      </c>
      <c r="AW883" s="13" t="s">
        <v>34</v>
      </c>
      <c r="AX883" s="13" t="s">
        <v>79</v>
      </c>
      <c r="AY883" s="252" t="s">
        <v>216</v>
      </c>
    </row>
    <row r="884" s="13" customFormat="1">
      <c r="A884" s="13"/>
      <c r="B884" s="241"/>
      <c r="C884" s="242"/>
      <c r="D884" s="243" t="s">
        <v>230</v>
      </c>
      <c r="E884" s="244" t="s">
        <v>1</v>
      </c>
      <c r="F884" s="245" t="s">
        <v>5565</v>
      </c>
      <c r="G884" s="242"/>
      <c r="H884" s="246">
        <v>2.2200000000000002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230</v>
      </c>
      <c r="AU884" s="252" t="s">
        <v>88</v>
      </c>
      <c r="AV884" s="13" t="s">
        <v>88</v>
      </c>
      <c r="AW884" s="13" t="s">
        <v>34</v>
      </c>
      <c r="AX884" s="13" t="s">
        <v>79</v>
      </c>
      <c r="AY884" s="252" t="s">
        <v>216</v>
      </c>
    </row>
    <row r="885" s="13" customFormat="1">
      <c r="A885" s="13"/>
      <c r="B885" s="241"/>
      <c r="C885" s="242"/>
      <c r="D885" s="243" t="s">
        <v>230</v>
      </c>
      <c r="E885" s="244" t="s">
        <v>1</v>
      </c>
      <c r="F885" s="245" t="s">
        <v>5566</v>
      </c>
      <c r="G885" s="242"/>
      <c r="H885" s="246">
        <v>55.200000000000003</v>
      </c>
      <c r="I885" s="247"/>
      <c r="J885" s="242"/>
      <c r="K885" s="242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230</v>
      </c>
      <c r="AU885" s="252" t="s">
        <v>88</v>
      </c>
      <c r="AV885" s="13" t="s">
        <v>88</v>
      </c>
      <c r="AW885" s="13" t="s">
        <v>34</v>
      </c>
      <c r="AX885" s="13" t="s">
        <v>79</v>
      </c>
      <c r="AY885" s="252" t="s">
        <v>216</v>
      </c>
    </row>
    <row r="886" s="15" customFormat="1">
      <c r="A886" s="15"/>
      <c r="B886" s="280"/>
      <c r="C886" s="281"/>
      <c r="D886" s="243" t="s">
        <v>230</v>
      </c>
      <c r="E886" s="282" t="s">
        <v>1</v>
      </c>
      <c r="F886" s="283" t="s">
        <v>5567</v>
      </c>
      <c r="G886" s="281"/>
      <c r="H886" s="284">
        <v>103.38</v>
      </c>
      <c r="I886" s="285"/>
      <c r="J886" s="281"/>
      <c r="K886" s="281"/>
      <c r="L886" s="286"/>
      <c r="M886" s="287"/>
      <c r="N886" s="288"/>
      <c r="O886" s="288"/>
      <c r="P886" s="288"/>
      <c r="Q886" s="288"/>
      <c r="R886" s="288"/>
      <c r="S886" s="288"/>
      <c r="T886" s="289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90" t="s">
        <v>230</v>
      </c>
      <c r="AU886" s="290" t="s">
        <v>88</v>
      </c>
      <c r="AV886" s="15" t="s">
        <v>99</v>
      </c>
      <c r="AW886" s="15" t="s">
        <v>34</v>
      </c>
      <c r="AX886" s="15" t="s">
        <v>79</v>
      </c>
      <c r="AY886" s="290" t="s">
        <v>216</v>
      </c>
    </row>
    <row r="887" s="13" customFormat="1">
      <c r="A887" s="13"/>
      <c r="B887" s="241"/>
      <c r="C887" s="242"/>
      <c r="D887" s="243" t="s">
        <v>230</v>
      </c>
      <c r="E887" s="244" t="s">
        <v>1</v>
      </c>
      <c r="F887" s="245" t="s">
        <v>5568</v>
      </c>
      <c r="G887" s="242"/>
      <c r="H887" s="246">
        <v>46.469999999999999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230</v>
      </c>
      <c r="AU887" s="252" t="s">
        <v>88</v>
      </c>
      <c r="AV887" s="13" t="s">
        <v>88</v>
      </c>
      <c r="AW887" s="13" t="s">
        <v>34</v>
      </c>
      <c r="AX887" s="13" t="s">
        <v>79</v>
      </c>
      <c r="AY887" s="252" t="s">
        <v>216</v>
      </c>
    </row>
    <row r="888" s="15" customFormat="1">
      <c r="A888" s="15"/>
      <c r="B888" s="280"/>
      <c r="C888" s="281"/>
      <c r="D888" s="243" t="s">
        <v>230</v>
      </c>
      <c r="E888" s="282" t="s">
        <v>1</v>
      </c>
      <c r="F888" s="283" t="s">
        <v>5569</v>
      </c>
      <c r="G888" s="281"/>
      <c r="H888" s="284">
        <v>46.469999999999999</v>
      </c>
      <c r="I888" s="285"/>
      <c r="J888" s="281"/>
      <c r="K888" s="281"/>
      <c r="L888" s="286"/>
      <c r="M888" s="287"/>
      <c r="N888" s="288"/>
      <c r="O888" s="288"/>
      <c r="P888" s="288"/>
      <c r="Q888" s="288"/>
      <c r="R888" s="288"/>
      <c r="S888" s="288"/>
      <c r="T888" s="289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90" t="s">
        <v>230</v>
      </c>
      <c r="AU888" s="290" t="s">
        <v>88</v>
      </c>
      <c r="AV888" s="15" t="s">
        <v>99</v>
      </c>
      <c r="AW888" s="15" t="s">
        <v>34</v>
      </c>
      <c r="AX888" s="15" t="s">
        <v>79</v>
      </c>
      <c r="AY888" s="290" t="s">
        <v>216</v>
      </c>
    </row>
    <row r="889" s="13" customFormat="1">
      <c r="A889" s="13"/>
      <c r="B889" s="241"/>
      <c r="C889" s="242"/>
      <c r="D889" s="243" t="s">
        <v>230</v>
      </c>
      <c r="E889" s="244" t="s">
        <v>1</v>
      </c>
      <c r="F889" s="245" t="s">
        <v>5570</v>
      </c>
      <c r="G889" s="242"/>
      <c r="H889" s="246">
        <v>5.04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230</v>
      </c>
      <c r="AU889" s="252" t="s">
        <v>88</v>
      </c>
      <c r="AV889" s="13" t="s">
        <v>88</v>
      </c>
      <c r="AW889" s="13" t="s">
        <v>34</v>
      </c>
      <c r="AX889" s="13" t="s">
        <v>79</v>
      </c>
      <c r="AY889" s="252" t="s">
        <v>216</v>
      </c>
    </row>
    <row r="890" s="13" customFormat="1">
      <c r="A890" s="13"/>
      <c r="B890" s="241"/>
      <c r="C890" s="242"/>
      <c r="D890" s="243" t="s">
        <v>230</v>
      </c>
      <c r="E890" s="244" t="s">
        <v>1</v>
      </c>
      <c r="F890" s="245" t="s">
        <v>5571</v>
      </c>
      <c r="G890" s="242"/>
      <c r="H890" s="246">
        <v>2.75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230</v>
      </c>
      <c r="AU890" s="252" t="s">
        <v>88</v>
      </c>
      <c r="AV890" s="13" t="s">
        <v>88</v>
      </c>
      <c r="AW890" s="13" t="s">
        <v>34</v>
      </c>
      <c r="AX890" s="13" t="s">
        <v>79</v>
      </c>
      <c r="AY890" s="252" t="s">
        <v>216</v>
      </c>
    </row>
    <row r="891" s="13" customFormat="1">
      <c r="A891" s="13"/>
      <c r="B891" s="241"/>
      <c r="C891" s="242"/>
      <c r="D891" s="243" t="s">
        <v>230</v>
      </c>
      <c r="E891" s="244" t="s">
        <v>1</v>
      </c>
      <c r="F891" s="245" t="s">
        <v>5572</v>
      </c>
      <c r="G891" s="242"/>
      <c r="H891" s="246">
        <v>7.29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230</v>
      </c>
      <c r="AU891" s="252" t="s">
        <v>88</v>
      </c>
      <c r="AV891" s="13" t="s">
        <v>88</v>
      </c>
      <c r="AW891" s="13" t="s">
        <v>34</v>
      </c>
      <c r="AX891" s="13" t="s">
        <v>79</v>
      </c>
      <c r="AY891" s="252" t="s">
        <v>216</v>
      </c>
    </row>
    <row r="892" s="13" customFormat="1">
      <c r="A892" s="13"/>
      <c r="B892" s="241"/>
      <c r="C892" s="242"/>
      <c r="D892" s="243" t="s">
        <v>230</v>
      </c>
      <c r="E892" s="244" t="s">
        <v>1</v>
      </c>
      <c r="F892" s="245" t="s">
        <v>5573</v>
      </c>
      <c r="G892" s="242"/>
      <c r="H892" s="246">
        <v>2.5</v>
      </c>
      <c r="I892" s="247"/>
      <c r="J892" s="242"/>
      <c r="K892" s="242"/>
      <c r="L892" s="248"/>
      <c r="M892" s="249"/>
      <c r="N892" s="250"/>
      <c r="O892" s="250"/>
      <c r="P892" s="250"/>
      <c r="Q892" s="250"/>
      <c r="R892" s="250"/>
      <c r="S892" s="250"/>
      <c r="T892" s="25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2" t="s">
        <v>230</v>
      </c>
      <c r="AU892" s="252" t="s">
        <v>88</v>
      </c>
      <c r="AV892" s="13" t="s">
        <v>88</v>
      </c>
      <c r="AW892" s="13" t="s">
        <v>34</v>
      </c>
      <c r="AX892" s="13" t="s">
        <v>79</v>
      </c>
      <c r="AY892" s="252" t="s">
        <v>216</v>
      </c>
    </row>
    <row r="893" s="13" customFormat="1">
      <c r="A893" s="13"/>
      <c r="B893" s="241"/>
      <c r="C893" s="242"/>
      <c r="D893" s="243" t="s">
        <v>230</v>
      </c>
      <c r="E893" s="244" t="s">
        <v>1</v>
      </c>
      <c r="F893" s="245" t="s">
        <v>5574</v>
      </c>
      <c r="G893" s="242"/>
      <c r="H893" s="246">
        <v>73.200000000000003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230</v>
      </c>
      <c r="AU893" s="252" t="s">
        <v>88</v>
      </c>
      <c r="AV893" s="13" t="s">
        <v>88</v>
      </c>
      <c r="AW893" s="13" t="s">
        <v>34</v>
      </c>
      <c r="AX893" s="13" t="s">
        <v>79</v>
      </c>
      <c r="AY893" s="252" t="s">
        <v>216</v>
      </c>
    </row>
    <row r="894" s="13" customFormat="1">
      <c r="A894" s="13"/>
      <c r="B894" s="241"/>
      <c r="C894" s="242"/>
      <c r="D894" s="243" t="s">
        <v>230</v>
      </c>
      <c r="E894" s="244" t="s">
        <v>1</v>
      </c>
      <c r="F894" s="245" t="s">
        <v>5575</v>
      </c>
      <c r="G894" s="242"/>
      <c r="H894" s="246">
        <v>2.2999999999999998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230</v>
      </c>
      <c r="AU894" s="252" t="s">
        <v>88</v>
      </c>
      <c r="AV894" s="13" t="s">
        <v>88</v>
      </c>
      <c r="AW894" s="13" t="s">
        <v>34</v>
      </c>
      <c r="AX894" s="13" t="s">
        <v>79</v>
      </c>
      <c r="AY894" s="252" t="s">
        <v>216</v>
      </c>
    </row>
    <row r="895" s="15" customFormat="1">
      <c r="A895" s="15"/>
      <c r="B895" s="280"/>
      <c r="C895" s="281"/>
      <c r="D895" s="243" t="s">
        <v>230</v>
      </c>
      <c r="E895" s="282" t="s">
        <v>1</v>
      </c>
      <c r="F895" s="283" t="s">
        <v>5576</v>
      </c>
      <c r="G895" s="281"/>
      <c r="H895" s="284">
        <v>93.079999999999998</v>
      </c>
      <c r="I895" s="285"/>
      <c r="J895" s="281"/>
      <c r="K895" s="281"/>
      <c r="L895" s="286"/>
      <c r="M895" s="287"/>
      <c r="N895" s="288"/>
      <c r="O895" s="288"/>
      <c r="P895" s="288"/>
      <c r="Q895" s="288"/>
      <c r="R895" s="288"/>
      <c r="S895" s="288"/>
      <c r="T895" s="289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90" t="s">
        <v>230</v>
      </c>
      <c r="AU895" s="290" t="s">
        <v>88</v>
      </c>
      <c r="AV895" s="15" t="s">
        <v>99</v>
      </c>
      <c r="AW895" s="15" t="s">
        <v>34</v>
      </c>
      <c r="AX895" s="15" t="s">
        <v>79</v>
      </c>
      <c r="AY895" s="290" t="s">
        <v>216</v>
      </c>
    </row>
    <row r="896" s="13" customFormat="1">
      <c r="A896" s="13"/>
      <c r="B896" s="241"/>
      <c r="C896" s="242"/>
      <c r="D896" s="243" t="s">
        <v>230</v>
      </c>
      <c r="E896" s="244" t="s">
        <v>1</v>
      </c>
      <c r="F896" s="245" t="s">
        <v>5577</v>
      </c>
      <c r="G896" s="242"/>
      <c r="H896" s="246">
        <v>8.2599999999999998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230</v>
      </c>
      <c r="AU896" s="252" t="s">
        <v>88</v>
      </c>
      <c r="AV896" s="13" t="s">
        <v>88</v>
      </c>
      <c r="AW896" s="13" t="s">
        <v>34</v>
      </c>
      <c r="AX896" s="13" t="s">
        <v>79</v>
      </c>
      <c r="AY896" s="252" t="s">
        <v>216</v>
      </c>
    </row>
    <row r="897" s="14" customFormat="1">
      <c r="A897" s="14"/>
      <c r="B897" s="253"/>
      <c r="C897" s="254"/>
      <c r="D897" s="243" t="s">
        <v>230</v>
      </c>
      <c r="E897" s="255" t="s">
        <v>1</v>
      </c>
      <c r="F897" s="256" t="s">
        <v>285</v>
      </c>
      <c r="G897" s="254"/>
      <c r="H897" s="257">
        <v>337.77300000000002</v>
      </c>
      <c r="I897" s="258"/>
      <c r="J897" s="254"/>
      <c r="K897" s="254"/>
      <c r="L897" s="259"/>
      <c r="M897" s="260"/>
      <c r="N897" s="261"/>
      <c r="O897" s="261"/>
      <c r="P897" s="261"/>
      <c r="Q897" s="261"/>
      <c r="R897" s="261"/>
      <c r="S897" s="261"/>
      <c r="T897" s="26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3" t="s">
        <v>230</v>
      </c>
      <c r="AU897" s="263" t="s">
        <v>88</v>
      </c>
      <c r="AV897" s="14" t="s">
        <v>121</v>
      </c>
      <c r="AW897" s="14" t="s">
        <v>34</v>
      </c>
      <c r="AX897" s="14" t="s">
        <v>86</v>
      </c>
      <c r="AY897" s="263" t="s">
        <v>216</v>
      </c>
    </row>
    <row r="898" s="2" customFormat="1" ht="16.5" customHeight="1">
      <c r="A898" s="39"/>
      <c r="B898" s="40"/>
      <c r="C898" s="228" t="s">
        <v>1513</v>
      </c>
      <c r="D898" s="228" t="s">
        <v>218</v>
      </c>
      <c r="E898" s="229" t="s">
        <v>5578</v>
      </c>
      <c r="F898" s="230" t="s">
        <v>5579</v>
      </c>
      <c r="G898" s="231" t="s">
        <v>293</v>
      </c>
      <c r="H898" s="232">
        <v>98</v>
      </c>
      <c r="I898" s="233"/>
      <c r="J898" s="234">
        <f>ROUND(I898*H898,2)</f>
        <v>0</v>
      </c>
      <c r="K898" s="230" t="s">
        <v>222</v>
      </c>
      <c r="L898" s="45"/>
      <c r="M898" s="235" t="s">
        <v>1</v>
      </c>
      <c r="N898" s="236" t="s">
        <v>44</v>
      </c>
      <c r="O898" s="92"/>
      <c r="P898" s="237">
        <f>O898*H898</f>
        <v>0</v>
      </c>
      <c r="Q898" s="237">
        <v>0</v>
      </c>
      <c r="R898" s="237">
        <f>Q898*H898</f>
        <v>0</v>
      </c>
      <c r="S898" s="237">
        <v>0</v>
      </c>
      <c r="T898" s="238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9" t="s">
        <v>121</v>
      </c>
      <c r="AT898" s="239" t="s">
        <v>218</v>
      </c>
      <c r="AU898" s="239" t="s">
        <v>88</v>
      </c>
      <c r="AY898" s="18" t="s">
        <v>216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86</v>
      </c>
      <c r="BK898" s="240">
        <f>ROUND(I898*H898,2)</f>
        <v>0</v>
      </c>
      <c r="BL898" s="18" t="s">
        <v>121</v>
      </c>
      <c r="BM898" s="239" t="s">
        <v>5580</v>
      </c>
    </row>
    <row r="899" s="13" customFormat="1">
      <c r="A899" s="13"/>
      <c r="B899" s="241"/>
      <c r="C899" s="242"/>
      <c r="D899" s="243" t="s">
        <v>230</v>
      </c>
      <c r="E899" s="244" t="s">
        <v>1</v>
      </c>
      <c r="F899" s="245" t="s">
        <v>5581</v>
      </c>
      <c r="G899" s="242"/>
      <c r="H899" s="246">
        <v>98</v>
      </c>
      <c r="I899" s="247"/>
      <c r="J899" s="242"/>
      <c r="K899" s="242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230</v>
      </c>
      <c r="AU899" s="252" t="s">
        <v>88</v>
      </c>
      <c r="AV899" s="13" t="s">
        <v>88</v>
      </c>
      <c r="AW899" s="13" t="s">
        <v>34</v>
      </c>
      <c r="AX899" s="13" t="s">
        <v>86</v>
      </c>
      <c r="AY899" s="252" t="s">
        <v>216</v>
      </c>
    </row>
    <row r="900" s="2" customFormat="1" ht="16.5" customHeight="1">
      <c r="A900" s="39"/>
      <c r="B900" s="40"/>
      <c r="C900" s="228" t="s">
        <v>1518</v>
      </c>
      <c r="D900" s="228" t="s">
        <v>218</v>
      </c>
      <c r="E900" s="229" t="s">
        <v>5582</v>
      </c>
      <c r="F900" s="230" t="s">
        <v>5583</v>
      </c>
      <c r="G900" s="231" t="s">
        <v>293</v>
      </c>
      <c r="H900" s="232">
        <v>220.69999999999999</v>
      </c>
      <c r="I900" s="233"/>
      <c r="J900" s="234">
        <f>ROUND(I900*H900,2)</f>
        <v>0</v>
      </c>
      <c r="K900" s="230" t="s">
        <v>222</v>
      </c>
      <c r="L900" s="45"/>
      <c r="M900" s="235" t="s">
        <v>1</v>
      </c>
      <c r="N900" s="236" t="s">
        <v>44</v>
      </c>
      <c r="O900" s="92"/>
      <c r="P900" s="237">
        <f>O900*H900</f>
        <v>0</v>
      </c>
      <c r="Q900" s="237">
        <v>0</v>
      </c>
      <c r="R900" s="237">
        <f>Q900*H900</f>
        <v>0</v>
      </c>
      <c r="S900" s="237">
        <v>0</v>
      </c>
      <c r="T900" s="238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39" t="s">
        <v>121</v>
      </c>
      <c r="AT900" s="239" t="s">
        <v>218</v>
      </c>
      <c r="AU900" s="239" t="s">
        <v>88</v>
      </c>
      <c r="AY900" s="18" t="s">
        <v>216</v>
      </c>
      <c r="BE900" s="240">
        <f>IF(N900="základní",J900,0)</f>
        <v>0</v>
      </c>
      <c r="BF900" s="240">
        <f>IF(N900="snížená",J900,0)</f>
        <v>0</v>
      </c>
      <c r="BG900" s="240">
        <f>IF(N900="zákl. přenesená",J900,0)</f>
        <v>0</v>
      </c>
      <c r="BH900" s="240">
        <f>IF(N900="sníž. přenesená",J900,0)</f>
        <v>0</v>
      </c>
      <c r="BI900" s="240">
        <f>IF(N900="nulová",J900,0)</f>
        <v>0</v>
      </c>
      <c r="BJ900" s="18" t="s">
        <v>86</v>
      </c>
      <c r="BK900" s="240">
        <f>ROUND(I900*H900,2)</f>
        <v>0</v>
      </c>
      <c r="BL900" s="18" t="s">
        <v>121</v>
      </c>
      <c r="BM900" s="239" t="s">
        <v>5584</v>
      </c>
    </row>
    <row r="901" s="13" customFormat="1">
      <c r="A901" s="13"/>
      <c r="B901" s="241"/>
      <c r="C901" s="242"/>
      <c r="D901" s="243" t="s">
        <v>230</v>
      </c>
      <c r="E901" s="244" t="s">
        <v>1</v>
      </c>
      <c r="F901" s="245" t="s">
        <v>5585</v>
      </c>
      <c r="G901" s="242"/>
      <c r="H901" s="246">
        <v>31.800000000000001</v>
      </c>
      <c r="I901" s="247"/>
      <c r="J901" s="242"/>
      <c r="K901" s="242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230</v>
      </c>
      <c r="AU901" s="252" t="s">
        <v>88</v>
      </c>
      <c r="AV901" s="13" t="s">
        <v>88</v>
      </c>
      <c r="AW901" s="13" t="s">
        <v>34</v>
      </c>
      <c r="AX901" s="13" t="s">
        <v>79</v>
      </c>
      <c r="AY901" s="252" t="s">
        <v>216</v>
      </c>
    </row>
    <row r="902" s="13" customFormat="1">
      <c r="A902" s="13"/>
      <c r="B902" s="241"/>
      <c r="C902" s="242"/>
      <c r="D902" s="243" t="s">
        <v>230</v>
      </c>
      <c r="E902" s="244" t="s">
        <v>1</v>
      </c>
      <c r="F902" s="245" t="s">
        <v>5586</v>
      </c>
      <c r="G902" s="242"/>
      <c r="H902" s="246">
        <v>25.399999999999999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230</v>
      </c>
      <c r="AU902" s="252" t="s">
        <v>88</v>
      </c>
      <c r="AV902" s="13" t="s">
        <v>88</v>
      </c>
      <c r="AW902" s="13" t="s">
        <v>34</v>
      </c>
      <c r="AX902" s="13" t="s">
        <v>79</v>
      </c>
      <c r="AY902" s="252" t="s">
        <v>216</v>
      </c>
    </row>
    <row r="903" s="13" customFormat="1">
      <c r="A903" s="13"/>
      <c r="B903" s="241"/>
      <c r="C903" s="242"/>
      <c r="D903" s="243" t="s">
        <v>230</v>
      </c>
      <c r="E903" s="244" t="s">
        <v>1</v>
      </c>
      <c r="F903" s="245" t="s">
        <v>5587</v>
      </c>
      <c r="G903" s="242"/>
      <c r="H903" s="246">
        <v>18.800000000000001</v>
      </c>
      <c r="I903" s="247"/>
      <c r="J903" s="242"/>
      <c r="K903" s="242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230</v>
      </c>
      <c r="AU903" s="252" t="s">
        <v>88</v>
      </c>
      <c r="AV903" s="13" t="s">
        <v>88</v>
      </c>
      <c r="AW903" s="13" t="s">
        <v>34</v>
      </c>
      <c r="AX903" s="13" t="s">
        <v>79</v>
      </c>
      <c r="AY903" s="252" t="s">
        <v>216</v>
      </c>
    </row>
    <row r="904" s="13" customFormat="1">
      <c r="A904" s="13"/>
      <c r="B904" s="241"/>
      <c r="C904" s="242"/>
      <c r="D904" s="243" t="s">
        <v>230</v>
      </c>
      <c r="E904" s="244" t="s">
        <v>1</v>
      </c>
      <c r="F904" s="245" t="s">
        <v>5588</v>
      </c>
      <c r="G904" s="242"/>
      <c r="H904" s="246">
        <v>3.5</v>
      </c>
      <c r="I904" s="247"/>
      <c r="J904" s="242"/>
      <c r="K904" s="242"/>
      <c r="L904" s="248"/>
      <c r="M904" s="249"/>
      <c r="N904" s="250"/>
      <c r="O904" s="250"/>
      <c r="P904" s="250"/>
      <c r="Q904" s="250"/>
      <c r="R904" s="250"/>
      <c r="S904" s="250"/>
      <c r="T904" s="25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2" t="s">
        <v>230</v>
      </c>
      <c r="AU904" s="252" t="s">
        <v>88</v>
      </c>
      <c r="AV904" s="13" t="s">
        <v>88</v>
      </c>
      <c r="AW904" s="13" t="s">
        <v>34</v>
      </c>
      <c r="AX904" s="13" t="s">
        <v>79</v>
      </c>
      <c r="AY904" s="252" t="s">
        <v>216</v>
      </c>
    </row>
    <row r="905" s="13" customFormat="1">
      <c r="A905" s="13"/>
      <c r="B905" s="241"/>
      <c r="C905" s="242"/>
      <c r="D905" s="243" t="s">
        <v>230</v>
      </c>
      <c r="E905" s="244" t="s">
        <v>1</v>
      </c>
      <c r="F905" s="245" t="s">
        <v>5589</v>
      </c>
      <c r="G905" s="242"/>
      <c r="H905" s="246">
        <v>8.1999999999999993</v>
      </c>
      <c r="I905" s="247"/>
      <c r="J905" s="242"/>
      <c r="K905" s="242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230</v>
      </c>
      <c r="AU905" s="252" t="s">
        <v>88</v>
      </c>
      <c r="AV905" s="13" t="s">
        <v>88</v>
      </c>
      <c r="AW905" s="13" t="s">
        <v>34</v>
      </c>
      <c r="AX905" s="13" t="s">
        <v>79</v>
      </c>
      <c r="AY905" s="252" t="s">
        <v>216</v>
      </c>
    </row>
    <row r="906" s="13" customFormat="1">
      <c r="A906" s="13"/>
      <c r="B906" s="241"/>
      <c r="C906" s="242"/>
      <c r="D906" s="243" t="s">
        <v>230</v>
      </c>
      <c r="E906" s="244" t="s">
        <v>1</v>
      </c>
      <c r="F906" s="245" t="s">
        <v>5590</v>
      </c>
      <c r="G906" s="242"/>
      <c r="H906" s="246">
        <v>98</v>
      </c>
      <c r="I906" s="247"/>
      <c r="J906" s="242"/>
      <c r="K906" s="242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230</v>
      </c>
      <c r="AU906" s="252" t="s">
        <v>88</v>
      </c>
      <c r="AV906" s="13" t="s">
        <v>88</v>
      </c>
      <c r="AW906" s="13" t="s">
        <v>34</v>
      </c>
      <c r="AX906" s="13" t="s">
        <v>79</v>
      </c>
      <c r="AY906" s="252" t="s">
        <v>216</v>
      </c>
    </row>
    <row r="907" s="13" customFormat="1">
      <c r="A907" s="13"/>
      <c r="B907" s="241"/>
      <c r="C907" s="242"/>
      <c r="D907" s="243" t="s">
        <v>230</v>
      </c>
      <c r="E907" s="244" t="s">
        <v>1</v>
      </c>
      <c r="F907" s="245" t="s">
        <v>5591</v>
      </c>
      <c r="G907" s="242"/>
      <c r="H907" s="246">
        <v>35</v>
      </c>
      <c r="I907" s="247"/>
      <c r="J907" s="242"/>
      <c r="K907" s="242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230</v>
      </c>
      <c r="AU907" s="252" t="s">
        <v>88</v>
      </c>
      <c r="AV907" s="13" t="s">
        <v>88</v>
      </c>
      <c r="AW907" s="13" t="s">
        <v>34</v>
      </c>
      <c r="AX907" s="13" t="s">
        <v>79</v>
      </c>
      <c r="AY907" s="252" t="s">
        <v>216</v>
      </c>
    </row>
    <row r="908" s="14" customFormat="1">
      <c r="A908" s="14"/>
      <c r="B908" s="253"/>
      <c r="C908" s="254"/>
      <c r="D908" s="243" t="s">
        <v>230</v>
      </c>
      <c r="E908" s="255" t="s">
        <v>1</v>
      </c>
      <c r="F908" s="256" t="s">
        <v>285</v>
      </c>
      <c r="G908" s="254"/>
      <c r="H908" s="257">
        <v>220.69999999999999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230</v>
      </c>
      <c r="AU908" s="263" t="s">
        <v>88</v>
      </c>
      <c r="AV908" s="14" t="s">
        <v>121</v>
      </c>
      <c r="AW908" s="14" t="s">
        <v>34</v>
      </c>
      <c r="AX908" s="14" t="s">
        <v>86</v>
      </c>
      <c r="AY908" s="263" t="s">
        <v>216</v>
      </c>
    </row>
    <row r="909" s="2" customFormat="1" ht="16.5" customHeight="1">
      <c r="A909" s="39"/>
      <c r="B909" s="40"/>
      <c r="C909" s="228" t="s">
        <v>1525</v>
      </c>
      <c r="D909" s="228" t="s">
        <v>218</v>
      </c>
      <c r="E909" s="229" t="s">
        <v>5592</v>
      </c>
      <c r="F909" s="230" t="s">
        <v>5593</v>
      </c>
      <c r="G909" s="231" t="s">
        <v>277</v>
      </c>
      <c r="H909" s="232">
        <v>1160.2000000000001</v>
      </c>
      <c r="I909" s="233"/>
      <c r="J909" s="234">
        <f>ROUND(I909*H909,2)</f>
        <v>0</v>
      </c>
      <c r="K909" s="230" t="s">
        <v>222</v>
      </c>
      <c r="L909" s="45"/>
      <c r="M909" s="235" t="s">
        <v>1</v>
      </c>
      <c r="N909" s="236" t="s">
        <v>44</v>
      </c>
      <c r="O909" s="92"/>
      <c r="P909" s="237">
        <f>O909*H909</f>
        <v>0</v>
      </c>
      <c r="Q909" s="237">
        <v>0</v>
      </c>
      <c r="R909" s="237">
        <f>Q909*H909</f>
        <v>0</v>
      </c>
      <c r="S909" s="237">
        <v>0.00025999999999999998</v>
      </c>
      <c r="T909" s="238">
        <f>S909*H909</f>
        <v>0.30165199999999998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9" t="s">
        <v>121</v>
      </c>
      <c r="AT909" s="239" t="s">
        <v>218</v>
      </c>
      <c r="AU909" s="239" t="s">
        <v>88</v>
      </c>
      <c r="AY909" s="18" t="s">
        <v>216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8" t="s">
        <v>86</v>
      </c>
      <c r="BK909" s="240">
        <f>ROUND(I909*H909,2)</f>
        <v>0</v>
      </c>
      <c r="BL909" s="18" t="s">
        <v>121</v>
      </c>
      <c r="BM909" s="239" t="s">
        <v>5594</v>
      </c>
    </row>
    <row r="910" s="13" customFormat="1">
      <c r="A910" s="13"/>
      <c r="B910" s="241"/>
      <c r="C910" s="242"/>
      <c r="D910" s="243" t="s">
        <v>230</v>
      </c>
      <c r="E910" s="244" t="s">
        <v>1</v>
      </c>
      <c r="F910" s="245" t="s">
        <v>5016</v>
      </c>
      <c r="G910" s="242"/>
      <c r="H910" s="246">
        <v>571.29999999999995</v>
      </c>
      <c r="I910" s="247"/>
      <c r="J910" s="242"/>
      <c r="K910" s="242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230</v>
      </c>
      <c r="AU910" s="252" t="s">
        <v>88</v>
      </c>
      <c r="AV910" s="13" t="s">
        <v>88</v>
      </c>
      <c r="AW910" s="13" t="s">
        <v>34</v>
      </c>
      <c r="AX910" s="13" t="s">
        <v>79</v>
      </c>
      <c r="AY910" s="252" t="s">
        <v>216</v>
      </c>
    </row>
    <row r="911" s="13" customFormat="1">
      <c r="A911" s="13"/>
      <c r="B911" s="241"/>
      <c r="C911" s="242"/>
      <c r="D911" s="243" t="s">
        <v>230</v>
      </c>
      <c r="E911" s="244" t="s">
        <v>1</v>
      </c>
      <c r="F911" s="245" t="s">
        <v>5017</v>
      </c>
      <c r="G911" s="242"/>
      <c r="H911" s="246">
        <v>588.89999999999998</v>
      </c>
      <c r="I911" s="247"/>
      <c r="J911" s="242"/>
      <c r="K911" s="242"/>
      <c r="L911" s="248"/>
      <c r="M911" s="249"/>
      <c r="N911" s="250"/>
      <c r="O911" s="250"/>
      <c r="P911" s="250"/>
      <c r="Q911" s="250"/>
      <c r="R911" s="250"/>
      <c r="S911" s="250"/>
      <c r="T911" s="25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2" t="s">
        <v>230</v>
      </c>
      <c r="AU911" s="252" t="s">
        <v>88</v>
      </c>
      <c r="AV911" s="13" t="s">
        <v>88</v>
      </c>
      <c r="AW911" s="13" t="s">
        <v>34</v>
      </c>
      <c r="AX911" s="13" t="s">
        <v>79</v>
      </c>
      <c r="AY911" s="252" t="s">
        <v>216</v>
      </c>
    </row>
    <row r="912" s="15" customFormat="1">
      <c r="A912" s="15"/>
      <c r="B912" s="280"/>
      <c r="C912" s="281"/>
      <c r="D912" s="243" t="s">
        <v>230</v>
      </c>
      <c r="E912" s="282" t="s">
        <v>1</v>
      </c>
      <c r="F912" s="283" t="s">
        <v>5595</v>
      </c>
      <c r="G912" s="281"/>
      <c r="H912" s="284">
        <v>1160.1999999999998</v>
      </c>
      <c r="I912" s="285"/>
      <c r="J912" s="281"/>
      <c r="K912" s="281"/>
      <c r="L912" s="286"/>
      <c r="M912" s="287"/>
      <c r="N912" s="288"/>
      <c r="O912" s="288"/>
      <c r="P912" s="288"/>
      <c r="Q912" s="288"/>
      <c r="R912" s="288"/>
      <c r="S912" s="288"/>
      <c r="T912" s="289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90" t="s">
        <v>230</v>
      </c>
      <c r="AU912" s="290" t="s">
        <v>88</v>
      </c>
      <c r="AV912" s="15" t="s">
        <v>99</v>
      </c>
      <c r="AW912" s="15" t="s">
        <v>34</v>
      </c>
      <c r="AX912" s="15" t="s">
        <v>79</v>
      </c>
      <c r="AY912" s="290" t="s">
        <v>216</v>
      </c>
    </row>
    <row r="913" s="14" customFormat="1">
      <c r="A913" s="14"/>
      <c r="B913" s="253"/>
      <c r="C913" s="254"/>
      <c r="D913" s="243" t="s">
        <v>230</v>
      </c>
      <c r="E913" s="255" t="s">
        <v>1</v>
      </c>
      <c r="F913" s="256" t="s">
        <v>285</v>
      </c>
      <c r="G913" s="254"/>
      <c r="H913" s="257">
        <v>1160.1999999999998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230</v>
      </c>
      <c r="AU913" s="263" t="s">
        <v>88</v>
      </c>
      <c r="AV913" s="14" t="s">
        <v>121</v>
      </c>
      <c r="AW913" s="14" t="s">
        <v>34</v>
      </c>
      <c r="AX913" s="14" t="s">
        <v>86</v>
      </c>
      <c r="AY913" s="263" t="s">
        <v>216</v>
      </c>
    </row>
    <row r="914" s="2" customFormat="1" ht="16.5" customHeight="1">
      <c r="A914" s="39"/>
      <c r="B914" s="40"/>
      <c r="C914" s="228" t="s">
        <v>1531</v>
      </c>
      <c r="D914" s="228" t="s">
        <v>218</v>
      </c>
      <c r="E914" s="229" t="s">
        <v>484</v>
      </c>
      <c r="F914" s="230" t="s">
        <v>485</v>
      </c>
      <c r="G914" s="231" t="s">
        <v>277</v>
      </c>
      <c r="H914" s="232">
        <v>140</v>
      </c>
      <c r="I914" s="233"/>
      <c r="J914" s="234">
        <f>ROUND(I914*H914,2)</f>
        <v>0</v>
      </c>
      <c r="K914" s="230" t="s">
        <v>222</v>
      </c>
      <c r="L914" s="45"/>
      <c r="M914" s="235" t="s">
        <v>1</v>
      </c>
      <c r="N914" s="236" t="s">
        <v>44</v>
      </c>
      <c r="O914" s="92"/>
      <c r="P914" s="237">
        <f>O914*H914</f>
        <v>0</v>
      </c>
      <c r="Q914" s="237">
        <v>0</v>
      </c>
      <c r="R914" s="237">
        <f>Q914*H914</f>
        <v>0</v>
      </c>
      <c r="S914" s="237">
        <v>0</v>
      </c>
      <c r="T914" s="238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121</v>
      </c>
      <c r="AT914" s="239" t="s">
        <v>218</v>
      </c>
      <c r="AU914" s="239" t="s">
        <v>88</v>
      </c>
      <c r="AY914" s="18" t="s">
        <v>216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86</v>
      </c>
      <c r="BK914" s="240">
        <f>ROUND(I914*H914,2)</f>
        <v>0</v>
      </c>
      <c r="BL914" s="18" t="s">
        <v>121</v>
      </c>
      <c r="BM914" s="239" t="s">
        <v>5596</v>
      </c>
    </row>
    <row r="915" s="2" customFormat="1" ht="21.75" customHeight="1">
      <c r="A915" s="39"/>
      <c r="B915" s="40"/>
      <c r="C915" s="228" t="s">
        <v>1535</v>
      </c>
      <c r="D915" s="228" t="s">
        <v>218</v>
      </c>
      <c r="E915" s="229" t="s">
        <v>5597</v>
      </c>
      <c r="F915" s="230" t="s">
        <v>5598</v>
      </c>
      <c r="G915" s="231" t="s">
        <v>293</v>
      </c>
      <c r="H915" s="232">
        <v>1.2</v>
      </c>
      <c r="I915" s="233"/>
      <c r="J915" s="234">
        <f>ROUND(I915*H915,2)</f>
        <v>0</v>
      </c>
      <c r="K915" s="230" t="s">
        <v>222</v>
      </c>
      <c r="L915" s="45"/>
      <c r="M915" s="235" t="s">
        <v>1</v>
      </c>
      <c r="N915" s="236" t="s">
        <v>44</v>
      </c>
      <c r="O915" s="92"/>
      <c r="P915" s="237">
        <f>O915*H915</f>
        <v>0</v>
      </c>
      <c r="Q915" s="237">
        <v>0.00038999999999999999</v>
      </c>
      <c r="R915" s="237">
        <f>Q915*H915</f>
        <v>0.00046799999999999999</v>
      </c>
      <c r="S915" s="237">
        <v>0</v>
      </c>
      <c r="T915" s="238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39" t="s">
        <v>121</v>
      </c>
      <c r="AT915" s="239" t="s">
        <v>218</v>
      </c>
      <c r="AU915" s="239" t="s">
        <v>88</v>
      </c>
      <c r="AY915" s="18" t="s">
        <v>216</v>
      </c>
      <c r="BE915" s="240">
        <f>IF(N915="základní",J915,0)</f>
        <v>0</v>
      </c>
      <c r="BF915" s="240">
        <f>IF(N915="snížená",J915,0)</f>
        <v>0</v>
      </c>
      <c r="BG915" s="240">
        <f>IF(N915="zákl. přenesená",J915,0)</f>
        <v>0</v>
      </c>
      <c r="BH915" s="240">
        <f>IF(N915="sníž. přenesená",J915,0)</f>
        <v>0</v>
      </c>
      <c r="BI915" s="240">
        <f>IF(N915="nulová",J915,0)</f>
        <v>0</v>
      </c>
      <c r="BJ915" s="18" t="s">
        <v>86</v>
      </c>
      <c r="BK915" s="240">
        <f>ROUND(I915*H915,2)</f>
        <v>0</v>
      </c>
      <c r="BL915" s="18" t="s">
        <v>121</v>
      </c>
      <c r="BM915" s="239" t="s">
        <v>5599</v>
      </c>
    </row>
    <row r="916" s="13" customFormat="1">
      <c r="A916" s="13"/>
      <c r="B916" s="241"/>
      <c r="C916" s="242"/>
      <c r="D916" s="243" t="s">
        <v>230</v>
      </c>
      <c r="E916" s="244" t="s">
        <v>1</v>
      </c>
      <c r="F916" s="245" t="s">
        <v>5600</v>
      </c>
      <c r="G916" s="242"/>
      <c r="H916" s="246">
        <v>0.59999999999999998</v>
      </c>
      <c r="I916" s="247"/>
      <c r="J916" s="242"/>
      <c r="K916" s="242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230</v>
      </c>
      <c r="AU916" s="252" t="s">
        <v>88</v>
      </c>
      <c r="AV916" s="13" t="s">
        <v>88</v>
      </c>
      <c r="AW916" s="13" t="s">
        <v>34</v>
      </c>
      <c r="AX916" s="13" t="s">
        <v>79</v>
      </c>
      <c r="AY916" s="252" t="s">
        <v>216</v>
      </c>
    </row>
    <row r="917" s="13" customFormat="1">
      <c r="A917" s="13"/>
      <c r="B917" s="241"/>
      <c r="C917" s="242"/>
      <c r="D917" s="243" t="s">
        <v>230</v>
      </c>
      <c r="E917" s="244" t="s">
        <v>1</v>
      </c>
      <c r="F917" s="245" t="s">
        <v>5601</v>
      </c>
      <c r="G917" s="242"/>
      <c r="H917" s="246">
        <v>0.59999999999999998</v>
      </c>
      <c r="I917" s="247"/>
      <c r="J917" s="242"/>
      <c r="K917" s="242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230</v>
      </c>
      <c r="AU917" s="252" t="s">
        <v>88</v>
      </c>
      <c r="AV917" s="13" t="s">
        <v>88</v>
      </c>
      <c r="AW917" s="13" t="s">
        <v>34</v>
      </c>
      <c r="AX917" s="13" t="s">
        <v>79</v>
      </c>
      <c r="AY917" s="252" t="s">
        <v>216</v>
      </c>
    </row>
    <row r="918" s="14" customFormat="1">
      <c r="A918" s="14"/>
      <c r="B918" s="253"/>
      <c r="C918" s="254"/>
      <c r="D918" s="243" t="s">
        <v>230</v>
      </c>
      <c r="E918" s="255" t="s">
        <v>1</v>
      </c>
      <c r="F918" s="256" t="s">
        <v>285</v>
      </c>
      <c r="G918" s="254"/>
      <c r="H918" s="257">
        <v>1.2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230</v>
      </c>
      <c r="AU918" s="263" t="s">
        <v>88</v>
      </c>
      <c r="AV918" s="14" t="s">
        <v>121</v>
      </c>
      <c r="AW918" s="14" t="s">
        <v>34</v>
      </c>
      <c r="AX918" s="14" t="s">
        <v>86</v>
      </c>
      <c r="AY918" s="263" t="s">
        <v>216</v>
      </c>
    </row>
    <row r="919" s="2" customFormat="1" ht="16.5" customHeight="1">
      <c r="A919" s="39"/>
      <c r="B919" s="40"/>
      <c r="C919" s="264" t="s">
        <v>1540</v>
      </c>
      <c r="D919" s="264" t="s">
        <v>372</v>
      </c>
      <c r="E919" s="265" t="s">
        <v>5602</v>
      </c>
      <c r="F919" s="266" t="s">
        <v>5603</v>
      </c>
      <c r="G919" s="267" t="s">
        <v>359</v>
      </c>
      <c r="H919" s="268">
        <v>0.002</v>
      </c>
      <c r="I919" s="269"/>
      <c r="J919" s="270">
        <f>ROUND(I919*H919,2)</f>
        <v>0</v>
      </c>
      <c r="K919" s="266" t="s">
        <v>222</v>
      </c>
      <c r="L919" s="271"/>
      <c r="M919" s="272" t="s">
        <v>1</v>
      </c>
      <c r="N919" s="273" t="s">
        <v>44</v>
      </c>
      <c r="O919" s="92"/>
      <c r="P919" s="237">
        <f>O919*H919</f>
        <v>0</v>
      </c>
      <c r="Q919" s="237">
        <v>1</v>
      </c>
      <c r="R919" s="237">
        <f>Q919*H919</f>
        <v>0.002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250</v>
      </c>
      <c r="AT919" s="239" t="s">
        <v>372</v>
      </c>
      <c r="AU919" s="239" t="s">
        <v>88</v>
      </c>
      <c r="AY919" s="18" t="s">
        <v>216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86</v>
      </c>
      <c r="BK919" s="240">
        <f>ROUND(I919*H919,2)</f>
        <v>0</v>
      </c>
      <c r="BL919" s="18" t="s">
        <v>121</v>
      </c>
      <c r="BM919" s="239" t="s">
        <v>5604</v>
      </c>
    </row>
    <row r="920" s="2" customFormat="1" ht="16.5" customHeight="1">
      <c r="A920" s="39"/>
      <c r="B920" s="40"/>
      <c r="C920" s="228" t="s">
        <v>1546</v>
      </c>
      <c r="D920" s="228" t="s">
        <v>218</v>
      </c>
      <c r="E920" s="229" t="s">
        <v>5605</v>
      </c>
      <c r="F920" s="230" t="s">
        <v>5606</v>
      </c>
      <c r="G920" s="231" t="s">
        <v>293</v>
      </c>
      <c r="H920" s="232">
        <v>3.6000000000000001</v>
      </c>
      <c r="I920" s="233"/>
      <c r="J920" s="234">
        <f>ROUND(I920*H920,2)</f>
        <v>0</v>
      </c>
      <c r="K920" s="230" t="s">
        <v>222</v>
      </c>
      <c r="L920" s="45"/>
      <c r="M920" s="235" t="s">
        <v>1</v>
      </c>
      <c r="N920" s="236" t="s">
        <v>44</v>
      </c>
      <c r="O920" s="92"/>
      <c r="P920" s="237">
        <f>O920*H920</f>
        <v>0</v>
      </c>
      <c r="Q920" s="237">
        <v>0.00042999999999999999</v>
      </c>
      <c r="R920" s="237">
        <f>Q920*H920</f>
        <v>0.0015479999999999999</v>
      </c>
      <c r="S920" s="237">
        <v>0</v>
      </c>
      <c r="T920" s="238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9" t="s">
        <v>121</v>
      </c>
      <c r="AT920" s="239" t="s">
        <v>218</v>
      </c>
      <c r="AU920" s="239" t="s">
        <v>88</v>
      </c>
      <c r="AY920" s="18" t="s">
        <v>216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86</v>
      </c>
      <c r="BK920" s="240">
        <f>ROUND(I920*H920,2)</f>
        <v>0</v>
      </c>
      <c r="BL920" s="18" t="s">
        <v>121</v>
      </c>
      <c r="BM920" s="239" t="s">
        <v>5607</v>
      </c>
    </row>
    <row r="921" s="13" customFormat="1">
      <c r="A921" s="13"/>
      <c r="B921" s="241"/>
      <c r="C921" s="242"/>
      <c r="D921" s="243" t="s">
        <v>230</v>
      </c>
      <c r="E921" s="244" t="s">
        <v>1</v>
      </c>
      <c r="F921" s="245" t="s">
        <v>5608</v>
      </c>
      <c r="G921" s="242"/>
      <c r="H921" s="246">
        <v>3.6000000000000001</v>
      </c>
      <c r="I921" s="247"/>
      <c r="J921" s="242"/>
      <c r="K921" s="242"/>
      <c r="L921" s="248"/>
      <c r="M921" s="249"/>
      <c r="N921" s="250"/>
      <c r="O921" s="250"/>
      <c r="P921" s="250"/>
      <c r="Q921" s="250"/>
      <c r="R921" s="250"/>
      <c r="S921" s="250"/>
      <c r="T921" s="25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2" t="s">
        <v>230</v>
      </c>
      <c r="AU921" s="252" t="s">
        <v>88</v>
      </c>
      <c r="AV921" s="13" t="s">
        <v>88</v>
      </c>
      <c r="AW921" s="13" t="s">
        <v>34</v>
      </c>
      <c r="AX921" s="13" t="s">
        <v>86</v>
      </c>
      <c r="AY921" s="252" t="s">
        <v>216</v>
      </c>
    </row>
    <row r="922" s="2" customFormat="1" ht="16.5" customHeight="1">
      <c r="A922" s="39"/>
      <c r="B922" s="40"/>
      <c r="C922" s="264" t="s">
        <v>1552</v>
      </c>
      <c r="D922" s="264" t="s">
        <v>372</v>
      </c>
      <c r="E922" s="265" t="s">
        <v>5609</v>
      </c>
      <c r="F922" s="266" t="s">
        <v>5610</v>
      </c>
      <c r="G922" s="267" t="s">
        <v>359</v>
      </c>
      <c r="H922" s="268">
        <v>0.0070000000000000001</v>
      </c>
      <c r="I922" s="269"/>
      <c r="J922" s="270">
        <f>ROUND(I922*H922,2)</f>
        <v>0</v>
      </c>
      <c r="K922" s="266" t="s">
        <v>222</v>
      </c>
      <c r="L922" s="271"/>
      <c r="M922" s="272" t="s">
        <v>1</v>
      </c>
      <c r="N922" s="273" t="s">
        <v>44</v>
      </c>
      <c r="O922" s="92"/>
      <c r="P922" s="237">
        <f>O922*H922</f>
        <v>0</v>
      </c>
      <c r="Q922" s="237">
        <v>1</v>
      </c>
      <c r="R922" s="237">
        <f>Q922*H922</f>
        <v>0.0070000000000000001</v>
      </c>
      <c r="S922" s="237">
        <v>0</v>
      </c>
      <c r="T922" s="238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9" t="s">
        <v>250</v>
      </c>
      <c r="AT922" s="239" t="s">
        <v>372</v>
      </c>
      <c r="AU922" s="239" t="s">
        <v>88</v>
      </c>
      <c r="AY922" s="18" t="s">
        <v>216</v>
      </c>
      <c r="BE922" s="240">
        <f>IF(N922="základní",J922,0)</f>
        <v>0</v>
      </c>
      <c r="BF922" s="240">
        <f>IF(N922="snížená",J922,0)</f>
        <v>0</v>
      </c>
      <c r="BG922" s="240">
        <f>IF(N922="zákl. přenesená",J922,0)</f>
        <v>0</v>
      </c>
      <c r="BH922" s="240">
        <f>IF(N922="sníž. přenesená",J922,0)</f>
        <v>0</v>
      </c>
      <c r="BI922" s="240">
        <f>IF(N922="nulová",J922,0)</f>
        <v>0</v>
      </c>
      <c r="BJ922" s="18" t="s">
        <v>86</v>
      </c>
      <c r="BK922" s="240">
        <f>ROUND(I922*H922,2)</f>
        <v>0</v>
      </c>
      <c r="BL922" s="18" t="s">
        <v>121</v>
      </c>
      <c r="BM922" s="239" t="s">
        <v>5611</v>
      </c>
    </row>
    <row r="923" s="13" customFormat="1">
      <c r="A923" s="13"/>
      <c r="B923" s="241"/>
      <c r="C923" s="242"/>
      <c r="D923" s="243" t="s">
        <v>230</v>
      </c>
      <c r="E923" s="244" t="s">
        <v>1</v>
      </c>
      <c r="F923" s="245" t="s">
        <v>5612</v>
      </c>
      <c r="G923" s="242"/>
      <c r="H923" s="246">
        <v>7.2000000000000002</v>
      </c>
      <c r="I923" s="247"/>
      <c r="J923" s="242"/>
      <c r="K923" s="242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230</v>
      </c>
      <c r="AU923" s="252" t="s">
        <v>88</v>
      </c>
      <c r="AV923" s="13" t="s">
        <v>88</v>
      </c>
      <c r="AW923" s="13" t="s">
        <v>34</v>
      </c>
      <c r="AX923" s="13" t="s">
        <v>86</v>
      </c>
      <c r="AY923" s="252" t="s">
        <v>216</v>
      </c>
    </row>
    <row r="924" s="13" customFormat="1">
      <c r="A924" s="13"/>
      <c r="B924" s="241"/>
      <c r="C924" s="242"/>
      <c r="D924" s="243" t="s">
        <v>230</v>
      </c>
      <c r="E924" s="242"/>
      <c r="F924" s="245" t="s">
        <v>5613</v>
      </c>
      <c r="G924" s="242"/>
      <c r="H924" s="246">
        <v>0.0070000000000000001</v>
      </c>
      <c r="I924" s="247"/>
      <c r="J924" s="242"/>
      <c r="K924" s="242"/>
      <c r="L924" s="248"/>
      <c r="M924" s="249"/>
      <c r="N924" s="250"/>
      <c r="O924" s="250"/>
      <c r="P924" s="250"/>
      <c r="Q924" s="250"/>
      <c r="R924" s="250"/>
      <c r="S924" s="250"/>
      <c r="T924" s="25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2" t="s">
        <v>230</v>
      </c>
      <c r="AU924" s="252" t="s">
        <v>88</v>
      </c>
      <c r="AV924" s="13" t="s">
        <v>88</v>
      </c>
      <c r="AW924" s="13" t="s">
        <v>4</v>
      </c>
      <c r="AX924" s="13" t="s">
        <v>86</v>
      </c>
      <c r="AY924" s="252" t="s">
        <v>216</v>
      </c>
    </row>
    <row r="925" s="2" customFormat="1" ht="16.5" customHeight="1">
      <c r="A925" s="39"/>
      <c r="B925" s="40"/>
      <c r="C925" s="228" t="s">
        <v>1557</v>
      </c>
      <c r="D925" s="228" t="s">
        <v>218</v>
      </c>
      <c r="E925" s="229" t="s">
        <v>5614</v>
      </c>
      <c r="F925" s="230" t="s">
        <v>5615</v>
      </c>
      <c r="G925" s="231" t="s">
        <v>293</v>
      </c>
      <c r="H925" s="232">
        <v>32.399999999999999</v>
      </c>
      <c r="I925" s="233"/>
      <c r="J925" s="234">
        <f>ROUND(I925*H925,2)</f>
        <v>0</v>
      </c>
      <c r="K925" s="230" t="s">
        <v>222</v>
      </c>
      <c r="L925" s="45"/>
      <c r="M925" s="235" t="s">
        <v>1</v>
      </c>
      <c r="N925" s="236" t="s">
        <v>44</v>
      </c>
      <c r="O925" s="92"/>
      <c r="P925" s="237">
        <f>O925*H925</f>
        <v>0</v>
      </c>
      <c r="Q925" s="237">
        <v>0.00048000000000000001</v>
      </c>
      <c r="R925" s="237">
        <f>Q925*H925</f>
        <v>0.015552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121</v>
      </c>
      <c r="AT925" s="239" t="s">
        <v>218</v>
      </c>
      <c r="AU925" s="239" t="s">
        <v>88</v>
      </c>
      <c r="AY925" s="18" t="s">
        <v>216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86</v>
      </c>
      <c r="BK925" s="240">
        <f>ROUND(I925*H925,2)</f>
        <v>0</v>
      </c>
      <c r="BL925" s="18" t="s">
        <v>121</v>
      </c>
      <c r="BM925" s="239" t="s">
        <v>5616</v>
      </c>
    </row>
    <row r="926" s="13" customFormat="1">
      <c r="A926" s="13"/>
      <c r="B926" s="241"/>
      <c r="C926" s="242"/>
      <c r="D926" s="243" t="s">
        <v>230</v>
      </c>
      <c r="E926" s="244" t="s">
        <v>1</v>
      </c>
      <c r="F926" s="245" t="s">
        <v>5617</v>
      </c>
      <c r="G926" s="242"/>
      <c r="H926" s="246">
        <v>32.399999999999999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230</v>
      </c>
      <c r="AU926" s="252" t="s">
        <v>88</v>
      </c>
      <c r="AV926" s="13" t="s">
        <v>88</v>
      </c>
      <c r="AW926" s="13" t="s">
        <v>34</v>
      </c>
      <c r="AX926" s="13" t="s">
        <v>86</v>
      </c>
      <c r="AY926" s="252" t="s">
        <v>216</v>
      </c>
    </row>
    <row r="927" s="12" customFormat="1" ht="22.8" customHeight="1">
      <c r="A927" s="12"/>
      <c r="B927" s="212"/>
      <c r="C927" s="213"/>
      <c r="D927" s="214" t="s">
        <v>78</v>
      </c>
      <c r="E927" s="226" t="s">
        <v>492</v>
      </c>
      <c r="F927" s="226" t="s">
        <v>493</v>
      </c>
      <c r="G927" s="213"/>
      <c r="H927" s="213"/>
      <c r="I927" s="216"/>
      <c r="J927" s="227">
        <f>BK927</f>
        <v>0</v>
      </c>
      <c r="K927" s="213"/>
      <c r="L927" s="218"/>
      <c r="M927" s="219"/>
      <c r="N927" s="220"/>
      <c r="O927" s="220"/>
      <c r="P927" s="221">
        <f>SUM(P928:P939)</f>
        <v>0</v>
      </c>
      <c r="Q927" s="220"/>
      <c r="R927" s="221">
        <f>SUM(R928:R939)</f>
        <v>0</v>
      </c>
      <c r="S927" s="220"/>
      <c r="T927" s="222">
        <f>SUM(T928:T939)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3" t="s">
        <v>86</v>
      </c>
      <c r="AT927" s="224" t="s">
        <v>78</v>
      </c>
      <c r="AU927" s="224" t="s">
        <v>86</v>
      </c>
      <c r="AY927" s="223" t="s">
        <v>216</v>
      </c>
      <c r="BK927" s="225">
        <f>SUM(BK928:BK939)</f>
        <v>0</v>
      </c>
    </row>
    <row r="928" s="2" customFormat="1" ht="21.75" customHeight="1">
      <c r="A928" s="39"/>
      <c r="B928" s="40"/>
      <c r="C928" s="228" t="s">
        <v>1563</v>
      </c>
      <c r="D928" s="228" t="s">
        <v>218</v>
      </c>
      <c r="E928" s="229" t="s">
        <v>1812</v>
      </c>
      <c r="F928" s="230" t="s">
        <v>1813</v>
      </c>
      <c r="G928" s="231" t="s">
        <v>359</v>
      </c>
      <c r="H928" s="232">
        <v>280.005</v>
      </c>
      <c r="I928" s="233"/>
      <c r="J928" s="234">
        <f>ROUND(I928*H928,2)</f>
        <v>0</v>
      </c>
      <c r="K928" s="230" t="s">
        <v>222</v>
      </c>
      <c r="L928" s="45"/>
      <c r="M928" s="235" t="s">
        <v>1</v>
      </c>
      <c r="N928" s="236" t="s">
        <v>44</v>
      </c>
      <c r="O928" s="92"/>
      <c r="P928" s="237">
        <f>O928*H928</f>
        <v>0</v>
      </c>
      <c r="Q928" s="237">
        <v>0</v>
      </c>
      <c r="R928" s="237">
        <f>Q928*H928</f>
        <v>0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121</v>
      </c>
      <c r="AT928" s="239" t="s">
        <v>218</v>
      </c>
      <c r="AU928" s="239" t="s">
        <v>88</v>
      </c>
      <c r="AY928" s="18" t="s">
        <v>216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86</v>
      </c>
      <c r="BK928" s="240">
        <f>ROUND(I928*H928,2)</f>
        <v>0</v>
      </c>
      <c r="BL928" s="18" t="s">
        <v>121</v>
      </c>
      <c r="BM928" s="239" t="s">
        <v>1814</v>
      </c>
    </row>
    <row r="929" s="2" customFormat="1" ht="16.5" customHeight="1">
      <c r="A929" s="39"/>
      <c r="B929" s="40"/>
      <c r="C929" s="228" t="s">
        <v>1568</v>
      </c>
      <c r="D929" s="228" t="s">
        <v>218</v>
      </c>
      <c r="E929" s="229" t="s">
        <v>495</v>
      </c>
      <c r="F929" s="230" t="s">
        <v>496</v>
      </c>
      <c r="G929" s="231" t="s">
        <v>359</v>
      </c>
      <c r="H929" s="232">
        <v>280.005</v>
      </c>
      <c r="I929" s="233"/>
      <c r="J929" s="234">
        <f>ROUND(I929*H929,2)</f>
        <v>0</v>
      </c>
      <c r="K929" s="230" t="s">
        <v>222</v>
      </c>
      <c r="L929" s="45"/>
      <c r="M929" s="235" t="s">
        <v>1</v>
      </c>
      <c r="N929" s="236" t="s">
        <v>44</v>
      </c>
      <c r="O929" s="92"/>
      <c r="P929" s="237">
        <f>O929*H929</f>
        <v>0</v>
      </c>
      <c r="Q929" s="237">
        <v>0</v>
      </c>
      <c r="R929" s="237">
        <f>Q929*H929</f>
        <v>0</v>
      </c>
      <c r="S929" s="237">
        <v>0</v>
      </c>
      <c r="T929" s="238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9" t="s">
        <v>121</v>
      </c>
      <c r="AT929" s="239" t="s">
        <v>218</v>
      </c>
      <c r="AU929" s="239" t="s">
        <v>88</v>
      </c>
      <c r="AY929" s="18" t="s">
        <v>216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86</v>
      </c>
      <c r="BK929" s="240">
        <f>ROUND(I929*H929,2)</f>
        <v>0</v>
      </c>
      <c r="BL929" s="18" t="s">
        <v>121</v>
      </c>
      <c r="BM929" s="239" t="s">
        <v>1816</v>
      </c>
    </row>
    <row r="930" s="2" customFormat="1" ht="16.5" customHeight="1">
      <c r="A930" s="39"/>
      <c r="B930" s="40"/>
      <c r="C930" s="228" t="s">
        <v>1572</v>
      </c>
      <c r="D930" s="228" t="s">
        <v>218</v>
      </c>
      <c r="E930" s="229" t="s">
        <v>500</v>
      </c>
      <c r="F930" s="230" t="s">
        <v>501</v>
      </c>
      <c r="G930" s="231" t="s">
        <v>359</v>
      </c>
      <c r="H930" s="232">
        <v>2520.0450000000001</v>
      </c>
      <c r="I930" s="233"/>
      <c r="J930" s="234">
        <f>ROUND(I930*H930,2)</f>
        <v>0</v>
      </c>
      <c r="K930" s="230" t="s">
        <v>222</v>
      </c>
      <c r="L930" s="45"/>
      <c r="M930" s="235" t="s">
        <v>1</v>
      </c>
      <c r="N930" s="236" t="s">
        <v>44</v>
      </c>
      <c r="O930" s="92"/>
      <c r="P930" s="237">
        <f>O930*H930</f>
        <v>0</v>
      </c>
      <c r="Q930" s="237">
        <v>0</v>
      </c>
      <c r="R930" s="237">
        <f>Q930*H930</f>
        <v>0</v>
      </c>
      <c r="S930" s="237">
        <v>0</v>
      </c>
      <c r="T930" s="238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9" t="s">
        <v>121</v>
      </c>
      <c r="AT930" s="239" t="s">
        <v>218</v>
      </c>
      <c r="AU930" s="239" t="s">
        <v>88</v>
      </c>
      <c r="AY930" s="18" t="s">
        <v>216</v>
      </c>
      <c r="BE930" s="240">
        <f>IF(N930="základní",J930,0)</f>
        <v>0</v>
      </c>
      <c r="BF930" s="240">
        <f>IF(N930="snížená",J930,0)</f>
        <v>0</v>
      </c>
      <c r="BG930" s="240">
        <f>IF(N930="zákl. přenesená",J930,0)</f>
        <v>0</v>
      </c>
      <c r="BH930" s="240">
        <f>IF(N930="sníž. přenesená",J930,0)</f>
        <v>0</v>
      </c>
      <c r="BI930" s="240">
        <f>IF(N930="nulová",J930,0)</f>
        <v>0</v>
      </c>
      <c r="BJ930" s="18" t="s">
        <v>86</v>
      </c>
      <c r="BK930" s="240">
        <f>ROUND(I930*H930,2)</f>
        <v>0</v>
      </c>
      <c r="BL930" s="18" t="s">
        <v>121</v>
      </c>
      <c r="BM930" s="239" t="s">
        <v>1818</v>
      </c>
    </row>
    <row r="931" s="13" customFormat="1">
      <c r="A931" s="13"/>
      <c r="B931" s="241"/>
      <c r="C931" s="242"/>
      <c r="D931" s="243" t="s">
        <v>230</v>
      </c>
      <c r="E931" s="242"/>
      <c r="F931" s="245" t="s">
        <v>5618</v>
      </c>
      <c r="G931" s="242"/>
      <c r="H931" s="246">
        <v>2520.0450000000001</v>
      </c>
      <c r="I931" s="247"/>
      <c r="J931" s="242"/>
      <c r="K931" s="242"/>
      <c r="L931" s="248"/>
      <c r="M931" s="249"/>
      <c r="N931" s="250"/>
      <c r="O931" s="250"/>
      <c r="P931" s="250"/>
      <c r="Q931" s="250"/>
      <c r="R931" s="250"/>
      <c r="S931" s="250"/>
      <c r="T931" s="25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2" t="s">
        <v>230</v>
      </c>
      <c r="AU931" s="252" t="s">
        <v>88</v>
      </c>
      <c r="AV931" s="13" t="s">
        <v>88</v>
      </c>
      <c r="AW931" s="13" t="s">
        <v>4</v>
      </c>
      <c r="AX931" s="13" t="s">
        <v>86</v>
      </c>
      <c r="AY931" s="252" t="s">
        <v>216</v>
      </c>
    </row>
    <row r="932" s="2" customFormat="1" ht="21.75" customHeight="1">
      <c r="A932" s="39"/>
      <c r="B932" s="40"/>
      <c r="C932" s="228" t="s">
        <v>1577</v>
      </c>
      <c r="D932" s="228" t="s">
        <v>218</v>
      </c>
      <c r="E932" s="229" t="s">
        <v>1821</v>
      </c>
      <c r="F932" s="230" t="s">
        <v>1822</v>
      </c>
      <c r="G932" s="231" t="s">
        <v>359</v>
      </c>
      <c r="H932" s="232">
        <v>95.218999999999994</v>
      </c>
      <c r="I932" s="233"/>
      <c r="J932" s="234">
        <f>ROUND(I932*H932,2)</f>
        <v>0</v>
      </c>
      <c r="K932" s="230" t="s">
        <v>222</v>
      </c>
      <c r="L932" s="45"/>
      <c r="M932" s="235" t="s">
        <v>1</v>
      </c>
      <c r="N932" s="236" t="s">
        <v>44</v>
      </c>
      <c r="O932" s="92"/>
      <c r="P932" s="237">
        <f>O932*H932</f>
        <v>0</v>
      </c>
      <c r="Q932" s="237">
        <v>0</v>
      </c>
      <c r="R932" s="237">
        <f>Q932*H932</f>
        <v>0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121</v>
      </c>
      <c r="AT932" s="239" t="s">
        <v>218</v>
      </c>
      <c r="AU932" s="239" t="s">
        <v>88</v>
      </c>
      <c r="AY932" s="18" t="s">
        <v>216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86</v>
      </c>
      <c r="BK932" s="240">
        <f>ROUND(I932*H932,2)</f>
        <v>0</v>
      </c>
      <c r="BL932" s="18" t="s">
        <v>121</v>
      </c>
      <c r="BM932" s="239" t="s">
        <v>1823</v>
      </c>
    </row>
    <row r="933" s="2" customFormat="1" ht="24.15" customHeight="1">
      <c r="A933" s="39"/>
      <c r="B933" s="40"/>
      <c r="C933" s="228" t="s">
        <v>1594</v>
      </c>
      <c r="D933" s="228" t="s">
        <v>218</v>
      </c>
      <c r="E933" s="229" t="s">
        <v>5619</v>
      </c>
      <c r="F933" s="230" t="s">
        <v>5620</v>
      </c>
      <c r="G933" s="231" t="s">
        <v>359</v>
      </c>
      <c r="H933" s="232">
        <v>74.751999999999995</v>
      </c>
      <c r="I933" s="233"/>
      <c r="J933" s="234">
        <f>ROUND(I933*H933,2)</f>
        <v>0</v>
      </c>
      <c r="K933" s="230" t="s">
        <v>222</v>
      </c>
      <c r="L933" s="45"/>
      <c r="M933" s="235" t="s">
        <v>1</v>
      </c>
      <c r="N933" s="236" t="s">
        <v>44</v>
      </c>
      <c r="O933" s="92"/>
      <c r="P933" s="237">
        <f>O933*H933</f>
        <v>0</v>
      </c>
      <c r="Q933" s="237">
        <v>0</v>
      </c>
      <c r="R933" s="237">
        <f>Q933*H933</f>
        <v>0</v>
      </c>
      <c r="S933" s="237">
        <v>0</v>
      </c>
      <c r="T933" s="238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39" t="s">
        <v>121</v>
      </c>
      <c r="AT933" s="239" t="s">
        <v>218</v>
      </c>
      <c r="AU933" s="239" t="s">
        <v>88</v>
      </c>
      <c r="AY933" s="18" t="s">
        <v>216</v>
      </c>
      <c r="BE933" s="240">
        <f>IF(N933="základní",J933,0)</f>
        <v>0</v>
      </c>
      <c r="BF933" s="240">
        <f>IF(N933="snížená",J933,0)</f>
        <v>0</v>
      </c>
      <c r="BG933" s="240">
        <f>IF(N933="zákl. přenesená",J933,0)</f>
        <v>0</v>
      </c>
      <c r="BH933" s="240">
        <f>IF(N933="sníž. přenesená",J933,0)</f>
        <v>0</v>
      </c>
      <c r="BI933" s="240">
        <f>IF(N933="nulová",J933,0)</f>
        <v>0</v>
      </c>
      <c r="BJ933" s="18" t="s">
        <v>86</v>
      </c>
      <c r="BK933" s="240">
        <f>ROUND(I933*H933,2)</f>
        <v>0</v>
      </c>
      <c r="BL933" s="18" t="s">
        <v>121</v>
      </c>
      <c r="BM933" s="239" t="s">
        <v>5621</v>
      </c>
    </row>
    <row r="934" s="2" customFormat="1" ht="21.75" customHeight="1">
      <c r="A934" s="39"/>
      <c r="B934" s="40"/>
      <c r="C934" s="228" t="s">
        <v>1605</v>
      </c>
      <c r="D934" s="228" t="s">
        <v>218</v>
      </c>
      <c r="E934" s="229" t="s">
        <v>511</v>
      </c>
      <c r="F934" s="230" t="s">
        <v>512</v>
      </c>
      <c r="G934" s="231" t="s">
        <v>359</v>
      </c>
      <c r="H934" s="232">
        <v>49.866999999999997</v>
      </c>
      <c r="I934" s="233"/>
      <c r="J934" s="234">
        <f>ROUND(I934*H934,2)</f>
        <v>0</v>
      </c>
      <c r="K934" s="230" t="s">
        <v>222</v>
      </c>
      <c r="L934" s="45"/>
      <c r="M934" s="235" t="s">
        <v>1</v>
      </c>
      <c r="N934" s="236" t="s">
        <v>44</v>
      </c>
      <c r="O934" s="92"/>
      <c r="P934" s="237">
        <f>O934*H934</f>
        <v>0</v>
      </c>
      <c r="Q934" s="237">
        <v>0</v>
      </c>
      <c r="R934" s="237">
        <f>Q934*H934</f>
        <v>0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121</v>
      </c>
      <c r="AT934" s="239" t="s">
        <v>218</v>
      </c>
      <c r="AU934" s="239" t="s">
        <v>88</v>
      </c>
      <c r="AY934" s="18" t="s">
        <v>216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86</v>
      </c>
      <c r="BK934" s="240">
        <f>ROUND(I934*H934,2)</f>
        <v>0</v>
      </c>
      <c r="BL934" s="18" t="s">
        <v>121</v>
      </c>
      <c r="BM934" s="239" t="s">
        <v>1825</v>
      </c>
    </row>
    <row r="935" s="13" customFormat="1">
      <c r="A935" s="13"/>
      <c r="B935" s="241"/>
      <c r="C935" s="242"/>
      <c r="D935" s="243" t="s">
        <v>230</v>
      </c>
      <c r="E935" s="244" t="s">
        <v>1</v>
      </c>
      <c r="F935" s="245" t="s">
        <v>5622</v>
      </c>
      <c r="G935" s="242"/>
      <c r="H935" s="246">
        <v>49.866999999999997</v>
      </c>
      <c r="I935" s="247"/>
      <c r="J935" s="242"/>
      <c r="K935" s="242"/>
      <c r="L935" s="248"/>
      <c r="M935" s="249"/>
      <c r="N935" s="250"/>
      <c r="O935" s="250"/>
      <c r="P935" s="250"/>
      <c r="Q935" s="250"/>
      <c r="R935" s="250"/>
      <c r="S935" s="250"/>
      <c r="T935" s="25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2" t="s">
        <v>230</v>
      </c>
      <c r="AU935" s="252" t="s">
        <v>88</v>
      </c>
      <c r="AV935" s="13" t="s">
        <v>88</v>
      </c>
      <c r="AW935" s="13" t="s">
        <v>34</v>
      </c>
      <c r="AX935" s="13" t="s">
        <v>86</v>
      </c>
      <c r="AY935" s="252" t="s">
        <v>216</v>
      </c>
    </row>
    <row r="936" s="2" customFormat="1" ht="21.75" customHeight="1">
      <c r="A936" s="39"/>
      <c r="B936" s="40"/>
      <c r="C936" s="228" t="s">
        <v>1610</v>
      </c>
      <c r="D936" s="228" t="s">
        <v>218</v>
      </c>
      <c r="E936" s="229" t="s">
        <v>357</v>
      </c>
      <c r="F936" s="230" t="s">
        <v>358</v>
      </c>
      <c r="G936" s="231" t="s">
        <v>359</v>
      </c>
      <c r="H936" s="232">
        <v>12.081</v>
      </c>
      <c r="I936" s="233"/>
      <c r="J936" s="234">
        <f>ROUND(I936*H936,2)</f>
        <v>0</v>
      </c>
      <c r="K936" s="230" t="s">
        <v>222</v>
      </c>
      <c r="L936" s="45"/>
      <c r="M936" s="235" t="s">
        <v>1</v>
      </c>
      <c r="N936" s="236" t="s">
        <v>44</v>
      </c>
      <c r="O936" s="92"/>
      <c r="P936" s="237">
        <f>O936*H936</f>
        <v>0</v>
      </c>
      <c r="Q936" s="237">
        <v>0</v>
      </c>
      <c r="R936" s="237">
        <f>Q936*H936</f>
        <v>0</v>
      </c>
      <c r="S936" s="237">
        <v>0</v>
      </c>
      <c r="T936" s="238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9" t="s">
        <v>121</v>
      </c>
      <c r="AT936" s="239" t="s">
        <v>218</v>
      </c>
      <c r="AU936" s="239" t="s">
        <v>88</v>
      </c>
      <c r="AY936" s="18" t="s">
        <v>216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86</v>
      </c>
      <c r="BK936" s="240">
        <f>ROUND(I936*H936,2)</f>
        <v>0</v>
      </c>
      <c r="BL936" s="18" t="s">
        <v>121</v>
      </c>
      <c r="BM936" s="239" t="s">
        <v>5623</v>
      </c>
    </row>
    <row r="937" s="2" customFormat="1" ht="21.75" customHeight="1">
      <c r="A937" s="39"/>
      <c r="B937" s="40"/>
      <c r="C937" s="228" t="s">
        <v>1616</v>
      </c>
      <c r="D937" s="228" t="s">
        <v>218</v>
      </c>
      <c r="E937" s="229" t="s">
        <v>5624</v>
      </c>
      <c r="F937" s="230" t="s">
        <v>5625</v>
      </c>
      <c r="G937" s="231" t="s">
        <v>359</v>
      </c>
      <c r="H937" s="232">
        <v>3.29</v>
      </c>
      <c r="I937" s="233"/>
      <c r="J937" s="234">
        <f>ROUND(I937*H937,2)</f>
        <v>0</v>
      </c>
      <c r="K937" s="230" t="s">
        <v>222</v>
      </c>
      <c r="L937" s="45"/>
      <c r="M937" s="235" t="s">
        <v>1</v>
      </c>
      <c r="N937" s="236" t="s">
        <v>44</v>
      </c>
      <c r="O937" s="92"/>
      <c r="P937" s="237">
        <f>O937*H937</f>
        <v>0</v>
      </c>
      <c r="Q937" s="237">
        <v>0</v>
      </c>
      <c r="R937" s="237">
        <f>Q937*H937</f>
        <v>0</v>
      </c>
      <c r="S937" s="237">
        <v>0</v>
      </c>
      <c r="T937" s="238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9" t="s">
        <v>121</v>
      </c>
      <c r="AT937" s="239" t="s">
        <v>218</v>
      </c>
      <c r="AU937" s="239" t="s">
        <v>88</v>
      </c>
      <c r="AY937" s="18" t="s">
        <v>216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86</v>
      </c>
      <c r="BK937" s="240">
        <f>ROUND(I937*H937,2)</f>
        <v>0</v>
      </c>
      <c r="BL937" s="18" t="s">
        <v>121</v>
      </c>
      <c r="BM937" s="239" t="s">
        <v>5626</v>
      </c>
    </row>
    <row r="938" s="2" customFormat="1" ht="21.75" customHeight="1">
      <c r="A938" s="39"/>
      <c r="B938" s="40"/>
      <c r="C938" s="228" t="s">
        <v>1621</v>
      </c>
      <c r="D938" s="228" t="s">
        <v>218</v>
      </c>
      <c r="E938" s="229" t="s">
        <v>1828</v>
      </c>
      <c r="F938" s="230" t="s">
        <v>1829</v>
      </c>
      <c r="G938" s="231" t="s">
        <v>359</v>
      </c>
      <c r="H938" s="232">
        <v>2.516</v>
      </c>
      <c r="I938" s="233"/>
      <c r="J938" s="234">
        <f>ROUND(I938*H938,2)</f>
        <v>0</v>
      </c>
      <c r="K938" s="230" t="s">
        <v>222</v>
      </c>
      <c r="L938" s="45"/>
      <c r="M938" s="235" t="s">
        <v>1</v>
      </c>
      <c r="N938" s="236" t="s">
        <v>44</v>
      </c>
      <c r="O938" s="92"/>
      <c r="P938" s="237">
        <f>O938*H938</f>
        <v>0</v>
      </c>
      <c r="Q938" s="237">
        <v>0</v>
      </c>
      <c r="R938" s="237">
        <f>Q938*H938</f>
        <v>0</v>
      </c>
      <c r="S938" s="237">
        <v>0</v>
      </c>
      <c r="T938" s="238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9" t="s">
        <v>121</v>
      </c>
      <c r="AT938" s="239" t="s">
        <v>218</v>
      </c>
      <c r="AU938" s="239" t="s">
        <v>88</v>
      </c>
      <c r="AY938" s="18" t="s">
        <v>216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8" t="s">
        <v>86</v>
      </c>
      <c r="BK938" s="240">
        <f>ROUND(I938*H938,2)</f>
        <v>0</v>
      </c>
      <c r="BL938" s="18" t="s">
        <v>121</v>
      </c>
      <c r="BM938" s="239" t="s">
        <v>5627</v>
      </c>
    </row>
    <row r="939" s="2" customFormat="1" ht="16.5" customHeight="1">
      <c r="A939" s="39"/>
      <c r="B939" s="40"/>
      <c r="C939" s="228" t="s">
        <v>1626</v>
      </c>
      <c r="D939" s="228" t="s">
        <v>218</v>
      </c>
      <c r="E939" s="229" t="s">
        <v>1832</v>
      </c>
      <c r="F939" s="230" t="s">
        <v>1833</v>
      </c>
      <c r="G939" s="231" t="s">
        <v>359</v>
      </c>
      <c r="H939" s="232">
        <v>42.280000000000001</v>
      </c>
      <c r="I939" s="233"/>
      <c r="J939" s="234">
        <f>ROUND(I939*H939,2)</f>
        <v>0</v>
      </c>
      <c r="K939" s="230" t="s">
        <v>222</v>
      </c>
      <c r="L939" s="45"/>
      <c r="M939" s="235" t="s">
        <v>1</v>
      </c>
      <c r="N939" s="236" t="s">
        <v>44</v>
      </c>
      <c r="O939" s="92"/>
      <c r="P939" s="237">
        <f>O939*H939</f>
        <v>0</v>
      </c>
      <c r="Q939" s="237">
        <v>0</v>
      </c>
      <c r="R939" s="237">
        <f>Q939*H939</f>
        <v>0</v>
      </c>
      <c r="S939" s="237">
        <v>0</v>
      </c>
      <c r="T939" s="238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9" t="s">
        <v>121</v>
      </c>
      <c r="AT939" s="239" t="s">
        <v>218</v>
      </c>
      <c r="AU939" s="239" t="s">
        <v>88</v>
      </c>
      <c r="AY939" s="18" t="s">
        <v>216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86</v>
      </c>
      <c r="BK939" s="240">
        <f>ROUND(I939*H939,2)</f>
        <v>0</v>
      </c>
      <c r="BL939" s="18" t="s">
        <v>121</v>
      </c>
      <c r="BM939" s="239" t="s">
        <v>1834</v>
      </c>
    </row>
    <row r="940" s="12" customFormat="1" ht="22.8" customHeight="1">
      <c r="A940" s="12"/>
      <c r="B940" s="212"/>
      <c r="C940" s="213"/>
      <c r="D940" s="214" t="s">
        <v>78</v>
      </c>
      <c r="E940" s="226" t="s">
        <v>526</v>
      </c>
      <c r="F940" s="226" t="s">
        <v>527</v>
      </c>
      <c r="G940" s="213"/>
      <c r="H940" s="213"/>
      <c r="I940" s="216"/>
      <c r="J940" s="227">
        <f>BK940</f>
        <v>0</v>
      </c>
      <c r="K940" s="213"/>
      <c r="L940" s="218"/>
      <c r="M940" s="219"/>
      <c r="N940" s="220"/>
      <c r="O940" s="220"/>
      <c r="P940" s="221">
        <f>P941</f>
        <v>0</v>
      </c>
      <c r="Q940" s="220"/>
      <c r="R940" s="221">
        <f>R941</f>
        <v>0</v>
      </c>
      <c r="S940" s="220"/>
      <c r="T940" s="222">
        <f>T941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23" t="s">
        <v>86</v>
      </c>
      <c r="AT940" s="224" t="s">
        <v>78</v>
      </c>
      <c r="AU940" s="224" t="s">
        <v>86</v>
      </c>
      <c r="AY940" s="223" t="s">
        <v>216</v>
      </c>
      <c r="BK940" s="225">
        <f>BK941</f>
        <v>0</v>
      </c>
    </row>
    <row r="941" s="2" customFormat="1" ht="16.5" customHeight="1">
      <c r="A941" s="39"/>
      <c r="B941" s="40"/>
      <c r="C941" s="228" t="s">
        <v>1631</v>
      </c>
      <c r="D941" s="228" t="s">
        <v>218</v>
      </c>
      <c r="E941" s="229" t="s">
        <v>1836</v>
      </c>
      <c r="F941" s="230" t="s">
        <v>1837</v>
      </c>
      <c r="G941" s="231" t="s">
        <v>359</v>
      </c>
      <c r="H941" s="232">
        <v>254.94300000000001</v>
      </c>
      <c r="I941" s="233"/>
      <c r="J941" s="234">
        <f>ROUND(I941*H941,2)</f>
        <v>0</v>
      </c>
      <c r="K941" s="230" t="s">
        <v>222</v>
      </c>
      <c r="L941" s="45"/>
      <c r="M941" s="235" t="s">
        <v>1</v>
      </c>
      <c r="N941" s="236" t="s">
        <v>44</v>
      </c>
      <c r="O941" s="92"/>
      <c r="P941" s="237">
        <f>O941*H941</f>
        <v>0</v>
      </c>
      <c r="Q941" s="237">
        <v>0</v>
      </c>
      <c r="R941" s="237">
        <f>Q941*H941</f>
        <v>0</v>
      </c>
      <c r="S941" s="237">
        <v>0</v>
      </c>
      <c r="T941" s="238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9" t="s">
        <v>121</v>
      </c>
      <c r="AT941" s="239" t="s">
        <v>218</v>
      </c>
      <c r="AU941" s="239" t="s">
        <v>88</v>
      </c>
      <c r="AY941" s="18" t="s">
        <v>216</v>
      </c>
      <c r="BE941" s="240">
        <f>IF(N941="základní",J941,0)</f>
        <v>0</v>
      </c>
      <c r="BF941" s="240">
        <f>IF(N941="snížená",J941,0)</f>
        <v>0</v>
      </c>
      <c r="BG941" s="240">
        <f>IF(N941="zákl. přenesená",J941,0)</f>
        <v>0</v>
      </c>
      <c r="BH941" s="240">
        <f>IF(N941="sníž. přenesená",J941,0)</f>
        <v>0</v>
      </c>
      <c r="BI941" s="240">
        <f>IF(N941="nulová",J941,0)</f>
        <v>0</v>
      </c>
      <c r="BJ941" s="18" t="s">
        <v>86</v>
      </c>
      <c r="BK941" s="240">
        <f>ROUND(I941*H941,2)</f>
        <v>0</v>
      </c>
      <c r="BL941" s="18" t="s">
        <v>121</v>
      </c>
      <c r="BM941" s="239" t="s">
        <v>1838</v>
      </c>
    </row>
    <row r="942" s="12" customFormat="1" ht="25.92" customHeight="1">
      <c r="A942" s="12"/>
      <c r="B942" s="212"/>
      <c r="C942" s="213"/>
      <c r="D942" s="214" t="s">
        <v>78</v>
      </c>
      <c r="E942" s="215" t="s">
        <v>1839</v>
      </c>
      <c r="F942" s="215" t="s">
        <v>1840</v>
      </c>
      <c r="G942" s="213"/>
      <c r="H942" s="213"/>
      <c r="I942" s="216"/>
      <c r="J942" s="217">
        <f>BK942</f>
        <v>0</v>
      </c>
      <c r="K942" s="213"/>
      <c r="L942" s="218"/>
      <c r="M942" s="219"/>
      <c r="N942" s="220"/>
      <c r="O942" s="220"/>
      <c r="P942" s="221">
        <f>P943+P989+P1103+P1177+P1190+P1192+P1197+P1219+P1370+P1384+P1538+P1584+P1780+P1888+P1895+P1992+P2050+P2093</f>
        <v>0</v>
      </c>
      <c r="Q942" s="220"/>
      <c r="R942" s="221">
        <f>R943+R989+R1103+R1177+R1190+R1192+R1197+R1219+R1370+R1384+R1538+R1584+R1780+R1888+R1895+R1992+R2050+R2093</f>
        <v>91.664279029999989</v>
      </c>
      <c r="S942" s="220"/>
      <c r="T942" s="222">
        <f>T943+T989+T1103+T1177+T1190+T1192+T1197+T1219+T1370+T1384+T1538+T1584+T1780+T1888+T1895+T1992+T2050+T2093</f>
        <v>67.462340859999998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3" t="s">
        <v>88</v>
      </c>
      <c r="AT942" s="224" t="s">
        <v>78</v>
      </c>
      <c r="AU942" s="224" t="s">
        <v>79</v>
      </c>
      <c r="AY942" s="223" t="s">
        <v>216</v>
      </c>
      <c r="BK942" s="225">
        <f>BK943+BK989+BK1103+BK1177+BK1190+BK1192+BK1197+BK1219+BK1370+BK1384+BK1538+BK1584+BK1780+BK1888+BK1895+BK1992+BK2050+BK2093</f>
        <v>0</v>
      </c>
    </row>
    <row r="943" s="12" customFormat="1" ht="22.8" customHeight="1">
      <c r="A943" s="12"/>
      <c r="B943" s="212"/>
      <c r="C943" s="213"/>
      <c r="D943" s="214" t="s">
        <v>78</v>
      </c>
      <c r="E943" s="226" t="s">
        <v>1841</v>
      </c>
      <c r="F943" s="226" t="s">
        <v>1842</v>
      </c>
      <c r="G943" s="213"/>
      <c r="H943" s="213"/>
      <c r="I943" s="216"/>
      <c r="J943" s="227">
        <f>BK943</f>
        <v>0</v>
      </c>
      <c r="K943" s="213"/>
      <c r="L943" s="218"/>
      <c r="M943" s="219"/>
      <c r="N943" s="220"/>
      <c r="O943" s="220"/>
      <c r="P943" s="221">
        <f>SUM(P944:P988)</f>
        <v>0</v>
      </c>
      <c r="Q943" s="220"/>
      <c r="R943" s="221">
        <f>SUM(R944:R988)</f>
        <v>1.3306437999999998</v>
      </c>
      <c r="S943" s="220"/>
      <c r="T943" s="222">
        <f>SUM(T944:T988)</f>
        <v>0.35960000000000003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23" t="s">
        <v>88</v>
      </c>
      <c r="AT943" s="224" t="s">
        <v>78</v>
      </c>
      <c r="AU943" s="224" t="s">
        <v>86</v>
      </c>
      <c r="AY943" s="223" t="s">
        <v>216</v>
      </c>
      <c r="BK943" s="225">
        <f>SUM(BK944:BK988)</f>
        <v>0</v>
      </c>
    </row>
    <row r="944" s="2" customFormat="1" ht="16.5" customHeight="1">
      <c r="A944" s="39"/>
      <c r="B944" s="40"/>
      <c r="C944" s="228" t="s">
        <v>1635</v>
      </c>
      <c r="D944" s="228" t="s">
        <v>218</v>
      </c>
      <c r="E944" s="229" t="s">
        <v>1844</v>
      </c>
      <c r="F944" s="230" t="s">
        <v>1845</v>
      </c>
      <c r="G944" s="231" t="s">
        <v>277</v>
      </c>
      <c r="H944" s="232">
        <v>89.900000000000006</v>
      </c>
      <c r="I944" s="233"/>
      <c r="J944" s="234">
        <f>ROUND(I944*H944,2)</f>
        <v>0</v>
      </c>
      <c r="K944" s="230" t="s">
        <v>222</v>
      </c>
      <c r="L944" s="45"/>
      <c r="M944" s="235" t="s">
        <v>1</v>
      </c>
      <c r="N944" s="236" t="s">
        <v>44</v>
      </c>
      <c r="O944" s="92"/>
      <c r="P944" s="237">
        <f>O944*H944</f>
        <v>0</v>
      </c>
      <c r="Q944" s="237">
        <v>0</v>
      </c>
      <c r="R944" s="237">
        <f>Q944*H944</f>
        <v>0</v>
      </c>
      <c r="S944" s="237">
        <v>0</v>
      </c>
      <c r="T944" s="238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9" t="s">
        <v>290</v>
      </c>
      <c r="AT944" s="239" t="s">
        <v>218</v>
      </c>
      <c r="AU944" s="239" t="s">
        <v>88</v>
      </c>
      <c r="AY944" s="18" t="s">
        <v>216</v>
      </c>
      <c r="BE944" s="240">
        <f>IF(N944="základní",J944,0)</f>
        <v>0</v>
      </c>
      <c r="BF944" s="240">
        <f>IF(N944="snížená",J944,0)</f>
        <v>0</v>
      </c>
      <c r="BG944" s="240">
        <f>IF(N944="zákl. přenesená",J944,0)</f>
        <v>0</v>
      </c>
      <c r="BH944" s="240">
        <f>IF(N944="sníž. přenesená",J944,0)</f>
        <v>0</v>
      </c>
      <c r="BI944" s="240">
        <f>IF(N944="nulová",J944,0)</f>
        <v>0</v>
      </c>
      <c r="BJ944" s="18" t="s">
        <v>86</v>
      </c>
      <c r="BK944" s="240">
        <f>ROUND(I944*H944,2)</f>
        <v>0</v>
      </c>
      <c r="BL944" s="18" t="s">
        <v>290</v>
      </c>
      <c r="BM944" s="239" t="s">
        <v>1846</v>
      </c>
    </row>
    <row r="945" s="13" customFormat="1">
      <c r="A945" s="13"/>
      <c r="B945" s="241"/>
      <c r="C945" s="242"/>
      <c r="D945" s="243" t="s">
        <v>230</v>
      </c>
      <c r="E945" s="244" t="s">
        <v>1</v>
      </c>
      <c r="F945" s="245" t="s">
        <v>5228</v>
      </c>
      <c r="G945" s="242"/>
      <c r="H945" s="246">
        <v>20.149999999999999</v>
      </c>
      <c r="I945" s="247"/>
      <c r="J945" s="242"/>
      <c r="K945" s="242"/>
      <c r="L945" s="248"/>
      <c r="M945" s="249"/>
      <c r="N945" s="250"/>
      <c r="O945" s="250"/>
      <c r="P945" s="250"/>
      <c r="Q945" s="250"/>
      <c r="R945" s="250"/>
      <c r="S945" s="250"/>
      <c r="T945" s="25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2" t="s">
        <v>230</v>
      </c>
      <c r="AU945" s="252" t="s">
        <v>88</v>
      </c>
      <c r="AV945" s="13" t="s">
        <v>88</v>
      </c>
      <c r="AW945" s="13" t="s">
        <v>34</v>
      </c>
      <c r="AX945" s="13" t="s">
        <v>79</v>
      </c>
      <c r="AY945" s="252" t="s">
        <v>216</v>
      </c>
    </row>
    <row r="946" s="13" customFormat="1">
      <c r="A946" s="13"/>
      <c r="B946" s="241"/>
      <c r="C946" s="242"/>
      <c r="D946" s="243" t="s">
        <v>230</v>
      </c>
      <c r="E946" s="244" t="s">
        <v>1</v>
      </c>
      <c r="F946" s="245" t="s">
        <v>5229</v>
      </c>
      <c r="G946" s="242"/>
      <c r="H946" s="246">
        <v>15.65</v>
      </c>
      <c r="I946" s="247"/>
      <c r="J946" s="242"/>
      <c r="K946" s="242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230</v>
      </c>
      <c r="AU946" s="252" t="s">
        <v>88</v>
      </c>
      <c r="AV946" s="13" t="s">
        <v>88</v>
      </c>
      <c r="AW946" s="13" t="s">
        <v>34</v>
      </c>
      <c r="AX946" s="13" t="s">
        <v>79</v>
      </c>
      <c r="AY946" s="252" t="s">
        <v>216</v>
      </c>
    </row>
    <row r="947" s="13" customFormat="1">
      <c r="A947" s="13"/>
      <c r="B947" s="241"/>
      <c r="C947" s="242"/>
      <c r="D947" s="243" t="s">
        <v>230</v>
      </c>
      <c r="E947" s="244" t="s">
        <v>1</v>
      </c>
      <c r="F947" s="245" t="s">
        <v>5230</v>
      </c>
      <c r="G947" s="242"/>
      <c r="H947" s="246">
        <v>10.199999999999999</v>
      </c>
      <c r="I947" s="247"/>
      <c r="J947" s="242"/>
      <c r="K947" s="242"/>
      <c r="L947" s="248"/>
      <c r="M947" s="249"/>
      <c r="N947" s="250"/>
      <c r="O947" s="250"/>
      <c r="P947" s="250"/>
      <c r="Q947" s="250"/>
      <c r="R947" s="250"/>
      <c r="S947" s="250"/>
      <c r="T947" s="25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2" t="s">
        <v>230</v>
      </c>
      <c r="AU947" s="252" t="s">
        <v>88</v>
      </c>
      <c r="AV947" s="13" t="s">
        <v>88</v>
      </c>
      <c r="AW947" s="13" t="s">
        <v>34</v>
      </c>
      <c r="AX947" s="13" t="s">
        <v>79</v>
      </c>
      <c r="AY947" s="252" t="s">
        <v>216</v>
      </c>
    </row>
    <row r="948" s="13" customFormat="1">
      <c r="A948" s="13"/>
      <c r="B948" s="241"/>
      <c r="C948" s="242"/>
      <c r="D948" s="243" t="s">
        <v>230</v>
      </c>
      <c r="E948" s="244" t="s">
        <v>1</v>
      </c>
      <c r="F948" s="245" t="s">
        <v>5231</v>
      </c>
      <c r="G948" s="242"/>
      <c r="H948" s="246">
        <v>0.5</v>
      </c>
      <c r="I948" s="247"/>
      <c r="J948" s="242"/>
      <c r="K948" s="242"/>
      <c r="L948" s="248"/>
      <c r="M948" s="249"/>
      <c r="N948" s="250"/>
      <c r="O948" s="250"/>
      <c r="P948" s="250"/>
      <c r="Q948" s="250"/>
      <c r="R948" s="250"/>
      <c r="S948" s="250"/>
      <c r="T948" s="25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2" t="s">
        <v>230</v>
      </c>
      <c r="AU948" s="252" t="s">
        <v>88</v>
      </c>
      <c r="AV948" s="13" t="s">
        <v>88</v>
      </c>
      <c r="AW948" s="13" t="s">
        <v>34</v>
      </c>
      <c r="AX948" s="13" t="s">
        <v>79</v>
      </c>
      <c r="AY948" s="252" t="s">
        <v>216</v>
      </c>
    </row>
    <row r="949" s="13" customFormat="1">
      <c r="A949" s="13"/>
      <c r="B949" s="241"/>
      <c r="C949" s="242"/>
      <c r="D949" s="243" t="s">
        <v>230</v>
      </c>
      <c r="E949" s="244" t="s">
        <v>1</v>
      </c>
      <c r="F949" s="245" t="s">
        <v>5628</v>
      </c>
      <c r="G949" s="242"/>
      <c r="H949" s="246">
        <v>4.2000000000000002</v>
      </c>
      <c r="I949" s="247"/>
      <c r="J949" s="242"/>
      <c r="K949" s="242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230</v>
      </c>
      <c r="AU949" s="252" t="s">
        <v>88</v>
      </c>
      <c r="AV949" s="13" t="s">
        <v>88</v>
      </c>
      <c r="AW949" s="13" t="s">
        <v>34</v>
      </c>
      <c r="AX949" s="13" t="s">
        <v>79</v>
      </c>
      <c r="AY949" s="252" t="s">
        <v>216</v>
      </c>
    </row>
    <row r="950" s="13" customFormat="1">
      <c r="A950" s="13"/>
      <c r="B950" s="241"/>
      <c r="C950" s="242"/>
      <c r="D950" s="243" t="s">
        <v>230</v>
      </c>
      <c r="E950" s="244" t="s">
        <v>1</v>
      </c>
      <c r="F950" s="245" t="s">
        <v>5232</v>
      </c>
      <c r="G950" s="242"/>
      <c r="H950" s="246">
        <v>39.200000000000003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230</v>
      </c>
      <c r="AU950" s="252" t="s">
        <v>88</v>
      </c>
      <c r="AV950" s="13" t="s">
        <v>88</v>
      </c>
      <c r="AW950" s="13" t="s">
        <v>34</v>
      </c>
      <c r="AX950" s="13" t="s">
        <v>79</v>
      </c>
      <c r="AY950" s="252" t="s">
        <v>216</v>
      </c>
    </row>
    <row r="951" s="14" customFormat="1">
      <c r="A951" s="14"/>
      <c r="B951" s="253"/>
      <c r="C951" s="254"/>
      <c r="D951" s="243" t="s">
        <v>230</v>
      </c>
      <c r="E951" s="255" t="s">
        <v>1</v>
      </c>
      <c r="F951" s="256" t="s">
        <v>285</v>
      </c>
      <c r="G951" s="254"/>
      <c r="H951" s="257">
        <v>89.900000000000006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230</v>
      </c>
      <c r="AU951" s="263" t="s">
        <v>88</v>
      </c>
      <c r="AV951" s="14" t="s">
        <v>121</v>
      </c>
      <c r="AW951" s="14" t="s">
        <v>34</v>
      </c>
      <c r="AX951" s="14" t="s">
        <v>86</v>
      </c>
      <c r="AY951" s="263" t="s">
        <v>216</v>
      </c>
    </row>
    <row r="952" s="2" customFormat="1" ht="16.5" customHeight="1">
      <c r="A952" s="39"/>
      <c r="B952" s="40"/>
      <c r="C952" s="264" t="s">
        <v>1639</v>
      </c>
      <c r="D952" s="264" t="s">
        <v>372</v>
      </c>
      <c r="E952" s="265" t="s">
        <v>1850</v>
      </c>
      <c r="F952" s="266" t="s">
        <v>1851</v>
      </c>
      <c r="G952" s="267" t="s">
        <v>359</v>
      </c>
      <c r="H952" s="268">
        <v>0.027</v>
      </c>
      <c r="I952" s="269"/>
      <c r="J952" s="270">
        <f>ROUND(I952*H952,2)</f>
        <v>0</v>
      </c>
      <c r="K952" s="266" t="s">
        <v>222</v>
      </c>
      <c r="L952" s="271"/>
      <c r="M952" s="272" t="s">
        <v>1</v>
      </c>
      <c r="N952" s="273" t="s">
        <v>44</v>
      </c>
      <c r="O952" s="92"/>
      <c r="P952" s="237">
        <f>O952*H952</f>
        <v>0</v>
      </c>
      <c r="Q952" s="237">
        <v>1</v>
      </c>
      <c r="R952" s="237">
        <f>Q952*H952</f>
        <v>0.027</v>
      </c>
      <c r="S952" s="237">
        <v>0</v>
      </c>
      <c r="T952" s="238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9" t="s">
        <v>371</v>
      </c>
      <c r="AT952" s="239" t="s">
        <v>372</v>
      </c>
      <c r="AU952" s="239" t="s">
        <v>88</v>
      </c>
      <c r="AY952" s="18" t="s">
        <v>216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8" t="s">
        <v>86</v>
      </c>
      <c r="BK952" s="240">
        <f>ROUND(I952*H952,2)</f>
        <v>0</v>
      </c>
      <c r="BL952" s="18" t="s">
        <v>290</v>
      </c>
      <c r="BM952" s="239" t="s">
        <v>1852</v>
      </c>
    </row>
    <row r="953" s="13" customFormat="1">
      <c r="A953" s="13"/>
      <c r="B953" s="241"/>
      <c r="C953" s="242"/>
      <c r="D953" s="243" t="s">
        <v>230</v>
      </c>
      <c r="E953" s="242"/>
      <c r="F953" s="245" t="s">
        <v>5629</v>
      </c>
      <c r="G953" s="242"/>
      <c r="H953" s="246">
        <v>0.027</v>
      </c>
      <c r="I953" s="247"/>
      <c r="J953" s="242"/>
      <c r="K953" s="242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230</v>
      </c>
      <c r="AU953" s="252" t="s">
        <v>88</v>
      </c>
      <c r="AV953" s="13" t="s">
        <v>88</v>
      </c>
      <c r="AW953" s="13" t="s">
        <v>4</v>
      </c>
      <c r="AX953" s="13" t="s">
        <v>86</v>
      </c>
      <c r="AY953" s="252" t="s">
        <v>216</v>
      </c>
    </row>
    <row r="954" s="2" customFormat="1" ht="16.5" customHeight="1">
      <c r="A954" s="39"/>
      <c r="B954" s="40"/>
      <c r="C954" s="228" t="s">
        <v>1643</v>
      </c>
      <c r="D954" s="228" t="s">
        <v>218</v>
      </c>
      <c r="E954" s="229" t="s">
        <v>1855</v>
      </c>
      <c r="F954" s="230" t="s">
        <v>1856</v>
      </c>
      <c r="G954" s="231" t="s">
        <v>277</v>
      </c>
      <c r="H954" s="232">
        <v>96.200000000000003</v>
      </c>
      <c r="I954" s="233"/>
      <c r="J954" s="234">
        <f>ROUND(I954*H954,2)</f>
        <v>0</v>
      </c>
      <c r="K954" s="230" t="s">
        <v>222</v>
      </c>
      <c r="L954" s="45"/>
      <c r="M954" s="235" t="s">
        <v>1</v>
      </c>
      <c r="N954" s="236" t="s">
        <v>44</v>
      </c>
      <c r="O954" s="92"/>
      <c r="P954" s="237">
        <f>O954*H954</f>
        <v>0</v>
      </c>
      <c r="Q954" s="237">
        <v>0</v>
      </c>
      <c r="R954" s="237">
        <f>Q954*H954</f>
        <v>0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290</v>
      </c>
      <c r="AT954" s="239" t="s">
        <v>218</v>
      </c>
      <c r="AU954" s="239" t="s">
        <v>88</v>
      </c>
      <c r="AY954" s="18" t="s">
        <v>216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86</v>
      </c>
      <c r="BK954" s="240">
        <f>ROUND(I954*H954,2)</f>
        <v>0</v>
      </c>
      <c r="BL954" s="18" t="s">
        <v>290</v>
      </c>
      <c r="BM954" s="239" t="s">
        <v>5630</v>
      </c>
    </row>
    <row r="955" s="13" customFormat="1">
      <c r="A955" s="13"/>
      <c r="B955" s="241"/>
      <c r="C955" s="242"/>
      <c r="D955" s="243" t="s">
        <v>230</v>
      </c>
      <c r="E955" s="244" t="s">
        <v>1</v>
      </c>
      <c r="F955" s="245" t="s">
        <v>5631</v>
      </c>
      <c r="G955" s="242"/>
      <c r="H955" s="246">
        <v>96.200000000000003</v>
      </c>
      <c r="I955" s="247"/>
      <c r="J955" s="242"/>
      <c r="K955" s="242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230</v>
      </c>
      <c r="AU955" s="252" t="s">
        <v>88</v>
      </c>
      <c r="AV955" s="13" t="s">
        <v>88</v>
      </c>
      <c r="AW955" s="13" t="s">
        <v>34</v>
      </c>
      <c r="AX955" s="13" t="s">
        <v>86</v>
      </c>
      <c r="AY955" s="252" t="s">
        <v>216</v>
      </c>
    </row>
    <row r="956" s="2" customFormat="1" ht="16.5" customHeight="1">
      <c r="A956" s="39"/>
      <c r="B956" s="40"/>
      <c r="C956" s="264" t="s">
        <v>1647</v>
      </c>
      <c r="D956" s="264" t="s">
        <v>372</v>
      </c>
      <c r="E956" s="265" t="s">
        <v>1850</v>
      </c>
      <c r="F956" s="266" t="s">
        <v>1851</v>
      </c>
      <c r="G956" s="267" t="s">
        <v>359</v>
      </c>
      <c r="H956" s="268">
        <v>0.033000000000000002</v>
      </c>
      <c r="I956" s="269"/>
      <c r="J956" s="270">
        <f>ROUND(I956*H956,2)</f>
        <v>0</v>
      </c>
      <c r="K956" s="266" t="s">
        <v>222</v>
      </c>
      <c r="L956" s="271"/>
      <c r="M956" s="272" t="s">
        <v>1</v>
      </c>
      <c r="N956" s="273" t="s">
        <v>44</v>
      </c>
      <c r="O956" s="92"/>
      <c r="P956" s="237">
        <f>O956*H956</f>
        <v>0</v>
      </c>
      <c r="Q956" s="237">
        <v>1</v>
      </c>
      <c r="R956" s="237">
        <f>Q956*H956</f>
        <v>0.033000000000000002</v>
      </c>
      <c r="S956" s="237">
        <v>0</v>
      </c>
      <c r="T956" s="238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9" t="s">
        <v>371</v>
      </c>
      <c r="AT956" s="239" t="s">
        <v>372</v>
      </c>
      <c r="AU956" s="239" t="s">
        <v>88</v>
      </c>
      <c r="AY956" s="18" t="s">
        <v>216</v>
      </c>
      <c r="BE956" s="240">
        <f>IF(N956="základní",J956,0)</f>
        <v>0</v>
      </c>
      <c r="BF956" s="240">
        <f>IF(N956="snížená",J956,0)</f>
        <v>0</v>
      </c>
      <c r="BG956" s="240">
        <f>IF(N956="zákl. přenesená",J956,0)</f>
        <v>0</v>
      </c>
      <c r="BH956" s="240">
        <f>IF(N956="sníž. přenesená",J956,0)</f>
        <v>0</v>
      </c>
      <c r="BI956" s="240">
        <f>IF(N956="nulová",J956,0)</f>
        <v>0</v>
      </c>
      <c r="BJ956" s="18" t="s">
        <v>86</v>
      </c>
      <c r="BK956" s="240">
        <f>ROUND(I956*H956,2)</f>
        <v>0</v>
      </c>
      <c r="BL956" s="18" t="s">
        <v>290</v>
      </c>
      <c r="BM956" s="239" t="s">
        <v>5632</v>
      </c>
    </row>
    <row r="957" s="13" customFormat="1">
      <c r="A957" s="13"/>
      <c r="B957" s="241"/>
      <c r="C957" s="242"/>
      <c r="D957" s="243" t="s">
        <v>230</v>
      </c>
      <c r="E957" s="242"/>
      <c r="F957" s="245" t="s">
        <v>5633</v>
      </c>
      <c r="G957" s="242"/>
      <c r="H957" s="246">
        <v>0.033000000000000002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230</v>
      </c>
      <c r="AU957" s="252" t="s">
        <v>88</v>
      </c>
      <c r="AV957" s="13" t="s">
        <v>88</v>
      </c>
      <c r="AW957" s="13" t="s">
        <v>4</v>
      </c>
      <c r="AX957" s="13" t="s">
        <v>86</v>
      </c>
      <c r="AY957" s="252" t="s">
        <v>216</v>
      </c>
    </row>
    <row r="958" s="2" customFormat="1" ht="16.5" customHeight="1">
      <c r="A958" s="39"/>
      <c r="B958" s="40"/>
      <c r="C958" s="228" t="s">
        <v>1651</v>
      </c>
      <c r="D958" s="228" t="s">
        <v>218</v>
      </c>
      <c r="E958" s="229" t="s">
        <v>5634</v>
      </c>
      <c r="F958" s="230" t="s">
        <v>5635</v>
      </c>
      <c r="G958" s="231" t="s">
        <v>277</v>
      </c>
      <c r="H958" s="232">
        <v>89.900000000000006</v>
      </c>
      <c r="I958" s="233"/>
      <c r="J958" s="234">
        <f>ROUND(I958*H958,2)</f>
        <v>0</v>
      </c>
      <c r="K958" s="230" t="s">
        <v>222</v>
      </c>
      <c r="L958" s="45"/>
      <c r="M958" s="235" t="s">
        <v>1</v>
      </c>
      <c r="N958" s="236" t="s">
        <v>44</v>
      </c>
      <c r="O958" s="92"/>
      <c r="P958" s="237">
        <f>O958*H958</f>
        <v>0</v>
      </c>
      <c r="Q958" s="237">
        <v>0</v>
      </c>
      <c r="R958" s="237">
        <f>Q958*H958</f>
        <v>0</v>
      </c>
      <c r="S958" s="237">
        <v>0.0040000000000000001</v>
      </c>
      <c r="T958" s="238">
        <f>S958*H958</f>
        <v>0.35960000000000003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9" t="s">
        <v>290</v>
      </c>
      <c r="AT958" s="239" t="s">
        <v>218</v>
      </c>
      <c r="AU958" s="239" t="s">
        <v>88</v>
      </c>
      <c r="AY958" s="18" t="s">
        <v>216</v>
      </c>
      <c r="BE958" s="240">
        <f>IF(N958="základní",J958,0)</f>
        <v>0</v>
      </c>
      <c r="BF958" s="240">
        <f>IF(N958="snížená",J958,0)</f>
        <v>0</v>
      </c>
      <c r="BG958" s="240">
        <f>IF(N958="zákl. přenesená",J958,0)</f>
        <v>0</v>
      </c>
      <c r="BH958" s="240">
        <f>IF(N958="sníž. přenesená",J958,0)</f>
        <v>0</v>
      </c>
      <c r="BI958" s="240">
        <f>IF(N958="nulová",J958,0)</f>
        <v>0</v>
      </c>
      <c r="BJ958" s="18" t="s">
        <v>86</v>
      </c>
      <c r="BK958" s="240">
        <f>ROUND(I958*H958,2)</f>
        <v>0</v>
      </c>
      <c r="BL958" s="18" t="s">
        <v>290</v>
      </c>
      <c r="BM958" s="239" t="s">
        <v>5636</v>
      </c>
    </row>
    <row r="959" s="13" customFormat="1">
      <c r="A959" s="13"/>
      <c r="B959" s="241"/>
      <c r="C959" s="242"/>
      <c r="D959" s="243" t="s">
        <v>230</v>
      </c>
      <c r="E959" s="244" t="s">
        <v>1</v>
      </c>
      <c r="F959" s="245" t="s">
        <v>5228</v>
      </c>
      <c r="G959" s="242"/>
      <c r="H959" s="246">
        <v>20.149999999999999</v>
      </c>
      <c r="I959" s="247"/>
      <c r="J959" s="242"/>
      <c r="K959" s="242"/>
      <c r="L959" s="248"/>
      <c r="M959" s="249"/>
      <c r="N959" s="250"/>
      <c r="O959" s="250"/>
      <c r="P959" s="250"/>
      <c r="Q959" s="250"/>
      <c r="R959" s="250"/>
      <c r="S959" s="250"/>
      <c r="T959" s="25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2" t="s">
        <v>230</v>
      </c>
      <c r="AU959" s="252" t="s">
        <v>88</v>
      </c>
      <c r="AV959" s="13" t="s">
        <v>88</v>
      </c>
      <c r="AW959" s="13" t="s">
        <v>34</v>
      </c>
      <c r="AX959" s="13" t="s">
        <v>79</v>
      </c>
      <c r="AY959" s="252" t="s">
        <v>216</v>
      </c>
    </row>
    <row r="960" s="13" customFormat="1">
      <c r="A960" s="13"/>
      <c r="B960" s="241"/>
      <c r="C960" s="242"/>
      <c r="D960" s="243" t="s">
        <v>230</v>
      </c>
      <c r="E960" s="244" t="s">
        <v>1</v>
      </c>
      <c r="F960" s="245" t="s">
        <v>5229</v>
      </c>
      <c r="G960" s="242"/>
      <c r="H960" s="246">
        <v>15.65</v>
      </c>
      <c r="I960" s="247"/>
      <c r="J960" s="242"/>
      <c r="K960" s="242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230</v>
      </c>
      <c r="AU960" s="252" t="s">
        <v>88</v>
      </c>
      <c r="AV960" s="13" t="s">
        <v>88</v>
      </c>
      <c r="AW960" s="13" t="s">
        <v>34</v>
      </c>
      <c r="AX960" s="13" t="s">
        <v>79</v>
      </c>
      <c r="AY960" s="252" t="s">
        <v>216</v>
      </c>
    </row>
    <row r="961" s="13" customFormat="1">
      <c r="A961" s="13"/>
      <c r="B961" s="241"/>
      <c r="C961" s="242"/>
      <c r="D961" s="243" t="s">
        <v>230</v>
      </c>
      <c r="E961" s="244" t="s">
        <v>1</v>
      </c>
      <c r="F961" s="245" t="s">
        <v>5230</v>
      </c>
      <c r="G961" s="242"/>
      <c r="H961" s="246">
        <v>10.199999999999999</v>
      </c>
      <c r="I961" s="247"/>
      <c r="J961" s="242"/>
      <c r="K961" s="242"/>
      <c r="L961" s="248"/>
      <c r="M961" s="249"/>
      <c r="N961" s="250"/>
      <c r="O961" s="250"/>
      <c r="P961" s="250"/>
      <c r="Q961" s="250"/>
      <c r="R961" s="250"/>
      <c r="S961" s="250"/>
      <c r="T961" s="25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2" t="s">
        <v>230</v>
      </c>
      <c r="AU961" s="252" t="s">
        <v>88</v>
      </c>
      <c r="AV961" s="13" t="s">
        <v>88</v>
      </c>
      <c r="AW961" s="13" t="s">
        <v>34</v>
      </c>
      <c r="AX961" s="13" t="s">
        <v>79</v>
      </c>
      <c r="AY961" s="252" t="s">
        <v>216</v>
      </c>
    </row>
    <row r="962" s="13" customFormat="1">
      <c r="A962" s="13"/>
      <c r="B962" s="241"/>
      <c r="C962" s="242"/>
      <c r="D962" s="243" t="s">
        <v>230</v>
      </c>
      <c r="E962" s="244" t="s">
        <v>1</v>
      </c>
      <c r="F962" s="245" t="s">
        <v>5231</v>
      </c>
      <c r="G962" s="242"/>
      <c r="H962" s="246">
        <v>0.5</v>
      </c>
      <c r="I962" s="247"/>
      <c r="J962" s="242"/>
      <c r="K962" s="242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230</v>
      </c>
      <c r="AU962" s="252" t="s">
        <v>88</v>
      </c>
      <c r="AV962" s="13" t="s">
        <v>88</v>
      </c>
      <c r="AW962" s="13" t="s">
        <v>34</v>
      </c>
      <c r="AX962" s="13" t="s">
        <v>79</v>
      </c>
      <c r="AY962" s="252" t="s">
        <v>216</v>
      </c>
    </row>
    <row r="963" s="13" customFormat="1">
      <c r="A963" s="13"/>
      <c r="B963" s="241"/>
      <c r="C963" s="242"/>
      <c r="D963" s="243" t="s">
        <v>230</v>
      </c>
      <c r="E963" s="244" t="s">
        <v>1</v>
      </c>
      <c r="F963" s="245" t="s">
        <v>5628</v>
      </c>
      <c r="G963" s="242"/>
      <c r="H963" s="246">
        <v>4.2000000000000002</v>
      </c>
      <c r="I963" s="247"/>
      <c r="J963" s="242"/>
      <c r="K963" s="242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230</v>
      </c>
      <c r="AU963" s="252" t="s">
        <v>88</v>
      </c>
      <c r="AV963" s="13" t="s">
        <v>88</v>
      </c>
      <c r="AW963" s="13" t="s">
        <v>34</v>
      </c>
      <c r="AX963" s="13" t="s">
        <v>79</v>
      </c>
      <c r="AY963" s="252" t="s">
        <v>216</v>
      </c>
    </row>
    <row r="964" s="13" customFormat="1">
      <c r="A964" s="13"/>
      <c r="B964" s="241"/>
      <c r="C964" s="242"/>
      <c r="D964" s="243" t="s">
        <v>230</v>
      </c>
      <c r="E964" s="244" t="s">
        <v>1</v>
      </c>
      <c r="F964" s="245" t="s">
        <v>5232</v>
      </c>
      <c r="G964" s="242"/>
      <c r="H964" s="246">
        <v>39.200000000000003</v>
      </c>
      <c r="I964" s="247"/>
      <c r="J964" s="242"/>
      <c r="K964" s="242"/>
      <c r="L964" s="248"/>
      <c r="M964" s="249"/>
      <c r="N964" s="250"/>
      <c r="O964" s="250"/>
      <c r="P964" s="250"/>
      <c r="Q964" s="250"/>
      <c r="R964" s="250"/>
      <c r="S964" s="250"/>
      <c r="T964" s="25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2" t="s">
        <v>230</v>
      </c>
      <c r="AU964" s="252" t="s">
        <v>88</v>
      </c>
      <c r="AV964" s="13" t="s">
        <v>88</v>
      </c>
      <c r="AW964" s="13" t="s">
        <v>34</v>
      </c>
      <c r="AX964" s="13" t="s">
        <v>79</v>
      </c>
      <c r="AY964" s="252" t="s">
        <v>216</v>
      </c>
    </row>
    <row r="965" s="14" customFormat="1">
      <c r="A965" s="14"/>
      <c r="B965" s="253"/>
      <c r="C965" s="254"/>
      <c r="D965" s="243" t="s">
        <v>230</v>
      </c>
      <c r="E965" s="255" t="s">
        <v>1</v>
      </c>
      <c r="F965" s="256" t="s">
        <v>285</v>
      </c>
      <c r="G965" s="254"/>
      <c r="H965" s="257">
        <v>89.900000000000006</v>
      </c>
      <c r="I965" s="258"/>
      <c r="J965" s="254"/>
      <c r="K965" s="254"/>
      <c r="L965" s="259"/>
      <c r="M965" s="260"/>
      <c r="N965" s="261"/>
      <c r="O965" s="261"/>
      <c r="P965" s="261"/>
      <c r="Q965" s="261"/>
      <c r="R965" s="261"/>
      <c r="S965" s="261"/>
      <c r="T965" s="26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3" t="s">
        <v>230</v>
      </c>
      <c r="AU965" s="263" t="s">
        <v>88</v>
      </c>
      <c r="AV965" s="14" t="s">
        <v>121</v>
      </c>
      <c r="AW965" s="14" t="s">
        <v>34</v>
      </c>
      <c r="AX965" s="14" t="s">
        <v>86</v>
      </c>
      <c r="AY965" s="263" t="s">
        <v>216</v>
      </c>
    </row>
    <row r="966" s="2" customFormat="1" ht="16.5" customHeight="1">
      <c r="A966" s="39"/>
      <c r="B966" s="40"/>
      <c r="C966" s="228" t="s">
        <v>1655</v>
      </c>
      <c r="D966" s="228" t="s">
        <v>218</v>
      </c>
      <c r="E966" s="229" t="s">
        <v>1875</v>
      </c>
      <c r="F966" s="230" t="s">
        <v>1876</v>
      </c>
      <c r="G966" s="231" t="s">
        <v>277</v>
      </c>
      <c r="H966" s="232">
        <v>97.560000000000002</v>
      </c>
      <c r="I966" s="233"/>
      <c r="J966" s="234">
        <f>ROUND(I966*H966,2)</f>
        <v>0</v>
      </c>
      <c r="K966" s="230" t="s">
        <v>222</v>
      </c>
      <c r="L966" s="45"/>
      <c r="M966" s="235" t="s">
        <v>1</v>
      </c>
      <c r="N966" s="236" t="s">
        <v>44</v>
      </c>
      <c r="O966" s="92"/>
      <c r="P966" s="237">
        <f>O966*H966</f>
        <v>0</v>
      </c>
      <c r="Q966" s="237">
        <v>0.00040000000000000002</v>
      </c>
      <c r="R966" s="237">
        <f>Q966*H966</f>
        <v>0.039024000000000003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290</v>
      </c>
      <c r="AT966" s="239" t="s">
        <v>218</v>
      </c>
      <c r="AU966" s="239" t="s">
        <v>88</v>
      </c>
      <c r="AY966" s="18" t="s">
        <v>216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86</v>
      </c>
      <c r="BK966" s="240">
        <f>ROUND(I966*H966,2)</f>
        <v>0</v>
      </c>
      <c r="BL966" s="18" t="s">
        <v>290</v>
      </c>
      <c r="BM966" s="239" t="s">
        <v>1877</v>
      </c>
    </row>
    <row r="967" s="13" customFormat="1">
      <c r="A967" s="13"/>
      <c r="B967" s="241"/>
      <c r="C967" s="242"/>
      <c r="D967" s="243" t="s">
        <v>230</v>
      </c>
      <c r="E967" s="244" t="s">
        <v>1</v>
      </c>
      <c r="F967" s="245" t="s">
        <v>5637</v>
      </c>
      <c r="G967" s="242"/>
      <c r="H967" s="246">
        <v>23.18</v>
      </c>
      <c r="I967" s="247"/>
      <c r="J967" s="242"/>
      <c r="K967" s="242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230</v>
      </c>
      <c r="AU967" s="252" t="s">
        <v>88</v>
      </c>
      <c r="AV967" s="13" t="s">
        <v>88</v>
      </c>
      <c r="AW967" s="13" t="s">
        <v>34</v>
      </c>
      <c r="AX967" s="13" t="s">
        <v>79</v>
      </c>
      <c r="AY967" s="252" t="s">
        <v>216</v>
      </c>
    </row>
    <row r="968" s="13" customFormat="1">
      <c r="A968" s="13"/>
      <c r="B968" s="241"/>
      <c r="C968" s="242"/>
      <c r="D968" s="243" t="s">
        <v>230</v>
      </c>
      <c r="E968" s="244" t="s">
        <v>1</v>
      </c>
      <c r="F968" s="245" t="s">
        <v>5638</v>
      </c>
      <c r="G968" s="242"/>
      <c r="H968" s="246">
        <v>17.539999999999999</v>
      </c>
      <c r="I968" s="247"/>
      <c r="J968" s="242"/>
      <c r="K968" s="242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230</v>
      </c>
      <c r="AU968" s="252" t="s">
        <v>88</v>
      </c>
      <c r="AV968" s="13" t="s">
        <v>88</v>
      </c>
      <c r="AW968" s="13" t="s">
        <v>34</v>
      </c>
      <c r="AX968" s="13" t="s">
        <v>79</v>
      </c>
      <c r="AY968" s="252" t="s">
        <v>216</v>
      </c>
    </row>
    <row r="969" s="13" customFormat="1">
      <c r="A969" s="13"/>
      <c r="B969" s="241"/>
      <c r="C969" s="242"/>
      <c r="D969" s="243" t="s">
        <v>230</v>
      </c>
      <c r="E969" s="244" t="s">
        <v>1</v>
      </c>
      <c r="F969" s="245" t="s">
        <v>5639</v>
      </c>
      <c r="G969" s="242"/>
      <c r="H969" s="246">
        <v>11.4</v>
      </c>
      <c r="I969" s="247"/>
      <c r="J969" s="242"/>
      <c r="K969" s="242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230</v>
      </c>
      <c r="AU969" s="252" t="s">
        <v>88</v>
      </c>
      <c r="AV969" s="13" t="s">
        <v>88</v>
      </c>
      <c r="AW969" s="13" t="s">
        <v>34</v>
      </c>
      <c r="AX969" s="13" t="s">
        <v>79</v>
      </c>
      <c r="AY969" s="252" t="s">
        <v>216</v>
      </c>
    </row>
    <row r="970" s="13" customFormat="1">
      <c r="A970" s="13"/>
      <c r="B970" s="241"/>
      <c r="C970" s="242"/>
      <c r="D970" s="243" t="s">
        <v>230</v>
      </c>
      <c r="E970" s="244" t="s">
        <v>1</v>
      </c>
      <c r="F970" s="245" t="s">
        <v>5640</v>
      </c>
      <c r="G970" s="242"/>
      <c r="H970" s="246">
        <v>0.71999999999999997</v>
      </c>
      <c r="I970" s="247"/>
      <c r="J970" s="242"/>
      <c r="K970" s="242"/>
      <c r="L970" s="248"/>
      <c r="M970" s="249"/>
      <c r="N970" s="250"/>
      <c r="O970" s="250"/>
      <c r="P970" s="250"/>
      <c r="Q970" s="250"/>
      <c r="R970" s="250"/>
      <c r="S970" s="250"/>
      <c r="T970" s="25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2" t="s">
        <v>230</v>
      </c>
      <c r="AU970" s="252" t="s">
        <v>88</v>
      </c>
      <c r="AV970" s="13" t="s">
        <v>88</v>
      </c>
      <c r="AW970" s="13" t="s">
        <v>34</v>
      </c>
      <c r="AX970" s="13" t="s">
        <v>79</v>
      </c>
      <c r="AY970" s="252" t="s">
        <v>216</v>
      </c>
    </row>
    <row r="971" s="13" customFormat="1">
      <c r="A971" s="13"/>
      <c r="B971" s="241"/>
      <c r="C971" s="242"/>
      <c r="D971" s="243" t="s">
        <v>230</v>
      </c>
      <c r="E971" s="244" t="s">
        <v>1</v>
      </c>
      <c r="F971" s="245" t="s">
        <v>5641</v>
      </c>
      <c r="G971" s="242"/>
      <c r="H971" s="246">
        <v>5.5199999999999996</v>
      </c>
      <c r="I971" s="247"/>
      <c r="J971" s="242"/>
      <c r="K971" s="242"/>
      <c r="L971" s="248"/>
      <c r="M971" s="249"/>
      <c r="N971" s="250"/>
      <c r="O971" s="250"/>
      <c r="P971" s="250"/>
      <c r="Q971" s="250"/>
      <c r="R971" s="250"/>
      <c r="S971" s="250"/>
      <c r="T971" s="25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2" t="s">
        <v>230</v>
      </c>
      <c r="AU971" s="252" t="s">
        <v>88</v>
      </c>
      <c r="AV971" s="13" t="s">
        <v>88</v>
      </c>
      <c r="AW971" s="13" t="s">
        <v>34</v>
      </c>
      <c r="AX971" s="13" t="s">
        <v>79</v>
      </c>
      <c r="AY971" s="252" t="s">
        <v>216</v>
      </c>
    </row>
    <row r="972" s="13" customFormat="1">
      <c r="A972" s="13"/>
      <c r="B972" s="241"/>
      <c r="C972" s="242"/>
      <c r="D972" s="243" t="s">
        <v>230</v>
      </c>
      <c r="E972" s="244" t="s">
        <v>1</v>
      </c>
      <c r="F972" s="245" t="s">
        <v>5232</v>
      </c>
      <c r="G972" s="242"/>
      <c r="H972" s="246">
        <v>39.200000000000003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230</v>
      </c>
      <c r="AU972" s="252" t="s">
        <v>88</v>
      </c>
      <c r="AV972" s="13" t="s">
        <v>88</v>
      </c>
      <c r="AW972" s="13" t="s">
        <v>34</v>
      </c>
      <c r="AX972" s="13" t="s">
        <v>79</v>
      </c>
      <c r="AY972" s="252" t="s">
        <v>216</v>
      </c>
    </row>
    <row r="973" s="14" customFormat="1">
      <c r="A973" s="14"/>
      <c r="B973" s="253"/>
      <c r="C973" s="254"/>
      <c r="D973" s="243" t="s">
        <v>230</v>
      </c>
      <c r="E973" s="255" t="s">
        <v>1</v>
      </c>
      <c r="F973" s="256" t="s">
        <v>285</v>
      </c>
      <c r="G973" s="254"/>
      <c r="H973" s="257">
        <v>97.560000000000002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3" t="s">
        <v>230</v>
      </c>
      <c r="AU973" s="263" t="s">
        <v>88</v>
      </c>
      <c r="AV973" s="14" t="s">
        <v>121</v>
      </c>
      <c r="AW973" s="14" t="s">
        <v>34</v>
      </c>
      <c r="AX973" s="14" t="s">
        <v>86</v>
      </c>
      <c r="AY973" s="263" t="s">
        <v>216</v>
      </c>
    </row>
    <row r="974" s="2" customFormat="1" ht="24.15" customHeight="1">
      <c r="A974" s="39"/>
      <c r="B974" s="40"/>
      <c r="C974" s="264" t="s">
        <v>1659</v>
      </c>
      <c r="D974" s="264" t="s">
        <v>372</v>
      </c>
      <c r="E974" s="265" t="s">
        <v>5642</v>
      </c>
      <c r="F974" s="266" t="s">
        <v>5643</v>
      </c>
      <c r="G974" s="267" t="s">
        <v>277</v>
      </c>
      <c r="H974" s="268">
        <v>112.194</v>
      </c>
      <c r="I974" s="269"/>
      <c r="J974" s="270">
        <f>ROUND(I974*H974,2)</f>
        <v>0</v>
      </c>
      <c r="K974" s="266" t="s">
        <v>222</v>
      </c>
      <c r="L974" s="271"/>
      <c r="M974" s="272" t="s">
        <v>1</v>
      </c>
      <c r="N974" s="273" t="s">
        <v>44</v>
      </c>
      <c r="O974" s="92"/>
      <c r="P974" s="237">
        <f>O974*H974</f>
        <v>0</v>
      </c>
      <c r="Q974" s="237">
        <v>0.0047000000000000002</v>
      </c>
      <c r="R974" s="237">
        <f>Q974*H974</f>
        <v>0.5273118</v>
      </c>
      <c r="S974" s="237">
        <v>0</v>
      </c>
      <c r="T974" s="238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9" t="s">
        <v>371</v>
      </c>
      <c r="AT974" s="239" t="s">
        <v>372</v>
      </c>
      <c r="AU974" s="239" t="s">
        <v>88</v>
      </c>
      <c r="AY974" s="18" t="s">
        <v>216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86</v>
      </c>
      <c r="BK974" s="240">
        <f>ROUND(I974*H974,2)</f>
        <v>0</v>
      </c>
      <c r="BL974" s="18" t="s">
        <v>290</v>
      </c>
      <c r="BM974" s="239" t="s">
        <v>1881</v>
      </c>
    </row>
    <row r="975" s="13" customFormat="1">
      <c r="A975" s="13"/>
      <c r="B975" s="241"/>
      <c r="C975" s="242"/>
      <c r="D975" s="243" t="s">
        <v>230</v>
      </c>
      <c r="E975" s="242"/>
      <c r="F975" s="245" t="s">
        <v>5644</v>
      </c>
      <c r="G975" s="242"/>
      <c r="H975" s="246">
        <v>112.194</v>
      </c>
      <c r="I975" s="247"/>
      <c r="J975" s="242"/>
      <c r="K975" s="242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230</v>
      </c>
      <c r="AU975" s="252" t="s">
        <v>88</v>
      </c>
      <c r="AV975" s="13" t="s">
        <v>88</v>
      </c>
      <c r="AW975" s="13" t="s">
        <v>4</v>
      </c>
      <c r="AX975" s="13" t="s">
        <v>86</v>
      </c>
      <c r="AY975" s="252" t="s">
        <v>216</v>
      </c>
    </row>
    <row r="976" s="2" customFormat="1" ht="16.5" customHeight="1">
      <c r="A976" s="39"/>
      <c r="B976" s="40"/>
      <c r="C976" s="228" t="s">
        <v>1663</v>
      </c>
      <c r="D976" s="228" t="s">
        <v>218</v>
      </c>
      <c r="E976" s="229" t="s">
        <v>1884</v>
      </c>
      <c r="F976" s="230" t="s">
        <v>1885</v>
      </c>
      <c r="G976" s="231" t="s">
        <v>277</v>
      </c>
      <c r="H976" s="232">
        <v>96.200000000000003</v>
      </c>
      <c r="I976" s="233"/>
      <c r="J976" s="234">
        <f>ROUND(I976*H976,2)</f>
        <v>0</v>
      </c>
      <c r="K976" s="230" t="s">
        <v>222</v>
      </c>
      <c r="L976" s="45"/>
      <c r="M976" s="235" t="s">
        <v>1</v>
      </c>
      <c r="N976" s="236" t="s">
        <v>44</v>
      </c>
      <c r="O976" s="92"/>
      <c r="P976" s="237">
        <f>O976*H976</f>
        <v>0</v>
      </c>
      <c r="Q976" s="237">
        <v>0.00040000000000000002</v>
      </c>
      <c r="R976" s="237">
        <f>Q976*H976</f>
        <v>0.03848</v>
      </c>
      <c r="S976" s="237">
        <v>0</v>
      </c>
      <c r="T976" s="238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9" t="s">
        <v>290</v>
      </c>
      <c r="AT976" s="239" t="s">
        <v>218</v>
      </c>
      <c r="AU976" s="239" t="s">
        <v>88</v>
      </c>
      <c r="AY976" s="18" t="s">
        <v>216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8" t="s">
        <v>86</v>
      </c>
      <c r="BK976" s="240">
        <f>ROUND(I976*H976,2)</f>
        <v>0</v>
      </c>
      <c r="BL976" s="18" t="s">
        <v>290</v>
      </c>
      <c r="BM976" s="239" t="s">
        <v>5645</v>
      </c>
    </row>
    <row r="977" s="2" customFormat="1" ht="24.15" customHeight="1">
      <c r="A977" s="39"/>
      <c r="B977" s="40"/>
      <c r="C977" s="264" t="s">
        <v>1668</v>
      </c>
      <c r="D977" s="264" t="s">
        <v>372</v>
      </c>
      <c r="E977" s="265" t="s">
        <v>5646</v>
      </c>
      <c r="F977" s="266" t="s">
        <v>5647</v>
      </c>
      <c r="G977" s="267" t="s">
        <v>277</v>
      </c>
      <c r="H977" s="268">
        <v>117.45999999999999</v>
      </c>
      <c r="I977" s="269"/>
      <c r="J977" s="270">
        <f>ROUND(I977*H977,2)</f>
        <v>0</v>
      </c>
      <c r="K977" s="266" t="s">
        <v>222</v>
      </c>
      <c r="L977" s="271"/>
      <c r="M977" s="272" t="s">
        <v>1</v>
      </c>
      <c r="N977" s="273" t="s">
        <v>44</v>
      </c>
      <c r="O977" s="92"/>
      <c r="P977" s="237">
        <f>O977*H977</f>
        <v>0</v>
      </c>
      <c r="Q977" s="237">
        <v>0.0053</v>
      </c>
      <c r="R977" s="237">
        <f>Q977*H977</f>
        <v>0.62253799999999992</v>
      </c>
      <c r="S977" s="237">
        <v>0</v>
      </c>
      <c r="T977" s="238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9" t="s">
        <v>371</v>
      </c>
      <c r="AT977" s="239" t="s">
        <v>372</v>
      </c>
      <c r="AU977" s="239" t="s">
        <v>88</v>
      </c>
      <c r="AY977" s="18" t="s">
        <v>216</v>
      </c>
      <c r="BE977" s="240">
        <f>IF(N977="základní",J977,0)</f>
        <v>0</v>
      </c>
      <c r="BF977" s="240">
        <f>IF(N977="snížená",J977,0)</f>
        <v>0</v>
      </c>
      <c r="BG977" s="240">
        <f>IF(N977="zákl. přenesená",J977,0)</f>
        <v>0</v>
      </c>
      <c r="BH977" s="240">
        <f>IF(N977="sníž. přenesená",J977,0)</f>
        <v>0</v>
      </c>
      <c r="BI977" s="240">
        <f>IF(N977="nulová",J977,0)</f>
        <v>0</v>
      </c>
      <c r="BJ977" s="18" t="s">
        <v>86</v>
      </c>
      <c r="BK977" s="240">
        <f>ROUND(I977*H977,2)</f>
        <v>0</v>
      </c>
      <c r="BL977" s="18" t="s">
        <v>290</v>
      </c>
      <c r="BM977" s="239" t="s">
        <v>5648</v>
      </c>
    </row>
    <row r="978" s="13" customFormat="1">
      <c r="A978" s="13"/>
      <c r="B978" s="241"/>
      <c r="C978" s="242"/>
      <c r="D978" s="243" t="s">
        <v>230</v>
      </c>
      <c r="E978" s="242"/>
      <c r="F978" s="245" t="s">
        <v>5649</v>
      </c>
      <c r="G978" s="242"/>
      <c r="H978" s="246">
        <v>117.45999999999999</v>
      </c>
      <c r="I978" s="247"/>
      <c r="J978" s="242"/>
      <c r="K978" s="242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230</v>
      </c>
      <c r="AU978" s="252" t="s">
        <v>88</v>
      </c>
      <c r="AV978" s="13" t="s">
        <v>88</v>
      </c>
      <c r="AW978" s="13" t="s">
        <v>4</v>
      </c>
      <c r="AX978" s="13" t="s">
        <v>86</v>
      </c>
      <c r="AY978" s="252" t="s">
        <v>216</v>
      </c>
    </row>
    <row r="979" s="2" customFormat="1" ht="16.5" customHeight="1">
      <c r="A979" s="39"/>
      <c r="B979" s="40"/>
      <c r="C979" s="228" t="s">
        <v>1673</v>
      </c>
      <c r="D979" s="228" t="s">
        <v>218</v>
      </c>
      <c r="E979" s="229" t="s">
        <v>1891</v>
      </c>
      <c r="F979" s="230" t="s">
        <v>1892</v>
      </c>
      <c r="G979" s="231" t="s">
        <v>277</v>
      </c>
      <c r="H979" s="232">
        <v>60.125</v>
      </c>
      <c r="I979" s="233"/>
      <c r="J979" s="234">
        <f>ROUND(I979*H979,2)</f>
        <v>0</v>
      </c>
      <c r="K979" s="230" t="s">
        <v>222</v>
      </c>
      <c r="L979" s="45"/>
      <c r="M979" s="235" t="s">
        <v>1</v>
      </c>
      <c r="N979" s="236" t="s">
        <v>44</v>
      </c>
      <c r="O979" s="92"/>
      <c r="P979" s="237">
        <f>O979*H979</f>
        <v>0</v>
      </c>
      <c r="Q979" s="237">
        <v>0.00040000000000000002</v>
      </c>
      <c r="R979" s="237">
        <f>Q979*H979</f>
        <v>0.024050000000000002</v>
      </c>
      <c r="S979" s="237">
        <v>0</v>
      </c>
      <c r="T979" s="238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9" t="s">
        <v>290</v>
      </c>
      <c r="AT979" s="239" t="s">
        <v>218</v>
      </c>
      <c r="AU979" s="239" t="s">
        <v>88</v>
      </c>
      <c r="AY979" s="18" t="s">
        <v>216</v>
      </c>
      <c r="BE979" s="240">
        <f>IF(N979="základní",J979,0)</f>
        <v>0</v>
      </c>
      <c r="BF979" s="240">
        <f>IF(N979="snížená",J979,0)</f>
        <v>0</v>
      </c>
      <c r="BG979" s="240">
        <f>IF(N979="zákl. přenesená",J979,0)</f>
        <v>0</v>
      </c>
      <c r="BH979" s="240">
        <f>IF(N979="sníž. přenesená",J979,0)</f>
        <v>0</v>
      </c>
      <c r="BI979" s="240">
        <f>IF(N979="nulová",J979,0)</f>
        <v>0</v>
      </c>
      <c r="BJ979" s="18" t="s">
        <v>86</v>
      </c>
      <c r="BK979" s="240">
        <f>ROUND(I979*H979,2)</f>
        <v>0</v>
      </c>
      <c r="BL979" s="18" t="s">
        <v>290</v>
      </c>
      <c r="BM979" s="239" t="s">
        <v>5650</v>
      </c>
    </row>
    <row r="980" s="13" customFormat="1">
      <c r="A980" s="13"/>
      <c r="B980" s="241"/>
      <c r="C980" s="242"/>
      <c r="D980" s="243" t="s">
        <v>230</v>
      </c>
      <c r="E980" s="244" t="s">
        <v>1</v>
      </c>
      <c r="F980" s="245" t="s">
        <v>5651</v>
      </c>
      <c r="G980" s="242"/>
      <c r="H980" s="246">
        <v>60.125</v>
      </c>
      <c r="I980" s="247"/>
      <c r="J980" s="242"/>
      <c r="K980" s="242"/>
      <c r="L980" s="248"/>
      <c r="M980" s="249"/>
      <c r="N980" s="250"/>
      <c r="O980" s="250"/>
      <c r="P980" s="250"/>
      <c r="Q980" s="250"/>
      <c r="R980" s="250"/>
      <c r="S980" s="250"/>
      <c r="T980" s="25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2" t="s">
        <v>230</v>
      </c>
      <c r="AU980" s="252" t="s">
        <v>88</v>
      </c>
      <c r="AV980" s="13" t="s">
        <v>88</v>
      </c>
      <c r="AW980" s="13" t="s">
        <v>34</v>
      </c>
      <c r="AX980" s="13" t="s">
        <v>79</v>
      </c>
      <c r="AY980" s="252" t="s">
        <v>216</v>
      </c>
    </row>
    <row r="981" s="14" customFormat="1">
      <c r="A981" s="14"/>
      <c r="B981" s="253"/>
      <c r="C981" s="254"/>
      <c r="D981" s="243" t="s">
        <v>230</v>
      </c>
      <c r="E981" s="255" t="s">
        <v>1</v>
      </c>
      <c r="F981" s="256" t="s">
        <v>285</v>
      </c>
      <c r="G981" s="254"/>
      <c r="H981" s="257">
        <v>60.125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230</v>
      </c>
      <c r="AU981" s="263" t="s">
        <v>88</v>
      </c>
      <c r="AV981" s="14" t="s">
        <v>121</v>
      </c>
      <c r="AW981" s="14" t="s">
        <v>34</v>
      </c>
      <c r="AX981" s="14" t="s">
        <v>86</v>
      </c>
      <c r="AY981" s="263" t="s">
        <v>216</v>
      </c>
    </row>
    <row r="982" s="2" customFormat="1" ht="16.5" customHeight="1">
      <c r="A982" s="39"/>
      <c r="B982" s="40"/>
      <c r="C982" s="228" t="s">
        <v>1678</v>
      </c>
      <c r="D982" s="228" t="s">
        <v>218</v>
      </c>
      <c r="E982" s="229" t="s">
        <v>1899</v>
      </c>
      <c r="F982" s="230" t="s">
        <v>1900</v>
      </c>
      <c r="G982" s="231" t="s">
        <v>293</v>
      </c>
      <c r="H982" s="232">
        <v>120.25</v>
      </c>
      <c r="I982" s="233"/>
      <c r="J982" s="234">
        <f>ROUND(I982*H982,2)</f>
        <v>0</v>
      </c>
      <c r="K982" s="230" t="s">
        <v>222</v>
      </c>
      <c r="L982" s="45"/>
      <c r="M982" s="235" t="s">
        <v>1</v>
      </c>
      <c r="N982" s="236" t="s">
        <v>44</v>
      </c>
      <c r="O982" s="92"/>
      <c r="P982" s="237">
        <f>O982*H982</f>
        <v>0</v>
      </c>
      <c r="Q982" s="237">
        <v>0.00016000000000000001</v>
      </c>
      <c r="R982" s="237">
        <f>Q982*H982</f>
        <v>0.01924</v>
      </c>
      <c r="S982" s="237">
        <v>0</v>
      </c>
      <c r="T982" s="238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9" t="s">
        <v>290</v>
      </c>
      <c r="AT982" s="239" t="s">
        <v>218</v>
      </c>
      <c r="AU982" s="239" t="s">
        <v>88</v>
      </c>
      <c r="AY982" s="18" t="s">
        <v>216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86</v>
      </c>
      <c r="BK982" s="240">
        <f>ROUND(I982*H982,2)</f>
        <v>0</v>
      </c>
      <c r="BL982" s="18" t="s">
        <v>290</v>
      </c>
      <c r="BM982" s="239" t="s">
        <v>5652</v>
      </c>
    </row>
    <row r="983" s="13" customFormat="1">
      <c r="A983" s="13"/>
      <c r="B983" s="241"/>
      <c r="C983" s="242"/>
      <c r="D983" s="243" t="s">
        <v>230</v>
      </c>
      <c r="E983" s="244" t="s">
        <v>1</v>
      </c>
      <c r="F983" s="245" t="s">
        <v>5653</v>
      </c>
      <c r="G983" s="242"/>
      <c r="H983" s="246">
        <v>120.25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230</v>
      </c>
      <c r="AU983" s="252" t="s">
        <v>88</v>
      </c>
      <c r="AV983" s="13" t="s">
        <v>88</v>
      </c>
      <c r="AW983" s="13" t="s">
        <v>34</v>
      </c>
      <c r="AX983" s="13" t="s">
        <v>79</v>
      </c>
      <c r="AY983" s="252" t="s">
        <v>216</v>
      </c>
    </row>
    <row r="984" s="14" customFormat="1">
      <c r="A984" s="14"/>
      <c r="B984" s="253"/>
      <c r="C984" s="254"/>
      <c r="D984" s="243" t="s">
        <v>230</v>
      </c>
      <c r="E984" s="255" t="s">
        <v>1</v>
      </c>
      <c r="F984" s="256" t="s">
        <v>285</v>
      </c>
      <c r="G984" s="254"/>
      <c r="H984" s="257">
        <v>120.25</v>
      </c>
      <c r="I984" s="258"/>
      <c r="J984" s="254"/>
      <c r="K984" s="254"/>
      <c r="L984" s="259"/>
      <c r="M984" s="260"/>
      <c r="N984" s="261"/>
      <c r="O984" s="261"/>
      <c r="P984" s="261"/>
      <c r="Q984" s="261"/>
      <c r="R984" s="261"/>
      <c r="S984" s="261"/>
      <c r="T984" s="26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3" t="s">
        <v>230</v>
      </c>
      <c r="AU984" s="263" t="s">
        <v>88</v>
      </c>
      <c r="AV984" s="14" t="s">
        <v>121</v>
      </c>
      <c r="AW984" s="14" t="s">
        <v>34</v>
      </c>
      <c r="AX984" s="14" t="s">
        <v>86</v>
      </c>
      <c r="AY984" s="263" t="s">
        <v>216</v>
      </c>
    </row>
    <row r="985" s="2" customFormat="1" ht="21.75" customHeight="1">
      <c r="A985" s="39"/>
      <c r="B985" s="40"/>
      <c r="C985" s="228" t="s">
        <v>1682</v>
      </c>
      <c r="D985" s="228" t="s">
        <v>218</v>
      </c>
      <c r="E985" s="229" t="s">
        <v>5654</v>
      </c>
      <c r="F985" s="230" t="s">
        <v>5655</v>
      </c>
      <c r="G985" s="231" t="s">
        <v>277</v>
      </c>
      <c r="H985" s="232">
        <v>89.900000000000006</v>
      </c>
      <c r="I985" s="233"/>
      <c r="J985" s="234">
        <f>ROUND(I985*H985,2)</f>
        <v>0</v>
      </c>
      <c r="K985" s="230" t="s">
        <v>222</v>
      </c>
      <c r="L985" s="45"/>
      <c r="M985" s="235" t="s">
        <v>1</v>
      </c>
      <c r="N985" s="236" t="s">
        <v>44</v>
      </c>
      <c r="O985" s="92"/>
      <c r="P985" s="237">
        <f>O985*H985</f>
        <v>0</v>
      </c>
      <c r="Q985" s="237">
        <v>0</v>
      </c>
      <c r="R985" s="237">
        <f>Q985*H985</f>
        <v>0</v>
      </c>
      <c r="S985" s="237">
        <v>0</v>
      </c>
      <c r="T985" s="238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9" t="s">
        <v>290</v>
      </c>
      <c r="AT985" s="239" t="s">
        <v>218</v>
      </c>
      <c r="AU985" s="239" t="s">
        <v>88</v>
      </c>
      <c r="AY985" s="18" t="s">
        <v>216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86</v>
      </c>
      <c r="BK985" s="240">
        <f>ROUND(I985*H985,2)</f>
        <v>0</v>
      </c>
      <c r="BL985" s="18" t="s">
        <v>290</v>
      </c>
      <c r="BM985" s="239" t="s">
        <v>5656</v>
      </c>
    </row>
    <row r="986" s="2" customFormat="1" ht="21.75" customHeight="1">
      <c r="A986" s="39"/>
      <c r="B986" s="40"/>
      <c r="C986" s="228" t="s">
        <v>1691</v>
      </c>
      <c r="D986" s="228" t="s">
        <v>218</v>
      </c>
      <c r="E986" s="229" t="s">
        <v>1907</v>
      </c>
      <c r="F986" s="230" t="s">
        <v>1908</v>
      </c>
      <c r="G986" s="231" t="s">
        <v>277</v>
      </c>
      <c r="H986" s="232">
        <v>89.900000000000006</v>
      </c>
      <c r="I986" s="233"/>
      <c r="J986" s="234">
        <f>ROUND(I986*H986,2)</f>
        <v>0</v>
      </c>
      <c r="K986" s="230" t="s">
        <v>222</v>
      </c>
      <c r="L986" s="45"/>
      <c r="M986" s="235" t="s">
        <v>1</v>
      </c>
      <c r="N986" s="236" t="s">
        <v>44</v>
      </c>
      <c r="O986" s="92"/>
      <c r="P986" s="237">
        <f>O986*H986</f>
        <v>0</v>
      </c>
      <c r="Q986" s="237">
        <v>0</v>
      </c>
      <c r="R986" s="237">
        <f>Q986*H986</f>
        <v>0</v>
      </c>
      <c r="S986" s="237">
        <v>0</v>
      </c>
      <c r="T986" s="238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9" t="s">
        <v>290</v>
      </c>
      <c r="AT986" s="239" t="s">
        <v>218</v>
      </c>
      <c r="AU986" s="239" t="s">
        <v>88</v>
      </c>
      <c r="AY986" s="18" t="s">
        <v>216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8" t="s">
        <v>86</v>
      </c>
      <c r="BK986" s="240">
        <f>ROUND(I986*H986,2)</f>
        <v>0</v>
      </c>
      <c r="BL986" s="18" t="s">
        <v>290</v>
      </c>
      <c r="BM986" s="239" t="s">
        <v>1909</v>
      </c>
    </row>
    <row r="987" s="13" customFormat="1">
      <c r="A987" s="13"/>
      <c r="B987" s="241"/>
      <c r="C987" s="242"/>
      <c r="D987" s="243" t="s">
        <v>230</v>
      </c>
      <c r="E987" s="244" t="s">
        <v>1</v>
      </c>
      <c r="F987" s="245" t="s">
        <v>5657</v>
      </c>
      <c r="G987" s="242"/>
      <c r="H987" s="246">
        <v>89.900000000000006</v>
      </c>
      <c r="I987" s="247"/>
      <c r="J987" s="242"/>
      <c r="K987" s="242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230</v>
      </c>
      <c r="AU987" s="252" t="s">
        <v>88</v>
      </c>
      <c r="AV987" s="13" t="s">
        <v>88</v>
      </c>
      <c r="AW987" s="13" t="s">
        <v>34</v>
      </c>
      <c r="AX987" s="13" t="s">
        <v>86</v>
      </c>
      <c r="AY987" s="252" t="s">
        <v>216</v>
      </c>
    </row>
    <row r="988" s="2" customFormat="1" ht="16.5" customHeight="1">
      <c r="A988" s="39"/>
      <c r="B988" s="40"/>
      <c r="C988" s="228" t="s">
        <v>1696</v>
      </c>
      <c r="D988" s="228" t="s">
        <v>218</v>
      </c>
      <c r="E988" s="229" t="s">
        <v>1911</v>
      </c>
      <c r="F988" s="230" t="s">
        <v>1912</v>
      </c>
      <c r="G988" s="231" t="s">
        <v>359</v>
      </c>
      <c r="H988" s="232">
        <v>1.331</v>
      </c>
      <c r="I988" s="233"/>
      <c r="J988" s="234">
        <f>ROUND(I988*H988,2)</f>
        <v>0</v>
      </c>
      <c r="K988" s="230" t="s">
        <v>222</v>
      </c>
      <c r="L988" s="45"/>
      <c r="M988" s="235" t="s">
        <v>1</v>
      </c>
      <c r="N988" s="236" t="s">
        <v>44</v>
      </c>
      <c r="O988" s="92"/>
      <c r="P988" s="237">
        <f>O988*H988</f>
        <v>0</v>
      </c>
      <c r="Q988" s="237">
        <v>0</v>
      </c>
      <c r="R988" s="237">
        <f>Q988*H988</f>
        <v>0</v>
      </c>
      <c r="S988" s="237">
        <v>0</v>
      </c>
      <c r="T988" s="238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9" t="s">
        <v>290</v>
      </c>
      <c r="AT988" s="239" t="s">
        <v>218</v>
      </c>
      <c r="AU988" s="239" t="s">
        <v>88</v>
      </c>
      <c r="AY988" s="18" t="s">
        <v>216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86</v>
      </c>
      <c r="BK988" s="240">
        <f>ROUND(I988*H988,2)</f>
        <v>0</v>
      </c>
      <c r="BL988" s="18" t="s">
        <v>290</v>
      </c>
      <c r="BM988" s="239" t="s">
        <v>1913</v>
      </c>
    </row>
    <row r="989" s="12" customFormat="1" ht="22.8" customHeight="1">
      <c r="A989" s="12"/>
      <c r="B989" s="212"/>
      <c r="C989" s="213"/>
      <c r="D989" s="214" t="s">
        <v>78</v>
      </c>
      <c r="E989" s="226" t="s">
        <v>1914</v>
      </c>
      <c r="F989" s="226" t="s">
        <v>1915</v>
      </c>
      <c r="G989" s="213"/>
      <c r="H989" s="213"/>
      <c r="I989" s="216"/>
      <c r="J989" s="227">
        <f>BK989</f>
        <v>0</v>
      </c>
      <c r="K989" s="213"/>
      <c r="L989" s="218"/>
      <c r="M989" s="219"/>
      <c r="N989" s="220"/>
      <c r="O989" s="220"/>
      <c r="P989" s="221">
        <f>SUM(P990:P1102)</f>
        <v>0</v>
      </c>
      <c r="Q989" s="220"/>
      <c r="R989" s="221">
        <f>SUM(R990:R1102)</f>
        <v>8.5792123199999981</v>
      </c>
      <c r="S989" s="220"/>
      <c r="T989" s="222">
        <f>SUM(T990:T1102)</f>
        <v>11.804797320000001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223" t="s">
        <v>88</v>
      </c>
      <c r="AT989" s="224" t="s">
        <v>78</v>
      </c>
      <c r="AU989" s="224" t="s">
        <v>86</v>
      </c>
      <c r="AY989" s="223" t="s">
        <v>216</v>
      </c>
      <c r="BK989" s="225">
        <f>SUM(BK990:BK1102)</f>
        <v>0</v>
      </c>
    </row>
    <row r="990" s="2" customFormat="1" ht="16.5" customHeight="1">
      <c r="A990" s="39"/>
      <c r="B990" s="40"/>
      <c r="C990" s="228" t="s">
        <v>1700</v>
      </c>
      <c r="D990" s="228" t="s">
        <v>218</v>
      </c>
      <c r="E990" s="229" t="s">
        <v>5658</v>
      </c>
      <c r="F990" s="230" t="s">
        <v>5659</v>
      </c>
      <c r="G990" s="231" t="s">
        <v>277</v>
      </c>
      <c r="H990" s="232">
        <v>637.67700000000002</v>
      </c>
      <c r="I990" s="233"/>
      <c r="J990" s="234">
        <f>ROUND(I990*H990,2)</f>
        <v>0</v>
      </c>
      <c r="K990" s="230" t="s">
        <v>222</v>
      </c>
      <c r="L990" s="45"/>
      <c r="M990" s="235" t="s">
        <v>1</v>
      </c>
      <c r="N990" s="236" t="s">
        <v>44</v>
      </c>
      <c r="O990" s="92"/>
      <c r="P990" s="237">
        <f>O990*H990</f>
        <v>0</v>
      </c>
      <c r="Q990" s="237">
        <v>0</v>
      </c>
      <c r="R990" s="237">
        <f>Q990*H990</f>
        <v>0</v>
      </c>
      <c r="S990" s="237">
        <v>0.00066</v>
      </c>
      <c r="T990" s="238">
        <f>S990*H990</f>
        <v>0.42086682000000003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9" t="s">
        <v>290</v>
      </c>
      <c r="AT990" s="239" t="s">
        <v>218</v>
      </c>
      <c r="AU990" s="239" t="s">
        <v>88</v>
      </c>
      <c r="AY990" s="18" t="s">
        <v>216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86</v>
      </c>
      <c r="BK990" s="240">
        <f>ROUND(I990*H990,2)</f>
        <v>0</v>
      </c>
      <c r="BL990" s="18" t="s">
        <v>290</v>
      </c>
      <c r="BM990" s="239" t="s">
        <v>5660</v>
      </c>
    </row>
    <row r="991" s="13" customFormat="1">
      <c r="A991" s="13"/>
      <c r="B991" s="241"/>
      <c r="C991" s="242"/>
      <c r="D991" s="243" t="s">
        <v>230</v>
      </c>
      <c r="E991" s="244" t="s">
        <v>1</v>
      </c>
      <c r="F991" s="245" t="s">
        <v>5661</v>
      </c>
      <c r="G991" s="242"/>
      <c r="H991" s="246">
        <v>637.67700000000002</v>
      </c>
      <c r="I991" s="247"/>
      <c r="J991" s="242"/>
      <c r="K991" s="242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230</v>
      </c>
      <c r="AU991" s="252" t="s">
        <v>88</v>
      </c>
      <c r="AV991" s="13" t="s">
        <v>88</v>
      </c>
      <c r="AW991" s="13" t="s">
        <v>34</v>
      </c>
      <c r="AX991" s="13" t="s">
        <v>79</v>
      </c>
      <c r="AY991" s="252" t="s">
        <v>216</v>
      </c>
    </row>
    <row r="992" s="14" customFormat="1">
      <c r="A992" s="14"/>
      <c r="B992" s="253"/>
      <c r="C992" s="254"/>
      <c r="D992" s="243" t="s">
        <v>230</v>
      </c>
      <c r="E992" s="255" t="s">
        <v>1</v>
      </c>
      <c r="F992" s="256" t="s">
        <v>285</v>
      </c>
      <c r="G992" s="254"/>
      <c r="H992" s="257">
        <v>637.67700000000002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230</v>
      </c>
      <c r="AU992" s="263" t="s">
        <v>88</v>
      </c>
      <c r="AV992" s="14" t="s">
        <v>121</v>
      </c>
      <c r="AW992" s="14" t="s">
        <v>34</v>
      </c>
      <c r="AX992" s="14" t="s">
        <v>86</v>
      </c>
      <c r="AY992" s="263" t="s">
        <v>216</v>
      </c>
    </row>
    <row r="993" s="2" customFormat="1" ht="16.5" customHeight="1">
      <c r="A993" s="39"/>
      <c r="B993" s="40"/>
      <c r="C993" s="228" t="s">
        <v>1706</v>
      </c>
      <c r="D993" s="228" t="s">
        <v>218</v>
      </c>
      <c r="E993" s="229" t="s">
        <v>5662</v>
      </c>
      <c r="F993" s="230" t="s">
        <v>5663</v>
      </c>
      <c r="G993" s="231" t="s">
        <v>277</v>
      </c>
      <c r="H993" s="232">
        <v>689.71699999999998</v>
      </c>
      <c r="I993" s="233"/>
      <c r="J993" s="234">
        <f>ROUND(I993*H993,2)</f>
        <v>0</v>
      </c>
      <c r="K993" s="230" t="s">
        <v>222</v>
      </c>
      <c r="L993" s="45"/>
      <c r="M993" s="235" t="s">
        <v>1</v>
      </c>
      <c r="N993" s="236" t="s">
        <v>44</v>
      </c>
      <c r="O993" s="92"/>
      <c r="P993" s="237">
        <f>O993*H993</f>
        <v>0</v>
      </c>
      <c r="Q993" s="237">
        <v>0</v>
      </c>
      <c r="R993" s="237">
        <f>Q993*H993</f>
        <v>0</v>
      </c>
      <c r="S993" s="237">
        <v>0.016500000000000001</v>
      </c>
      <c r="T993" s="238">
        <f>S993*H993</f>
        <v>11.3803305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290</v>
      </c>
      <c r="AT993" s="239" t="s">
        <v>218</v>
      </c>
      <c r="AU993" s="239" t="s">
        <v>88</v>
      </c>
      <c r="AY993" s="18" t="s">
        <v>216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86</v>
      </c>
      <c r="BK993" s="240">
        <f>ROUND(I993*H993,2)</f>
        <v>0</v>
      </c>
      <c r="BL993" s="18" t="s">
        <v>290</v>
      </c>
      <c r="BM993" s="239" t="s">
        <v>5664</v>
      </c>
    </row>
    <row r="994" s="13" customFormat="1">
      <c r="A994" s="13"/>
      <c r="B994" s="241"/>
      <c r="C994" s="242"/>
      <c r="D994" s="243" t="s">
        <v>230</v>
      </c>
      <c r="E994" s="244" t="s">
        <v>1</v>
      </c>
      <c r="F994" s="245" t="s">
        <v>5665</v>
      </c>
      <c r="G994" s="242"/>
      <c r="H994" s="246">
        <v>637.67700000000002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230</v>
      </c>
      <c r="AU994" s="252" t="s">
        <v>88</v>
      </c>
      <c r="AV994" s="13" t="s">
        <v>88</v>
      </c>
      <c r="AW994" s="13" t="s">
        <v>34</v>
      </c>
      <c r="AX994" s="13" t="s">
        <v>79</v>
      </c>
      <c r="AY994" s="252" t="s">
        <v>216</v>
      </c>
    </row>
    <row r="995" s="13" customFormat="1">
      <c r="A995" s="13"/>
      <c r="B995" s="241"/>
      <c r="C995" s="242"/>
      <c r="D995" s="243" t="s">
        <v>230</v>
      </c>
      <c r="E995" s="244" t="s">
        <v>1</v>
      </c>
      <c r="F995" s="245" t="s">
        <v>5666</v>
      </c>
      <c r="G995" s="242"/>
      <c r="H995" s="246">
        <v>52.039999999999999</v>
      </c>
      <c r="I995" s="247"/>
      <c r="J995" s="242"/>
      <c r="K995" s="242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230</v>
      </c>
      <c r="AU995" s="252" t="s">
        <v>88</v>
      </c>
      <c r="AV995" s="13" t="s">
        <v>88</v>
      </c>
      <c r="AW995" s="13" t="s">
        <v>34</v>
      </c>
      <c r="AX995" s="13" t="s">
        <v>79</v>
      </c>
      <c r="AY995" s="252" t="s">
        <v>216</v>
      </c>
    </row>
    <row r="996" s="14" customFormat="1">
      <c r="A996" s="14"/>
      <c r="B996" s="253"/>
      <c r="C996" s="254"/>
      <c r="D996" s="243" t="s">
        <v>230</v>
      </c>
      <c r="E996" s="255" t="s">
        <v>1</v>
      </c>
      <c r="F996" s="256" t="s">
        <v>285</v>
      </c>
      <c r="G996" s="254"/>
      <c r="H996" s="257">
        <v>689.71699999999998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230</v>
      </c>
      <c r="AU996" s="263" t="s">
        <v>88</v>
      </c>
      <c r="AV996" s="14" t="s">
        <v>121</v>
      </c>
      <c r="AW996" s="14" t="s">
        <v>34</v>
      </c>
      <c r="AX996" s="14" t="s">
        <v>86</v>
      </c>
      <c r="AY996" s="263" t="s">
        <v>216</v>
      </c>
    </row>
    <row r="997" s="2" customFormat="1" ht="16.5" customHeight="1">
      <c r="A997" s="39"/>
      <c r="B997" s="40"/>
      <c r="C997" s="228" t="s">
        <v>1712</v>
      </c>
      <c r="D997" s="228" t="s">
        <v>218</v>
      </c>
      <c r="E997" s="229" t="s">
        <v>5667</v>
      </c>
      <c r="F997" s="230" t="s">
        <v>5668</v>
      </c>
      <c r="G997" s="231" t="s">
        <v>221</v>
      </c>
      <c r="H997" s="232">
        <v>12</v>
      </c>
      <c r="I997" s="233"/>
      <c r="J997" s="234">
        <f>ROUND(I997*H997,2)</f>
        <v>0</v>
      </c>
      <c r="K997" s="230" t="s">
        <v>222</v>
      </c>
      <c r="L997" s="45"/>
      <c r="M997" s="235" t="s">
        <v>1</v>
      </c>
      <c r="N997" s="236" t="s">
        <v>44</v>
      </c>
      <c r="O997" s="92"/>
      <c r="P997" s="237">
        <f>O997*H997</f>
        <v>0</v>
      </c>
      <c r="Q997" s="237">
        <v>0</v>
      </c>
      <c r="R997" s="237">
        <f>Q997*H997</f>
        <v>0</v>
      </c>
      <c r="S997" s="237">
        <v>0.00029999999999999997</v>
      </c>
      <c r="T997" s="238">
        <f>S997*H997</f>
        <v>0.0035999999999999999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290</v>
      </c>
      <c r="AT997" s="239" t="s">
        <v>218</v>
      </c>
      <c r="AU997" s="239" t="s">
        <v>88</v>
      </c>
      <c r="AY997" s="18" t="s">
        <v>216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86</v>
      </c>
      <c r="BK997" s="240">
        <f>ROUND(I997*H997,2)</f>
        <v>0</v>
      </c>
      <c r="BL997" s="18" t="s">
        <v>290</v>
      </c>
      <c r="BM997" s="239" t="s">
        <v>5669</v>
      </c>
    </row>
    <row r="998" s="2" customFormat="1" ht="16.5" customHeight="1">
      <c r="A998" s="39"/>
      <c r="B998" s="40"/>
      <c r="C998" s="228" t="s">
        <v>1717</v>
      </c>
      <c r="D998" s="228" t="s">
        <v>218</v>
      </c>
      <c r="E998" s="229" t="s">
        <v>1917</v>
      </c>
      <c r="F998" s="230" t="s">
        <v>1918</v>
      </c>
      <c r="G998" s="231" t="s">
        <v>277</v>
      </c>
      <c r="H998" s="232">
        <v>134.00100000000001</v>
      </c>
      <c r="I998" s="233"/>
      <c r="J998" s="234">
        <f>ROUND(I998*H998,2)</f>
        <v>0</v>
      </c>
      <c r="K998" s="230" t="s">
        <v>222</v>
      </c>
      <c r="L998" s="45"/>
      <c r="M998" s="235" t="s">
        <v>1</v>
      </c>
      <c r="N998" s="236" t="s">
        <v>44</v>
      </c>
      <c r="O998" s="92"/>
      <c r="P998" s="237">
        <f>O998*H998</f>
        <v>0</v>
      </c>
      <c r="Q998" s="237">
        <v>0</v>
      </c>
      <c r="R998" s="237">
        <f>Q998*H998</f>
        <v>0</v>
      </c>
      <c r="S998" s="237">
        <v>0</v>
      </c>
      <c r="T998" s="238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9" t="s">
        <v>290</v>
      </c>
      <c r="AT998" s="239" t="s">
        <v>218</v>
      </c>
      <c r="AU998" s="239" t="s">
        <v>88</v>
      </c>
      <c r="AY998" s="18" t="s">
        <v>216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86</v>
      </c>
      <c r="BK998" s="240">
        <f>ROUND(I998*H998,2)</f>
        <v>0</v>
      </c>
      <c r="BL998" s="18" t="s">
        <v>290</v>
      </c>
      <c r="BM998" s="239" t="s">
        <v>1919</v>
      </c>
    </row>
    <row r="999" s="13" customFormat="1">
      <c r="A999" s="13"/>
      <c r="B999" s="241"/>
      <c r="C999" s="242"/>
      <c r="D999" s="243" t="s">
        <v>230</v>
      </c>
      <c r="E999" s="244" t="s">
        <v>1</v>
      </c>
      <c r="F999" s="245" t="s">
        <v>5670</v>
      </c>
      <c r="G999" s="242"/>
      <c r="H999" s="246">
        <v>71.555000000000007</v>
      </c>
      <c r="I999" s="247"/>
      <c r="J999" s="242"/>
      <c r="K999" s="242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230</v>
      </c>
      <c r="AU999" s="252" t="s">
        <v>88</v>
      </c>
      <c r="AV999" s="13" t="s">
        <v>88</v>
      </c>
      <c r="AW999" s="13" t="s">
        <v>34</v>
      </c>
      <c r="AX999" s="13" t="s">
        <v>79</v>
      </c>
      <c r="AY999" s="252" t="s">
        <v>216</v>
      </c>
    </row>
    <row r="1000" s="13" customFormat="1">
      <c r="A1000" s="13"/>
      <c r="B1000" s="241"/>
      <c r="C1000" s="242"/>
      <c r="D1000" s="243" t="s">
        <v>230</v>
      </c>
      <c r="E1000" s="244" t="s">
        <v>1</v>
      </c>
      <c r="F1000" s="245" t="s">
        <v>5671</v>
      </c>
      <c r="G1000" s="242"/>
      <c r="H1000" s="246">
        <v>56.845999999999997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230</v>
      </c>
      <c r="AU1000" s="252" t="s">
        <v>88</v>
      </c>
      <c r="AV1000" s="13" t="s">
        <v>88</v>
      </c>
      <c r="AW1000" s="13" t="s">
        <v>34</v>
      </c>
      <c r="AX1000" s="13" t="s">
        <v>79</v>
      </c>
      <c r="AY1000" s="252" t="s">
        <v>216</v>
      </c>
    </row>
    <row r="1001" s="13" customFormat="1">
      <c r="A1001" s="13"/>
      <c r="B1001" s="241"/>
      <c r="C1001" s="242"/>
      <c r="D1001" s="243" t="s">
        <v>230</v>
      </c>
      <c r="E1001" s="244" t="s">
        <v>1</v>
      </c>
      <c r="F1001" s="245" t="s">
        <v>5672</v>
      </c>
      <c r="G1001" s="242"/>
      <c r="H1001" s="246">
        <v>5.5999999999999996</v>
      </c>
      <c r="I1001" s="247"/>
      <c r="J1001" s="242"/>
      <c r="K1001" s="242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230</v>
      </c>
      <c r="AU1001" s="252" t="s">
        <v>88</v>
      </c>
      <c r="AV1001" s="13" t="s">
        <v>88</v>
      </c>
      <c r="AW1001" s="13" t="s">
        <v>34</v>
      </c>
      <c r="AX1001" s="13" t="s">
        <v>79</v>
      </c>
      <c r="AY1001" s="252" t="s">
        <v>216</v>
      </c>
    </row>
    <row r="1002" s="14" customFormat="1">
      <c r="A1002" s="14"/>
      <c r="B1002" s="253"/>
      <c r="C1002" s="254"/>
      <c r="D1002" s="243" t="s">
        <v>230</v>
      </c>
      <c r="E1002" s="255" t="s">
        <v>1</v>
      </c>
      <c r="F1002" s="256" t="s">
        <v>285</v>
      </c>
      <c r="G1002" s="254"/>
      <c r="H1002" s="257">
        <v>134.00100000000001</v>
      </c>
      <c r="I1002" s="258"/>
      <c r="J1002" s="254"/>
      <c r="K1002" s="254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230</v>
      </c>
      <c r="AU1002" s="263" t="s">
        <v>88</v>
      </c>
      <c r="AV1002" s="14" t="s">
        <v>121</v>
      </c>
      <c r="AW1002" s="14" t="s">
        <v>34</v>
      </c>
      <c r="AX1002" s="14" t="s">
        <v>86</v>
      </c>
      <c r="AY1002" s="263" t="s">
        <v>216</v>
      </c>
    </row>
    <row r="1003" s="2" customFormat="1" ht="16.5" customHeight="1">
      <c r="A1003" s="39"/>
      <c r="B1003" s="40"/>
      <c r="C1003" s="264" t="s">
        <v>1722</v>
      </c>
      <c r="D1003" s="264" t="s">
        <v>372</v>
      </c>
      <c r="E1003" s="265" t="s">
        <v>1929</v>
      </c>
      <c r="F1003" s="266" t="s">
        <v>1930</v>
      </c>
      <c r="G1003" s="267" t="s">
        <v>1931</v>
      </c>
      <c r="H1003" s="268">
        <v>53.600000000000001</v>
      </c>
      <c r="I1003" s="269"/>
      <c r="J1003" s="270">
        <f>ROUND(I1003*H1003,2)</f>
        <v>0</v>
      </c>
      <c r="K1003" s="266" t="s">
        <v>222</v>
      </c>
      <c r="L1003" s="271"/>
      <c r="M1003" s="272" t="s">
        <v>1</v>
      </c>
      <c r="N1003" s="273" t="s">
        <v>44</v>
      </c>
      <c r="O1003" s="92"/>
      <c r="P1003" s="237">
        <f>O1003*H1003</f>
        <v>0</v>
      </c>
      <c r="Q1003" s="237">
        <v>0.001</v>
      </c>
      <c r="R1003" s="237">
        <f>Q1003*H1003</f>
        <v>0.053600000000000002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371</v>
      </c>
      <c r="AT1003" s="239" t="s">
        <v>372</v>
      </c>
      <c r="AU1003" s="239" t="s">
        <v>88</v>
      </c>
      <c r="AY1003" s="18" t="s">
        <v>216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86</v>
      </c>
      <c r="BK1003" s="240">
        <f>ROUND(I1003*H1003,2)</f>
        <v>0</v>
      </c>
      <c r="BL1003" s="18" t="s">
        <v>290</v>
      </c>
      <c r="BM1003" s="239" t="s">
        <v>1932</v>
      </c>
    </row>
    <row r="1004" s="13" customFormat="1">
      <c r="A1004" s="13"/>
      <c r="B1004" s="241"/>
      <c r="C1004" s="242"/>
      <c r="D1004" s="243" t="s">
        <v>230</v>
      </c>
      <c r="E1004" s="242"/>
      <c r="F1004" s="245" t="s">
        <v>5673</v>
      </c>
      <c r="G1004" s="242"/>
      <c r="H1004" s="246">
        <v>53.600000000000001</v>
      </c>
      <c r="I1004" s="247"/>
      <c r="J1004" s="242"/>
      <c r="K1004" s="242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2" t="s">
        <v>230</v>
      </c>
      <c r="AU1004" s="252" t="s">
        <v>88</v>
      </c>
      <c r="AV1004" s="13" t="s">
        <v>88</v>
      </c>
      <c r="AW1004" s="13" t="s">
        <v>4</v>
      </c>
      <c r="AX1004" s="13" t="s">
        <v>86</v>
      </c>
      <c r="AY1004" s="252" t="s">
        <v>216</v>
      </c>
    </row>
    <row r="1005" s="2" customFormat="1" ht="16.5" customHeight="1">
      <c r="A1005" s="39"/>
      <c r="B1005" s="40"/>
      <c r="C1005" s="228" t="s">
        <v>1727</v>
      </c>
      <c r="D1005" s="228" t="s">
        <v>218</v>
      </c>
      <c r="E1005" s="229" t="s">
        <v>5674</v>
      </c>
      <c r="F1005" s="230" t="s">
        <v>5675</v>
      </c>
      <c r="G1005" s="231" t="s">
        <v>277</v>
      </c>
      <c r="H1005" s="232">
        <v>134.00100000000001</v>
      </c>
      <c r="I1005" s="233"/>
      <c r="J1005" s="234">
        <f>ROUND(I1005*H1005,2)</f>
        <v>0</v>
      </c>
      <c r="K1005" s="230" t="s">
        <v>222</v>
      </c>
      <c r="L1005" s="45"/>
      <c r="M1005" s="235" t="s">
        <v>1</v>
      </c>
      <c r="N1005" s="236" t="s">
        <v>44</v>
      </c>
      <c r="O1005" s="92"/>
      <c r="P1005" s="237">
        <f>O1005*H1005</f>
        <v>0</v>
      </c>
      <c r="Q1005" s="237">
        <v>0.00088000000000000003</v>
      </c>
      <c r="R1005" s="237">
        <f>Q1005*H1005</f>
        <v>0.11792088000000001</v>
      </c>
      <c r="S1005" s="237">
        <v>0</v>
      </c>
      <c r="T1005" s="238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9" t="s">
        <v>290</v>
      </c>
      <c r="AT1005" s="239" t="s">
        <v>218</v>
      </c>
      <c r="AU1005" s="239" t="s">
        <v>88</v>
      </c>
      <c r="AY1005" s="18" t="s">
        <v>216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86</v>
      </c>
      <c r="BK1005" s="240">
        <f>ROUND(I1005*H1005,2)</f>
        <v>0</v>
      </c>
      <c r="BL1005" s="18" t="s">
        <v>290</v>
      </c>
      <c r="BM1005" s="239" t="s">
        <v>5676</v>
      </c>
    </row>
    <row r="1006" s="13" customFormat="1">
      <c r="A1006" s="13"/>
      <c r="B1006" s="241"/>
      <c r="C1006" s="242"/>
      <c r="D1006" s="243" t="s">
        <v>230</v>
      </c>
      <c r="E1006" s="244" t="s">
        <v>1</v>
      </c>
      <c r="F1006" s="245" t="s">
        <v>5670</v>
      </c>
      <c r="G1006" s="242"/>
      <c r="H1006" s="246">
        <v>71.555000000000007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230</v>
      </c>
      <c r="AU1006" s="252" t="s">
        <v>88</v>
      </c>
      <c r="AV1006" s="13" t="s">
        <v>88</v>
      </c>
      <c r="AW1006" s="13" t="s">
        <v>34</v>
      </c>
      <c r="AX1006" s="13" t="s">
        <v>79</v>
      </c>
      <c r="AY1006" s="252" t="s">
        <v>216</v>
      </c>
    </row>
    <row r="1007" s="13" customFormat="1">
      <c r="A1007" s="13"/>
      <c r="B1007" s="241"/>
      <c r="C1007" s="242"/>
      <c r="D1007" s="243" t="s">
        <v>230</v>
      </c>
      <c r="E1007" s="244" t="s">
        <v>1</v>
      </c>
      <c r="F1007" s="245" t="s">
        <v>5671</v>
      </c>
      <c r="G1007" s="242"/>
      <c r="H1007" s="246">
        <v>56.845999999999997</v>
      </c>
      <c r="I1007" s="247"/>
      <c r="J1007" s="242"/>
      <c r="K1007" s="242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230</v>
      </c>
      <c r="AU1007" s="252" t="s">
        <v>88</v>
      </c>
      <c r="AV1007" s="13" t="s">
        <v>88</v>
      </c>
      <c r="AW1007" s="13" t="s">
        <v>34</v>
      </c>
      <c r="AX1007" s="13" t="s">
        <v>79</v>
      </c>
      <c r="AY1007" s="252" t="s">
        <v>216</v>
      </c>
    </row>
    <row r="1008" s="13" customFormat="1">
      <c r="A1008" s="13"/>
      <c r="B1008" s="241"/>
      <c r="C1008" s="242"/>
      <c r="D1008" s="243" t="s">
        <v>230</v>
      </c>
      <c r="E1008" s="244" t="s">
        <v>1</v>
      </c>
      <c r="F1008" s="245" t="s">
        <v>5672</v>
      </c>
      <c r="G1008" s="242"/>
      <c r="H1008" s="246">
        <v>5.5999999999999996</v>
      </c>
      <c r="I1008" s="247"/>
      <c r="J1008" s="242"/>
      <c r="K1008" s="242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230</v>
      </c>
      <c r="AU1008" s="252" t="s">
        <v>88</v>
      </c>
      <c r="AV1008" s="13" t="s">
        <v>88</v>
      </c>
      <c r="AW1008" s="13" t="s">
        <v>34</v>
      </c>
      <c r="AX1008" s="13" t="s">
        <v>79</v>
      </c>
      <c r="AY1008" s="252" t="s">
        <v>216</v>
      </c>
    </row>
    <row r="1009" s="14" customFormat="1">
      <c r="A1009" s="14"/>
      <c r="B1009" s="253"/>
      <c r="C1009" s="254"/>
      <c r="D1009" s="243" t="s">
        <v>230</v>
      </c>
      <c r="E1009" s="255" t="s">
        <v>1</v>
      </c>
      <c r="F1009" s="256" t="s">
        <v>285</v>
      </c>
      <c r="G1009" s="254"/>
      <c r="H1009" s="257">
        <v>134.00100000000001</v>
      </c>
      <c r="I1009" s="258"/>
      <c r="J1009" s="254"/>
      <c r="K1009" s="254"/>
      <c r="L1009" s="259"/>
      <c r="M1009" s="260"/>
      <c r="N1009" s="261"/>
      <c r="O1009" s="261"/>
      <c r="P1009" s="261"/>
      <c r="Q1009" s="261"/>
      <c r="R1009" s="261"/>
      <c r="S1009" s="261"/>
      <c r="T1009" s="26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3" t="s">
        <v>230</v>
      </c>
      <c r="AU1009" s="263" t="s">
        <v>88</v>
      </c>
      <c r="AV1009" s="14" t="s">
        <v>121</v>
      </c>
      <c r="AW1009" s="14" t="s">
        <v>34</v>
      </c>
      <c r="AX1009" s="14" t="s">
        <v>86</v>
      </c>
      <c r="AY1009" s="263" t="s">
        <v>216</v>
      </c>
    </row>
    <row r="1010" s="2" customFormat="1" ht="16.5" customHeight="1">
      <c r="A1010" s="39"/>
      <c r="B1010" s="40"/>
      <c r="C1010" s="228" t="s">
        <v>1732</v>
      </c>
      <c r="D1010" s="228" t="s">
        <v>218</v>
      </c>
      <c r="E1010" s="229" t="s">
        <v>5677</v>
      </c>
      <c r="F1010" s="230" t="s">
        <v>5678</v>
      </c>
      <c r="G1010" s="231" t="s">
        <v>277</v>
      </c>
      <c r="H1010" s="232">
        <v>624.072</v>
      </c>
      <c r="I1010" s="233"/>
      <c r="J1010" s="234">
        <f>ROUND(I1010*H1010,2)</f>
        <v>0</v>
      </c>
      <c r="K1010" s="230" t="s">
        <v>222</v>
      </c>
      <c r="L1010" s="45"/>
      <c r="M1010" s="235" t="s">
        <v>1</v>
      </c>
      <c r="N1010" s="236" t="s">
        <v>44</v>
      </c>
      <c r="O1010" s="92"/>
      <c r="P1010" s="237">
        <f>O1010*H1010</f>
        <v>0</v>
      </c>
      <c r="Q1010" s="237">
        <v>0.00036000000000000002</v>
      </c>
      <c r="R1010" s="237">
        <f>Q1010*H1010</f>
        <v>0.22466592000000002</v>
      </c>
      <c r="S1010" s="237">
        <v>0</v>
      </c>
      <c r="T1010" s="238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39" t="s">
        <v>290</v>
      </c>
      <c r="AT1010" s="239" t="s">
        <v>218</v>
      </c>
      <c r="AU1010" s="239" t="s">
        <v>88</v>
      </c>
      <c r="AY1010" s="18" t="s">
        <v>216</v>
      </c>
      <c r="BE1010" s="240">
        <f>IF(N1010="základní",J1010,0)</f>
        <v>0</v>
      </c>
      <c r="BF1010" s="240">
        <f>IF(N1010="snížená",J1010,0)</f>
        <v>0</v>
      </c>
      <c r="BG1010" s="240">
        <f>IF(N1010="zákl. přenesená",J1010,0)</f>
        <v>0</v>
      </c>
      <c r="BH1010" s="240">
        <f>IF(N1010="sníž. přenesená",J1010,0)</f>
        <v>0</v>
      </c>
      <c r="BI1010" s="240">
        <f>IF(N1010="nulová",J1010,0)</f>
        <v>0</v>
      </c>
      <c r="BJ1010" s="18" t="s">
        <v>86</v>
      </c>
      <c r="BK1010" s="240">
        <f>ROUND(I1010*H1010,2)</f>
        <v>0</v>
      </c>
      <c r="BL1010" s="18" t="s">
        <v>290</v>
      </c>
      <c r="BM1010" s="239" t="s">
        <v>5679</v>
      </c>
    </row>
    <row r="1011" s="13" customFormat="1">
      <c r="A1011" s="13"/>
      <c r="B1011" s="241"/>
      <c r="C1011" s="242"/>
      <c r="D1011" s="243" t="s">
        <v>230</v>
      </c>
      <c r="E1011" s="244" t="s">
        <v>1</v>
      </c>
      <c r="F1011" s="245" t="s">
        <v>5680</v>
      </c>
      <c r="G1011" s="242"/>
      <c r="H1011" s="246">
        <v>624.072</v>
      </c>
      <c r="I1011" s="247"/>
      <c r="J1011" s="242"/>
      <c r="K1011" s="242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2" t="s">
        <v>230</v>
      </c>
      <c r="AU1011" s="252" t="s">
        <v>88</v>
      </c>
      <c r="AV1011" s="13" t="s">
        <v>88</v>
      </c>
      <c r="AW1011" s="13" t="s">
        <v>34</v>
      </c>
      <c r="AX1011" s="13" t="s">
        <v>79</v>
      </c>
      <c r="AY1011" s="252" t="s">
        <v>216</v>
      </c>
    </row>
    <row r="1012" s="14" customFormat="1">
      <c r="A1012" s="14"/>
      <c r="B1012" s="253"/>
      <c r="C1012" s="254"/>
      <c r="D1012" s="243" t="s">
        <v>230</v>
      </c>
      <c r="E1012" s="255" t="s">
        <v>1</v>
      </c>
      <c r="F1012" s="256" t="s">
        <v>285</v>
      </c>
      <c r="G1012" s="254"/>
      <c r="H1012" s="257">
        <v>624.072</v>
      </c>
      <c r="I1012" s="258"/>
      <c r="J1012" s="254"/>
      <c r="K1012" s="254"/>
      <c r="L1012" s="259"/>
      <c r="M1012" s="260"/>
      <c r="N1012" s="261"/>
      <c r="O1012" s="261"/>
      <c r="P1012" s="261"/>
      <c r="Q1012" s="261"/>
      <c r="R1012" s="261"/>
      <c r="S1012" s="261"/>
      <c r="T1012" s="26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3" t="s">
        <v>230</v>
      </c>
      <c r="AU1012" s="263" t="s">
        <v>88</v>
      </c>
      <c r="AV1012" s="14" t="s">
        <v>121</v>
      </c>
      <c r="AW1012" s="14" t="s">
        <v>34</v>
      </c>
      <c r="AX1012" s="14" t="s">
        <v>86</v>
      </c>
      <c r="AY1012" s="263" t="s">
        <v>216</v>
      </c>
    </row>
    <row r="1013" s="2" customFormat="1" ht="24.15" customHeight="1">
      <c r="A1013" s="39"/>
      <c r="B1013" s="40"/>
      <c r="C1013" s="264" t="s">
        <v>1738</v>
      </c>
      <c r="D1013" s="264" t="s">
        <v>372</v>
      </c>
      <c r="E1013" s="265" t="s">
        <v>1879</v>
      </c>
      <c r="F1013" s="266" t="s">
        <v>1880</v>
      </c>
      <c r="G1013" s="267" t="s">
        <v>277</v>
      </c>
      <c r="H1013" s="268">
        <v>871.78399999999999</v>
      </c>
      <c r="I1013" s="269"/>
      <c r="J1013" s="270">
        <f>ROUND(I1013*H1013,2)</f>
        <v>0</v>
      </c>
      <c r="K1013" s="266" t="s">
        <v>222</v>
      </c>
      <c r="L1013" s="271"/>
      <c r="M1013" s="272" t="s">
        <v>1</v>
      </c>
      <c r="N1013" s="273" t="s">
        <v>44</v>
      </c>
      <c r="O1013" s="92"/>
      <c r="P1013" s="237">
        <f>O1013*H1013</f>
        <v>0</v>
      </c>
      <c r="Q1013" s="237">
        <v>0.0054000000000000003</v>
      </c>
      <c r="R1013" s="237">
        <f>Q1013*H1013</f>
        <v>4.7076336000000003</v>
      </c>
      <c r="S1013" s="237">
        <v>0</v>
      </c>
      <c r="T1013" s="238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39" t="s">
        <v>371</v>
      </c>
      <c r="AT1013" s="239" t="s">
        <v>372</v>
      </c>
      <c r="AU1013" s="239" t="s">
        <v>88</v>
      </c>
      <c r="AY1013" s="18" t="s">
        <v>216</v>
      </c>
      <c r="BE1013" s="240">
        <f>IF(N1013="základní",J1013,0)</f>
        <v>0</v>
      </c>
      <c r="BF1013" s="240">
        <f>IF(N1013="snížená",J1013,0)</f>
        <v>0</v>
      </c>
      <c r="BG1013" s="240">
        <f>IF(N1013="zákl. přenesená",J1013,0)</f>
        <v>0</v>
      </c>
      <c r="BH1013" s="240">
        <f>IF(N1013="sníž. přenesená",J1013,0)</f>
        <v>0</v>
      </c>
      <c r="BI1013" s="240">
        <f>IF(N1013="nulová",J1013,0)</f>
        <v>0</v>
      </c>
      <c r="BJ1013" s="18" t="s">
        <v>86</v>
      </c>
      <c r="BK1013" s="240">
        <f>ROUND(I1013*H1013,2)</f>
        <v>0</v>
      </c>
      <c r="BL1013" s="18" t="s">
        <v>290</v>
      </c>
      <c r="BM1013" s="239" t="s">
        <v>5681</v>
      </c>
    </row>
    <row r="1014" s="13" customFormat="1">
      <c r="A1014" s="13"/>
      <c r="B1014" s="241"/>
      <c r="C1014" s="242"/>
      <c r="D1014" s="243" t="s">
        <v>230</v>
      </c>
      <c r="E1014" s="244" t="s">
        <v>1</v>
      </c>
      <c r="F1014" s="245" t="s">
        <v>5682</v>
      </c>
      <c r="G1014" s="242"/>
      <c r="H1014" s="246">
        <v>624.072</v>
      </c>
      <c r="I1014" s="247"/>
      <c r="J1014" s="242"/>
      <c r="K1014" s="242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230</v>
      </c>
      <c r="AU1014" s="252" t="s">
        <v>88</v>
      </c>
      <c r="AV1014" s="13" t="s">
        <v>88</v>
      </c>
      <c r="AW1014" s="13" t="s">
        <v>34</v>
      </c>
      <c r="AX1014" s="13" t="s">
        <v>79</v>
      </c>
      <c r="AY1014" s="252" t="s">
        <v>216</v>
      </c>
    </row>
    <row r="1015" s="13" customFormat="1">
      <c r="A1015" s="13"/>
      <c r="B1015" s="241"/>
      <c r="C1015" s="242"/>
      <c r="D1015" s="243" t="s">
        <v>230</v>
      </c>
      <c r="E1015" s="244" t="s">
        <v>1</v>
      </c>
      <c r="F1015" s="245" t="s">
        <v>5670</v>
      </c>
      <c r="G1015" s="242"/>
      <c r="H1015" s="246">
        <v>71.555000000000007</v>
      </c>
      <c r="I1015" s="247"/>
      <c r="J1015" s="242"/>
      <c r="K1015" s="242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230</v>
      </c>
      <c r="AU1015" s="252" t="s">
        <v>88</v>
      </c>
      <c r="AV1015" s="13" t="s">
        <v>88</v>
      </c>
      <c r="AW1015" s="13" t="s">
        <v>34</v>
      </c>
      <c r="AX1015" s="13" t="s">
        <v>79</v>
      </c>
      <c r="AY1015" s="252" t="s">
        <v>216</v>
      </c>
    </row>
    <row r="1016" s="13" customFormat="1">
      <c r="A1016" s="13"/>
      <c r="B1016" s="241"/>
      <c r="C1016" s="242"/>
      <c r="D1016" s="243" t="s">
        <v>230</v>
      </c>
      <c r="E1016" s="244" t="s">
        <v>1</v>
      </c>
      <c r="F1016" s="245" t="s">
        <v>5671</v>
      </c>
      <c r="G1016" s="242"/>
      <c r="H1016" s="246">
        <v>56.845999999999997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230</v>
      </c>
      <c r="AU1016" s="252" t="s">
        <v>88</v>
      </c>
      <c r="AV1016" s="13" t="s">
        <v>88</v>
      </c>
      <c r="AW1016" s="13" t="s">
        <v>34</v>
      </c>
      <c r="AX1016" s="13" t="s">
        <v>79</v>
      </c>
      <c r="AY1016" s="252" t="s">
        <v>216</v>
      </c>
    </row>
    <row r="1017" s="13" customFormat="1">
      <c r="A1017" s="13"/>
      <c r="B1017" s="241"/>
      <c r="C1017" s="242"/>
      <c r="D1017" s="243" t="s">
        <v>230</v>
      </c>
      <c r="E1017" s="244" t="s">
        <v>1</v>
      </c>
      <c r="F1017" s="245" t="s">
        <v>5672</v>
      </c>
      <c r="G1017" s="242"/>
      <c r="H1017" s="246">
        <v>5.5999999999999996</v>
      </c>
      <c r="I1017" s="247"/>
      <c r="J1017" s="242"/>
      <c r="K1017" s="242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230</v>
      </c>
      <c r="AU1017" s="252" t="s">
        <v>88</v>
      </c>
      <c r="AV1017" s="13" t="s">
        <v>88</v>
      </c>
      <c r="AW1017" s="13" t="s">
        <v>34</v>
      </c>
      <c r="AX1017" s="13" t="s">
        <v>79</v>
      </c>
      <c r="AY1017" s="252" t="s">
        <v>216</v>
      </c>
    </row>
    <row r="1018" s="14" customFormat="1">
      <c r="A1018" s="14"/>
      <c r="B1018" s="253"/>
      <c r="C1018" s="254"/>
      <c r="D1018" s="243" t="s">
        <v>230</v>
      </c>
      <c r="E1018" s="255" t="s">
        <v>1</v>
      </c>
      <c r="F1018" s="256" t="s">
        <v>285</v>
      </c>
      <c r="G1018" s="254"/>
      <c r="H1018" s="257">
        <v>758.07299999999998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230</v>
      </c>
      <c r="AU1018" s="263" t="s">
        <v>88</v>
      </c>
      <c r="AV1018" s="14" t="s">
        <v>121</v>
      </c>
      <c r="AW1018" s="14" t="s">
        <v>34</v>
      </c>
      <c r="AX1018" s="14" t="s">
        <v>86</v>
      </c>
      <c r="AY1018" s="263" t="s">
        <v>216</v>
      </c>
    </row>
    <row r="1019" s="13" customFormat="1">
      <c r="A1019" s="13"/>
      <c r="B1019" s="241"/>
      <c r="C1019" s="242"/>
      <c r="D1019" s="243" t="s">
        <v>230</v>
      </c>
      <c r="E1019" s="242"/>
      <c r="F1019" s="245" t="s">
        <v>5683</v>
      </c>
      <c r="G1019" s="242"/>
      <c r="H1019" s="246">
        <v>871.78399999999999</v>
      </c>
      <c r="I1019" s="247"/>
      <c r="J1019" s="242"/>
      <c r="K1019" s="242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2" t="s">
        <v>230</v>
      </c>
      <c r="AU1019" s="252" t="s">
        <v>88</v>
      </c>
      <c r="AV1019" s="13" t="s">
        <v>88</v>
      </c>
      <c r="AW1019" s="13" t="s">
        <v>4</v>
      </c>
      <c r="AX1019" s="13" t="s">
        <v>86</v>
      </c>
      <c r="AY1019" s="252" t="s">
        <v>216</v>
      </c>
    </row>
    <row r="1020" s="2" customFormat="1" ht="16.5" customHeight="1">
      <c r="A1020" s="39"/>
      <c r="B1020" s="40"/>
      <c r="C1020" s="228" t="s">
        <v>1743</v>
      </c>
      <c r="D1020" s="228" t="s">
        <v>218</v>
      </c>
      <c r="E1020" s="229" t="s">
        <v>1942</v>
      </c>
      <c r="F1020" s="230" t="s">
        <v>1943</v>
      </c>
      <c r="G1020" s="231" t="s">
        <v>221</v>
      </c>
      <c r="H1020" s="232">
        <v>26</v>
      </c>
      <c r="I1020" s="233"/>
      <c r="J1020" s="234">
        <f>ROUND(I1020*H1020,2)</f>
        <v>0</v>
      </c>
      <c r="K1020" s="230" t="s">
        <v>222</v>
      </c>
      <c r="L1020" s="45"/>
      <c r="M1020" s="235" t="s">
        <v>1</v>
      </c>
      <c r="N1020" s="236" t="s">
        <v>44</v>
      </c>
      <c r="O1020" s="92"/>
      <c r="P1020" s="237">
        <f>O1020*H1020</f>
        <v>0</v>
      </c>
      <c r="Q1020" s="237">
        <v>0.0074999999999999997</v>
      </c>
      <c r="R1020" s="237">
        <f>Q1020*H1020</f>
        <v>0.19500000000000001</v>
      </c>
      <c r="S1020" s="237">
        <v>0</v>
      </c>
      <c r="T1020" s="238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9" t="s">
        <v>290</v>
      </c>
      <c r="AT1020" s="239" t="s">
        <v>218</v>
      </c>
      <c r="AU1020" s="239" t="s">
        <v>88</v>
      </c>
      <c r="AY1020" s="18" t="s">
        <v>216</v>
      </c>
      <c r="BE1020" s="240">
        <f>IF(N1020="základní",J1020,0)</f>
        <v>0</v>
      </c>
      <c r="BF1020" s="240">
        <f>IF(N1020="snížená",J1020,0)</f>
        <v>0</v>
      </c>
      <c r="BG1020" s="240">
        <f>IF(N1020="zákl. přenesená",J1020,0)</f>
        <v>0</v>
      </c>
      <c r="BH1020" s="240">
        <f>IF(N1020="sníž. přenesená",J1020,0)</f>
        <v>0</v>
      </c>
      <c r="BI1020" s="240">
        <f>IF(N1020="nulová",J1020,0)</f>
        <v>0</v>
      </c>
      <c r="BJ1020" s="18" t="s">
        <v>86</v>
      </c>
      <c r="BK1020" s="240">
        <f>ROUND(I1020*H1020,2)</f>
        <v>0</v>
      </c>
      <c r="BL1020" s="18" t="s">
        <v>290</v>
      </c>
      <c r="BM1020" s="239" t="s">
        <v>1944</v>
      </c>
    </row>
    <row r="1021" s="13" customFormat="1">
      <c r="A1021" s="13"/>
      <c r="B1021" s="241"/>
      <c r="C1021" s="242"/>
      <c r="D1021" s="243" t="s">
        <v>230</v>
      </c>
      <c r="E1021" s="244" t="s">
        <v>1</v>
      </c>
      <c r="F1021" s="245" t="s">
        <v>5684</v>
      </c>
      <c r="G1021" s="242"/>
      <c r="H1021" s="246">
        <v>15</v>
      </c>
      <c r="I1021" s="247"/>
      <c r="J1021" s="242"/>
      <c r="K1021" s="242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230</v>
      </c>
      <c r="AU1021" s="252" t="s">
        <v>88</v>
      </c>
      <c r="AV1021" s="13" t="s">
        <v>88</v>
      </c>
      <c r="AW1021" s="13" t="s">
        <v>34</v>
      </c>
      <c r="AX1021" s="13" t="s">
        <v>79</v>
      </c>
      <c r="AY1021" s="252" t="s">
        <v>216</v>
      </c>
    </row>
    <row r="1022" s="13" customFormat="1">
      <c r="A1022" s="13"/>
      <c r="B1022" s="241"/>
      <c r="C1022" s="242"/>
      <c r="D1022" s="243" t="s">
        <v>230</v>
      </c>
      <c r="E1022" s="244" t="s">
        <v>1</v>
      </c>
      <c r="F1022" s="245" t="s">
        <v>5685</v>
      </c>
      <c r="G1022" s="242"/>
      <c r="H1022" s="246">
        <v>7</v>
      </c>
      <c r="I1022" s="247"/>
      <c r="J1022" s="242"/>
      <c r="K1022" s="242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230</v>
      </c>
      <c r="AU1022" s="252" t="s">
        <v>88</v>
      </c>
      <c r="AV1022" s="13" t="s">
        <v>88</v>
      </c>
      <c r="AW1022" s="13" t="s">
        <v>34</v>
      </c>
      <c r="AX1022" s="13" t="s">
        <v>79</v>
      </c>
      <c r="AY1022" s="252" t="s">
        <v>216</v>
      </c>
    </row>
    <row r="1023" s="13" customFormat="1">
      <c r="A1023" s="13"/>
      <c r="B1023" s="241"/>
      <c r="C1023" s="242"/>
      <c r="D1023" s="243" t="s">
        <v>230</v>
      </c>
      <c r="E1023" s="244" t="s">
        <v>1</v>
      </c>
      <c r="F1023" s="245" t="s">
        <v>5686</v>
      </c>
      <c r="G1023" s="242"/>
      <c r="H1023" s="246">
        <v>4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230</v>
      </c>
      <c r="AU1023" s="252" t="s">
        <v>88</v>
      </c>
      <c r="AV1023" s="13" t="s">
        <v>88</v>
      </c>
      <c r="AW1023" s="13" t="s">
        <v>34</v>
      </c>
      <c r="AX1023" s="13" t="s">
        <v>79</v>
      </c>
      <c r="AY1023" s="252" t="s">
        <v>216</v>
      </c>
    </row>
    <row r="1024" s="14" customFormat="1">
      <c r="A1024" s="14"/>
      <c r="B1024" s="253"/>
      <c r="C1024" s="254"/>
      <c r="D1024" s="243" t="s">
        <v>230</v>
      </c>
      <c r="E1024" s="255" t="s">
        <v>1</v>
      </c>
      <c r="F1024" s="256" t="s">
        <v>285</v>
      </c>
      <c r="G1024" s="254"/>
      <c r="H1024" s="257">
        <v>26</v>
      </c>
      <c r="I1024" s="258"/>
      <c r="J1024" s="254"/>
      <c r="K1024" s="254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3" t="s">
        <v>230</v>
      </c>
      <c r="AU1024" s="263" t="s">
        <v>88</v>
      </c>
      <c r="AV1024" s="14" t="s">
        <v>121</v>
      </c>
      <c r="AW1024" s="14" t="s">
        <v>34</v>
      </c>
      <c r="AX1024" s="14" t="s">
        <v>86</v>
      </c>
      <c r="AY1024" s="263" t="s">
        <v>216</v>
      </c>
    </row>
    <row r="1025" s="2" customFormat="1" ht="16.5" customHeight="1">
      <c r="A1025" s="39"/>
      <c r="B1025" s="40"/>
      <c r="C1025" s="264" t="s">
        <v>1749</v>
      </c>
      <c r="D1025" s="264" t="s">
        <v>372</v>
      </c>
      <c r="E1025" s="265" t="s">
        <v>5687</v>
      </c>
      <c r="F1025" s="266" t="s">
        <v>5688</v>
      </c>
      <c r="G1025" s="267" t="s">
        <v>221</v>
      </c>
      <c r="H1025" s="268">
        <v>7</v>
      </c>
      <c r="I1025" s="269"/>
      <c r="J1025" s="270">
        <f>ROUND(I1025*H1025,2)</f>
        <v>0</v>
      </c>
      <c r="K1025" s="266" t="s">
        <v>222</v>
      </c>
      <c r="L1025" s="271"/>
      <c r="M1025" s="272" t="s">
        <v>1</v>
      </c>
      <c r="N1025" s="273" t="s">
        <v>44</v>
      </c>
      <c r="O1025" s="92"/>
      <c r="P1025" s="237">
        <f>O1025*H1025</f>
        <v>0</v>
      </c>
      <c r="Q1025" s="237">
        <v>0.0017099999999999999</v>
      </c>
      <c r="R1025" s="237">
        <f>Q1025*H1025</f>
        <v>0.01197</v>
      </c>
      <c r="S1025" s="237">
        <v>0</v>
      </c>
      <c r="T1025" s="238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9" t="s">
        <v>371</v>
      </c>
      <c r="AT1025" s="239" t="s">
        <v>372</v>
      </c>
      <c r="AU1025" s="239" t="s">
        <v>88</v>
      </c>
      <c r="AY1025" s="18" t="s">
        <v>216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86</v>
      </c>
      <c r="BK1025" s="240">
        <f>ROUND(I1025*H1025,2)</f>
        <v>0</v>
      </c>
      <c r="BL1025" s="18" t="s">
        <v>290</v>
      </c>
      <c r="BM1025" s="239" t="s">
        <v>5689</v>
      </c>
    </row>
    <row r="1026" s="13" customFormat="1">
      <c r="A1026" s="13"/>
      <c r="B1026" s="241"/>
      <c r="C1026" s="242"/>
      <c r="D1026" s="243" t="s">
        <v>230</v>
      </c>
      <c r="E1026" s="244" t="s">
        <v>1</v>
      </c>
      <c r="F1026" s="245" t="s">
        <v>5690</v>
      </c>
      <c r="G1026" s="242"/>
      <c r="H1026" s="246">
        <v>7</v>
      </c>
      <c r="I1026" s="247"/>
      <c r="J1026" s="242"/>
      <c r="K1026" s="242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230</v>
      </c>
      <c r="AU1026" s="252" t="s">
        <v>88</v>
      </c>
      <c r="AV1026" s="13" t="s">
        <v>88</v>
      </c>
      <c r="AW1026" s="13" t="s">
        <v>34</v>
      </c>
      <c r="AX1026" s="13" t="s">
        <v>86</v>
      </c>
      <c r="AY1026" s="252" t="s">
        <v>216</v>
      </c>
    </row>
    <row r="1027" s="2" customFormat="1" ht="16.5" customHeight="1">
      <c r="A1027" s="39"/>
      <c r="B1027" s="40"/>
      <c r="C1027" s="264" t="s">
        <v>1753</v>
      </c>
      <c r="D1027" s="264" t="s">
        <v>372</v>
      </c>
      <c r="E1027" s="265" t="s">
        <v>5691</v>
      </c>
      <c r="F1027" s="266" t="s">
        <v>5692</v>
      </c>
      <c r="G1027" s="267" t="s">
        <v>221</v>
      </c>
      <c r="H1027" s="268">
        <v>4</v>
      </c>
      <c r="I1027" s="269"/>
      <c r="J1027" s="270">
        <f>ROUND(I1027*H1027,2)</f>
        <v>0</v>
      </c>
      <c r="K1027" s="266" t="s">
        <v>222</v>
      </c>
      <c r="L1027" s="271"/>
      <c r="M1027" s="272" t="s">
        <v>1</v>
      </c>
      <c r="N1027" s="273" t="s">
        <v>44</v>
      </c>
      <c r="O1027" s="92"/>
      <c r="P1027" s="237">
        <f>O1027*H1027</f>
        <v>0</v>
      </c>
      <c r="Q1027" s="237">
        <v>0.0022599999999999999</v>
      </c>
      <c r="R1027" s="237">
        <f>Q1027*H1027</f>
        <v>0.0090399999999999994</v>
      </c>
      <c r="S1027" s="237">
        <v>0</v>
      </c>
      <c r="T1027" s="238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9" t="s">
        <v>371</v>
      </c>
      <c r="AT1027" s="239" t="s">
        <v>372</v>
      </c>
      <c r="AU1027" s="239" t="s">
        <v>88</v>
      </c>
      <c r="AY1027" s="18" t="s">
        <v>216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86</v>
      </c>
      <c r="BK1027" s="240">
        <f>ROUND(I1027*H1027,2)</f>
        <v>0</v>
      </c>
      <c r="BL1027" s="18" t="s">
        <v>290</v>
      </c>
      <c r="BM1027" s="239" t="s">
        <v>5693</v>
      </c>
    </row>
    <row r="1028" s="13" customFormat="1">
      <c r="A1028" s="13"/>
      <c r="B1028" s="241"/>
      <c r="C1028" s="242"/>
      <c r="D1028" s="243" t="s">
        <v>230</v>
      </c>
      <c r="E1028" s="244" t="s">
        <v>1</v>
      </c>
      <c r="F1028" s="245" t="s">
        <v>5686</v>
      </c>
      <c r="G1028" s="242"/>
      <c r="H1028" s="246">
        <v>4</v>
      </c>
      <c r="I1028" s="247"/>
      <c r="J1028" s="242"/>
      <c r="K1028" s="242"/>
      <c r="L1028" s="248"/>
      <c r="M1028" s="249"/>
      <c r="N1028" s="250"/>
      <c r="O1028" s="250"/>
      <c r="P1028" s="250"/>
      <c r="Q1028" s="250"/>
      <c r="R1028" s="250"/>
      <c r="S1028" s="250"/>
      <c r="T1028" s="25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2" t="s">
        <v>230</v>
      </c>
      <c r="AU1028" s="252" t="s">
        <v>88</v>
      </c>
      <c r="AV1028" s="13" t="s">
        <v>88</v>
      </c>
      <c r="AW1028" s="13" t="s">
        <v>34</v>
      </c>
      <c r="AX1028" s="13" t="s">
        <v>86</v>
      </c>
      <c r="AY1028" s="252" t="s">
        <v>216</v>
      </c>
    </row>
    <row r="1029" s="2" customFormat="1" ht="16.5" customHeight="1">
      <c r="A1029" s="39"/>
      <c r="B1029" s="40"/>
      <c r="C1029" s="264" t="s">
        <v>1757</v>
      </c>
      <c r="D1029" s="264" t="s">
        <v>372</v>
      </c>
      <c r="E1029" s="265" t="s">
        <v>5694</v>
      </c>
      <c r="F1029" s="266" t="s">
        <v>5695</v>
      </c>
      <c r="G1029" s="267" t="s">
        <v>221</v>
      </c>
      <c r="H1029" s="268">
        <v>7</v>
      </c>
      <c r="I1029" s="269"/>
      <c r="J1029" s="270">
        <f>ROUND(I1029*H1029,2)</f>
        <v>0</v>
      </c>
      <c r="K1029" s="266" t="s">
        <v>222</v>
      </c>
      <c r="L1029" s="271"/>
      <c r="M1029" s="272" t="s">
        <v>1</v>
      </c>
      <c r="N1029" s="273" t="s">
        <v>44</v>
      </c>
      <c r="O1029" s="92"/>
      <c r="P1029" s="237">
        <f>O1029*H1029</f>
        <v>0</v>
      </c>
      <c r="Q1029" s="237">
        <v>0.0030000000000000001</v>
      </c>
      <c r="R1029" s="237">
        <f>Q1029*H1029</f>
        <v>0.021000000000000001</v>
      </c>
      <c r="S1029" s="237">
        <v>0</v>
      </c>
      <c r="T1029" s="238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9" t="s">
        <v>371</v>
      </c>
      <c r="AT1029" s="239" t="s">
        <v>372</v>
      </c>
      <c r="AU1029" s="239" t="s">
        <v>88</v>
      </c>
      <c r="AY1029" s="18" t="s">
        <v>216</v>
      </c>
      <c r="BE1029" s="240">
        <f>IF(N1029="základní",J1029,0)</f>
        <v>0</v>
      </c>
      <c r="BF1029" s="240">
        <f>IF(N1029="snížená",J1029,0)</f>
        <v>0</v>
      </c>
      <c r="BG1029" s="240">
        <f>IF(N1029="zákl. přenesená",J1029,0)</f>
        <v>0</v>
      </c>
      <c r="BH1029" s="240">
        <f>IF(N1029="sníž. přenesená",J1029,0)</f>
        <v>0</v>
      </c>
      <c r="BI1029" s="240">
        <f>IF(N1029="nulová",J1029,0)</f>
        <v>0</v>
      </c>
      <c r="BJ1029" s="18" t="s">
        <v>86</v>
      </c>
      <c r="BK1029" s="240">
        <f>ROUND(I1029*H1029,2)</f>
        <v>0</v>
      </c>
      <c r="BL1029" s="18" t="s">
        <v>290</v>
      </c>
      <c r="BM1029" s="239" t="s">
        <v>5696</v>
      </c>
    </row>
    <row r="1030" s="2" customFormat="1" ht="16.5" customHeight="1">
      <c r="A1030" s="39"/>
      <c r="B1030" s="40"/>
      <c r="C1030" s="264" t="s">
        <v>1765</v>
      </c>
      <c r="D1030" s="264" t="s">
        <v>372</v>
      </c>
      <c r="E1030" s="265" t="s">
        <v>5697</v>
      </c>
      <c r="F1030" s="266" t="s">
        <v>5698</v>
      </c>
      <c r="G1030" s="267" t="s">
        <v>221</v>
      </c>
      <c r="H1030" s="268">
        <v>4</v>
      </c>
      <c r="I1030" s="269"/>
      <c r="J1030" s="270">
        <f>ROUND(I1030*H1030,2)</f>
        <v>0</v>
      </c>
      <c r="K1030" s="266" t="s">
        <v>222</v>
      </c>
      <c r="L1030" s="271"/>
      <c r="M1030" s="272" t="s">
        <v>1</v>
      </c>
      <c r="N1030" s="273" t="s">
        <v>44</v>
      </c>
      <c r="O1030" s="92"/>
      <c r="P1030" s="237">
        <f>O1030*H1030</f>
        <v>0</v>
      </c>
      <c r="Q1030" s="237">
        <v>0.0020200000000000001</v>
      </c>
      <c r="R1030" s="237">
        <f>Q1030*H1030</f>
        <v>0.0080800000000000004</v>
      </c>
      <c r="S1030" s="237">
        <v>0</v>
      </c>
      <c r="T1030" s="238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9" t="s">
        <v>371</v>
      </c>
      <c r="AT1030" s="239" t="s">
        <v>372</v>
      </c>
      <c r="AU1030" s="239" t="s">
        <v>88</v>
      </c>
      <c r="AY1030" s="18" t="s">
        <v>216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86</v>
      </c>
      <c r="BK1030" s="240">
        <f>ROUND(I1030*H1030,2)</f>
        <v>0</v>
      </c>
      <c r="BL1030" s="18" t="s">
        <v>290</v>
      </c>
      <c r="BM1030" s="239" t="s">
        <v>5699</v>
      </c>
    </row>
    <row r="1031" s="2" customFormat="1" ht="21.75" customHeight="1">
      <c r="A1031" s="39"/>
      <c r="B1031" s="40"/>
      <c r="C1031" s="228" t="s">
        <v>1769</v>
      </c>
      <c r="D1031" s="228" t="s">
        <v>218</v>
      </c>
      <c r="E1031" s="229" t="s">
        <v>5700</v>
      </c>
      <c r="F1031" s="230" t="s">
        <v>5701</v>
      </c>
      <c r="G1031" s="231" t="s">
        <v>221</v>
      </c>
      <c r="H1031" s="232">
        <v>1</v>
      </c>
      <c r="I1031" s="233"/>
      <c r="J1031" s="234">
        <f>ROUND(I1031*H1031,2)</f>
        <v>0</v>
      </c>
      <c r="K1031" s="230" t="s">
        <v>222</v>
      </c>
      <c r="L1031" s="45"/>
      <c r="M1031" s="235" t="s">
        <v>1</v>
      </c>
      <c r="N1031" s="236" t="s">
        <v>44</v>
      </c>
      <c r="O1031" s="92"/>
      <c r="P1031" s="237">
        <f>O1031*H1031</f>
        <v>0</v>
      </c>
      <c r="Q1031" s="237">
        <v>0.014999999999999999</v>
      </c>
      <c r="R1031" s="237">
        <f>Q1031*H1031</f>
        <v>0.014999999999999999</v>
      </c>
      <c r="S1031" s="237">
        <v>0</v>
      </c>
      <c r="T1031" s="238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290</v>
      </c>
      <c r="AT1031" s="239" t="s">
        <v>218</v>
      </c>
      <c r="AU1031" s="239" t="s">
        <v>88</v>
      </c>
      <c r="AY1031" s="18" t="s">
        <v>216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86</v>
      </c>
      <c r="BK1031" s="240">
        <f>ROUND(I1031*H1031,2)</f>
        <v>0</v>
      </c>
      <c r="BL1031" s="18" t="s">
        <v>290</v>
      </c>
      <c r="BM1031" s="239" t="s">
        <v>5702</v>
      </c>
    </row>
    <row r="1032" s="2" customFormat="1" ht="16.5" customHeight="1">
      <c r="A1032" s="39"/>
      <c r="B1032" s="40"/>
      <c r="C1032" s="264" t="s">
        <v>1773</v>
      </c>
      <c r="D1032" s="264" t="s">
        <v>372</v>
      </c>
      <c r="E1032" s="265" t="s">
        <v>2055</v>
      </c>
      <c r="F1032" s="266" t="s">
        <v>2056</v>
      </c>
      <c r="G1032" s="267" t="s">
        <v>277</v>
      </c>
      <c r="H1032" s="268">
        <v>2</v>
      </c>
      <c r="I1032" s="269"/>
      <c r="J1032" s="270">
        <f>ROUND(I1032*H1032,2)</f>
        <v>0</v>
      </c>
      <c r="K1032" s="266" t="s">
        <v>222</v>
      </c>
      <c r="L1032" s="271"/>
      <c r="M1032" s="272" t="s">
        <v>1</v>
      </c>
      <c r="N1032" s="273" t="s">
        <v>44</v>
      </c>
      <c r="O1032" s="92"/>
      <c r="P1032" s="237">
        <f>O1032*H1032</f>
        <v>0</v>
      </c>
      <c r="Q1032" s="237">
        <v>0.0019</v>
      </c>
      <c r="R1032" s="237">
        <f>Q1032*H1032</f>
        <v>0.0038</v>
      </c>
      <c r="S1032" s="237">
        <v>0</v>
      </c>
      <c r="T1032" s="238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9" t="s">
        <v>371</v>
      </c>
      <c r="AT1032" s="239" t="s">
        <v>372</v>
      </c>
      <c r="AU1032" s="239" t="s">
        <v>88</v>
      </c>
      <c r="AY1032" s="18" t="s">
        <v>216</v>
      </c>
      <c r="BE1032" s="240">
        <f>IF(N1032="základní",J1032,0)</f>
        <v>0</v>
      </c>
      <c r="BF1032" s="240">
        <f>IF(N1032="snížená",J1032,0)</f>
        <v>0</v>
      </c>
      <c r="BG1032" s="240">
        <f>IF(N1032="zákl. přenesená",J1032,0)</f>
        <v>0</v>
      </c>
      <c r="BH1032" s="240">
        <f>IF(N1032="sníž. přenesená",J1032,0)</f>
        <v>0</v>
      </c>
      <c r="BI1032" s="240">
        <f>IF(N1032="nulová",J1032,0)</f>
        <v>0</v>
      </c>
      <c r="BJ1032" s="18" t="s">
        <v>86</v>
      </c>
      <c r="BK1032" s="240">
        <f>ROUND(I1032*H1032,2)</f>
        <v>0</v>
      </c>
      <c r="BL1032" s="18" t="s">
        <v>290</v>
      </c>
      <c r="BM1032" s="239" t="s">
        <v>5703</v>
      </c>
    </row>
    <row r="1033" s="13" customFormat="1">
      <c r="A1033" s="13"/>
      <c r="B1033" s="241"/>
      <c r="C1033" s="242"/>
      <c r="D1033" s="243" t="s">
        <v>230</v>
      </c>
      <c r="E1033" s="242"/>
      <c r="F1033" s="245" t="s">
        <v>5704</v>
      </c>
      <c r="G1033" s="242"/>
      <c r="H1033" s="246">
        <v>2</v>
      </c>
      <c r="I1033" s="247"/>
      <c r="J1033" s="242"/>
      <c r="K1033" s="242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230</v>
      </c>
      <c r="AU1033" s="252" t="s">
        <v>88</v>
      </c>
      <c r="AV1033" s="13" t="s">
        <v>88</v>
      </c>
      <c r="AW1033" s="13" t="s">
        <v>4</v>
      </c>
      <c r="AX1033" s="13" t="s">
        <v>86</v>
      </c>
      <c r="AY1033" s="252" t="s">
        <v>216</v>
      </c>
    </row>
    <row r="1034" s="2" customFormat="1" ht="21.75" customHeight="1">
      <c r="A1034" s="39"/>
      <c r="B1034" s="40"/>
      <c r="C1034" s="228" t="s">
        <v>1778</v>
      </c>
      <c r="D1034" s="228" t="s">
        <v>218</v>
      </c>
      <c r="E1034" s="229" t="s">
        <v>1969</v>
      </c>
      <c r="F1034" s="230" t="s">
        <v>1970</v>
      </c>
      <c r="G1034" s="231" t="s">
        <v>221</v>
      </c>
      <c r="H1034" s="232">
        <v>35</v>
      </c>
      <c r="I1034" s="233"/>
      <c r="J1034" s="234">
        <f>ROUND(I1034*H1034,2)</f>
        <v>0</v>
      </c>
      <c r="K1034" s="230" t="s">
        <v>222</v>
      </c>
      <c r="L1034" s="45"/>
      <c r="M1034" s="235" t="s">
        <v>1</v>
      </c>
      <c r="N1034" s="236" t="s">
        <v>44</v>
      </c>
      <c r="O1034" s="92"/>
      <c r="P1034" s="237">
        <f>O1034*H1034</f>
        <v>0</v>
      </c>
      <c r="Q1034" s="237">
        <v>0.00975</v>
      </c>
      <c r="R1034" s="237">
        <f>Q1034*H1034</f>
        <v>0.34125</v>
      </c>
      <c r="S1034" s="237">
        <v>0</v>
      </c>
      <c r="T1034" s="238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9" t="s">
        <v>290</v>
      </c>
      <c r="AT1034" s="239" t="s">
        <v>218</v>
      </c>
      <c r="AU1034" s="239" t="s">
        <v>88</v>
      </c>
      <c r="AY1034" s="18" t="s">
        <v>216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86</v>
      </c>
      <c r="BK1034" s="240">
        <f>ROUND(I1034*H1034,2)</f>
        <v>0</v>
      </c>
      <c r="BL1034" s="18" t="s">
        <v>290</v>
      </c>
      <c r="BM1034" s="239" t="s">
        <v>1971</v>
      </c>
    </row>
    <row r="1035" s="13" customFormat="1">
      <c r="A1035" s="13"/>
      <c r="B1035" s="241"/>
      <c r="C1035" s="242"/>
      <c r="D1035" s="243" t="s">
        <v>230</v>
      </c>
      <c r="E1035" s="244" t="s">
        <v>1</v>
      </c>
      <c r="F1035" s="245" t="s">
        <v>5705</v>
      </c>
      <c r="G1035" s="242"/>
      <c r="H1035" s="246">
        <v>35</v>
      </c>
      <c r="I1035" s="247"/>
      <c r="J1035" s="242"/>
      <c r="K1035" s="242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230</v>
      </c>
      <c r="AU1035" s="252" t="s">
        <v>88</v>
      </c>
      <c r="AV1035" s="13" t="s">
        <v>88</v>
      </c>
      <c r="AW1035" s="13" t="s">
        <v>34</v>
      </c>
      <c r="AX1035" s="13" t="s">
        <v>79</v>
      </c>
      <c r="AY1035" s="252" t="s">
        <v>216</v>
      </c>
    </row>
    <row r="1036" s="14" customFormat="1">
      <c r="A1036" s="14"/>
      <c r="B1036" s="253"/>
      <c r="C1036" s="254"/>
      <c r="D1036" s="243" t="s">
        <v>230</v>
      </c>
      <c r="E1036" s="255" t="s">
        <v>1</v>
      </c>
      <c r="F1036" s="256" t="s">
        <v>285</v>
      </c>
      <c r="G1036" s="254"/>
      <c r="H1036" s="257">
        <v>35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230</v>
      </c>
      <c r="AU1036" s="263" t="s">
        <v>88</v>
      </c>
      <c r="AV1036" s="14" t="s">
        <v>121</v>
      </c>
      <c r="AW1036" s="14" t="s">
        <v>34</v>
      </c>
      <c r="AX1036" s="14" t="s">
        <v>86</v>
      </c>
      <c r="AY1036" s="263" t="s">
        <v>216</v>
      </c>
    </row>
    <row r="1037" s="2" customFormat="1" ht="24.15" customHeight="1">
      <c r="A1037" s="39"/>
      <c r="B1037" s="40"/>
      <c r="C1037" s="264" t="s">
        <v>1783</v>
      </c>
      <c r="D1037" s="264" t="s">
        <v>372</v>
      </c>
      <c r="E1037" s="265" t="s">
        <v>1981</v>
      </c>
      <c r="F1037" s="266" t="s">
        <v>1982</v>
      </c>
      <c r="G1037" s="267" t="s">
        <v>221</v>
      </c>
      <c r="H1037" s="268">
        <v>38.5</v>
      </c>
      <c r="I1037" s="269"/>
      <c r="J1037" s="270">
        <f>ROUND(I1037*H1037,2)</f>
        <v>0</v>
      </c>
      <c r="K1037" s="266" t="s">
        <v>222</v>
      </c>
      <c r="L1037" s="271"/>
      <c r="M1037" s="272" t="s">
        <v>1</v>
      </c>
      <c r="N1037" s="273" t="s">
        <v>44</v>
      </c>
      <c r="O1037" s="92"/>
      <c r="P1037" s="237">
        <f>O1037*H1037</f>
        <v>0</v>
      </c>
      <c r="Q1037" s="237">
        <v>0.00014999999999999999</v>
      </c>
      <c r="R1037" s="237">
        <f>Q1037*H1037</f>
        <v>0.0057749999999999998</v>
      </c>
      <c r="S1037" s="237">
        <v>0</v>
      </c>
      <c r="T1037" s="238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9" t="s">
        <v>371</v>
      </c>
      <c r="AT1037" s="239" t="s">
        <v>372</v>
      </c>
      <c r="AU1037" s="239" t="s">
        <v>88</v>
      </c>
      <c r="AY1037" s="18" t="s">
        <v>216</v>
      </c>
      <c r="BE1037" s="240">
        <f>IF(N1037="základní",J1037,0)</f>
        <v>0</v>
      </c>
      <c r="BF1037" s="240">
        <f>IF(N1037="snížená",J1037,0)</f>
        <v>0</v>
      </c>
      <c r="BG1037" s="240">
        <f>IF(N1037="zákl. přenesená",J1037,0)</f>
        <v>0</v>
      </c>
      <c r="BH1037" s="240">
        <f>IF(N1037="sníž. přenesená",J1037,0)</f>
        <v>0</v>
      </c>
      <c r="BI1037" s="240">
        <f>IF(N1037="nulová",J1037,0)</f>
        <v>0</v>
      </c>
      <c r="BJ1037" s="18" t="s">
        <v>86</v>
      </c>
      <c r="BK1037" s="240">
        <f>ROUND(I1037*H1037,2)</f>
        <v>0</v>
      </c>
      <c r="BL1037" s="18" t="s">
        <v>290</v>
      </c>
      <c r="BM1037" s="239" t="s">
        <v>1983</v>
      </c>
    </row>
    <row r="1038" s="13" customFormat="1">
      <c r="A1038" s="13"/>
      <c r="B1038" s="241"/>
      <c r="C1038" s="242"/>
      <c r="D1038" s="243" t="s">
        <v>230</v>
      </c>
      <c r="E1038" s="244" t="s">
        <v>1</v>
      </c>
      <c r="F1038" s="245" t="s">
        <v>5705</v>
      </c>
      <c r="G1038" s="242"/>
      <c r="H1038" s="246">
        <v>35</v>
      </c>
      <c r="I1038" s="247"/>
      <c r="J1038" s="242"/>
      <c r="K1038" s="242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230</v>
      </c>
      <c r="AU1038" s="252" t="s">
        <v>88</v>
      </c>
      <c r="AV1038" s="13" t="s">
        <v>88</v>
      </c>
      <c r="AW1038" s="13" t="s">
        <v>34</v>
      </c>
      <c r="AX1038" s="13" t="s">
        <v>86</v>
      </c>
      <c r="AY1038" s="252" t="s">
        <v>216</v>
      </c>
    </row>
    <row r="1039" s="13" customFormat="1">
      <c r="A1039" s="13"/>
      <c r="B1039" s="241"/>
      <c r="C1039" s="242"/>
      <c r="D1039" s="243" t="s">
        <v>230</v>
      </c>
      <c r="E1039" s="242"/>
      <c r="F1039" s="245" t="s">
        <v>5706</v>
      </c>
      <c r="G1039" s="242"/>
      <c r="H1039" s="246">
        <v>38.5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230</v>
      </c>
      <c r="AU1039" s="252" t="s">
        <v>88</v>
      </c>
      <c r="AV1039" s="13" t="s">
        <v>88</v>
      </c>
      <c r="AW1039" s="13" t="s">
        <v>4</v>
      </c>
      <c r="AX1039" s="13" t="s">
        <v>86</v>
      </c>
      <c r="AY1039" s="252" t="s">
        <v>216</v>
      </c>
    </row>
    <row r="1040" s="2" customFormat="1" ht="16.5" customHeight="1">
      <c r="A1040" s="39"/>
      <c r="B1040" s="40"/>
      <c r="C1040" s="228" t="s">
        <v>1788</v>
      </c>
      <c r="D1040" s="228" t="s">
        <v>218</v>
      </c>
      <c r="E1040" s="229" t="s">
        <v>2002</v>
      </c>
      <c r="F1040" s="230" t="s">
        <v>2003</v>
      </c>
      <c r="G1040" s="231" t="s">
        <v>293</v>
      </c>
      <c r="H1040" s="232">
        <v>14.960000000000001</v>
      </c>
      <c r="I1040" s="233"/>
      <c r="J1040" s="234">
        <f>ROUND(I1040*H1040,2)</f>
        <v>0</v>
      </c>
      <c r="K1040" s="230" t="s">
        <v>222</v>
      </c>
      <c r="L1040" s="45"/>
      <c r="M1040" s="235" t="s">
        <v>1</v>
      </c>
      <c r="N1040" s="236" t="s">
        <v>44</v>
      </c>
      <c r="O1040" s="92"/>
      <c r="P1040" s="237">
        <f>O1040*H1040</f>
        <v>0</v>
      </c>
      <c r="Q1040" s="237">
        <v>0.00029999999999999997</v>
      </c>
      <c r="R1040" s="237">
        <f>Q1040*H1040</f>
        <v>0.0044879999999999998</v>
      </c>
      <c r="S1040" s="237">
        <v>0</v>
      </c>
      <c r="T1040" s="238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9" t="s">
        <v>290</v>
      </c>
      <c r="AT1040" s="239" t="s">
        <v>218</v>
      </c>
      <c r="AU1040" s="239" t="s">
        <v>88</v>
      </c>
      <c r="AY1040" s="18" t="s">
        <v>216</v>
      </c>
      <c r="BE1040" s="240">
        <f>IF(N1040="základní",J1040,0)</f>
        <v>0</v>
      </c>
      <c r="BF1040" s="240">
        <f>IF(N1040="snížená",J1040,0)</f>
        <v>0</v>
      </c>
      <c r="BG1040" s="240">
        <f>IF(N1040="zákl. přenesená",J1040,0)</f>
        <v>0</v>
      </c>
      <c r="BH1040" s="240">
        <f>IF(N1040="sníž. přenesená",J1040,0)</f>
        <v>0</v>
      </c>
      <c r="BI1040" s="240">
        <f>IF(N1040="nulová",J1040,0)</f>
        <v>0</v>
      </c>
      <c r="BJ1040" s="18" t="s">
        <v>86</v>
      </c>
      <c r="BK1040" s="240">
        <f>ROUND(I1040*H1040,2)</f>
        <v>0</v>
      </c>
      <c r="BL1040" s="18" t="s">
        <v>290</v>
      </c>
      <c r="BM1040" s="239" t="s">
        <v>2004</v>
      </c>
    </row>
    <row r="1041" s="13" customFormat="1">
      <c r="A1041" s="13"/>
      <c r="B1041" s="241"/>
      <c r="C1041" s="242"/>
      <c r="D1041" s="243" t="s">
        <v>230</v>
      </c>
      <c r="E1041" s="244" t="s">
        <v>1</v>
      </c>
      <c r="F1041" s="245" t="s">
        <v>2005</v>
      </c>
      <c r="G1041" s="242"/>
      <c r="H1041" s="246">
        <v>12.4</v>
      </c>
      <c r="I1041" s="247"/>
      <c r="J1041" s="242"/>
      <c r="K1041" s="242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230</v>
      </c>
      <c r="AU1041" s="252" t="s">
        <v>88</v>
      </c>
      <c r="AV1041" s="13" t="s">
        <v>88</v>
      </c>
      <c r="AW1041" s="13" t="s">
        <v>34</v>
      </c>
      <c r="AX1041" s="13" t="s">
        <v>79</v>
      </c>
      <c r="AY1041" s="252" t="s">
        <v>216</v>
      </c>
    </row>
    <row r="1042" s="13" customFormat="1">
      <c r="A1042" s="13"/>
      <c r="B1042" s="241"/>
      <c r="C1042" s="242"/>
      <c r="D1042" s="243" t="s">
        <v>230</v>
      </c>
      <c r="E1042" s="244" t="s">
        <v>1</v>
      </c>
      <c r="F1042" s="245" t="s">
        <v>5707</v>
      </c>
      <c r="G1042" s="242"/>
      <c r="H1042" s="246">
        <v>2.5600000000000001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230</v>
      </c>
      <c r="AU1042" s="252" t="s">
        <v>88</v>
      </c>
      <c r="AV1042" s="13" t="s">
        <v>88</v>
      </c>
      <c r="AW1042" s="13" t="s">
        <v>34</v>
      </c>
      <c r="AX1042" s="13" t="s">
        <v>79</v>
      </c>
      <c r="AY1042" s="252" t="s">
        <v>216</v>
      </c>
    </row>
    <row r="1043" s="14" customFormat="1">
      <c r="A1043" s="14"/>
      <c r="B1043" s="253"/>
      <c r="C1043" s="254"/>
      <c r="D1043" s="243" t="s">
        <v>230</v>
      </c>
      <c r="E1043" s="255" t="s">
        <v>1</v>
      </c>
      <c r="F1043" s="256" t="s">
        <v>285</v>
      </c>
      <c r="G1043" s="254"/>
      <c r="H1043" s="257">
        <v>14.960000000000001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230</v>
      </c>
      <c r="AU1043" s="263" t="s">
        <v>88</v>
      </c>
      <c r="AV1043" s="14" t="s">
        <v>121</v>
      </c>
      <c r="AW1043" s="14" t="s">
        <v>34</v>
      </c>
      <c r="AX1043" s="14" t="s">
        <v>86</v>
      </c>
      <c r="AY1043" s="263" t="s">
        <v>216</v>
      </c>
    </row>
    <row r="1044" s="2" customFormat="1" ht="21.75" customHeight="1">
      <c r="A1044" s="39"/>
      <c r="B1044" s="40"/>
      <c r="C1044" s="228" t="s">
        <v>1793</v>
      </c>
      <c r="D1044" s="228" t="s">
        <v>218</v>
      </c>
      <c r="E1044" s="229" t="s">
        <v>2007</v>
      </c>
      <c r="F1044" s="230" t="s">
        <v>2008</v>
      </c>
      <c r="G1044" s="231" t="s">
        <v>293</v>
      </c>
      <c r="H1044" s="232">
        <v>141.56</v>
      </c>
      <c r="I1044" s="233"/>
      <c r="J1044" s="234">
        <f>ROUND(I1044*H1044,2)</f>
        <v>0</v>
      </c>
      <c r="K1044" s="230" t="s">
        <v>222</v>
      </c>
      <c r="L1044" s="45"/>
      <c r="M1044" s="235" t="s">
        <v>1</v>
      </c>
      <c r="N1044" s="236" t="s">
        <v>44</v>
      </c>
      <c r="O1044" s="92"/>
      <c r="P1044" s="237">
        <f>O1044*H1044</f>
        <v>0</v>
      </c>
      <c r="Q1044" s="237">
        <v>0.00059999999999999995</v>
      </c>
      <c r="R1044" s="237">
        <f>Q1044*H1044</f>
        <v>0.084935999999999998</v>
      </c>
      <c r="S1044" s="237">
        <v>0</v>
      </c>
      <c r="T1044" s="238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9" t="s">
        <v>290</v>
      </c>
      <c r="AT1044" s="239" t="s">
        <v>218</v>
      </c>
      <c r="AU1044" s="239" t="s">
        <v>88</v>
      </c>
      <c r="AY1044" s="18" t="s">
        <v>216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8" t="s">
        <v>86</v>
      </c>
      <c r="BK1044" s="240">
        <f>ROUND(I1044*H1044,2)</f>
        <v>0</v>
      </c>
      <c r="BL1044" s="18" t="s">
        <v>290</v>
      </c>
      <c r="BM1044" s="239" t="s">
        <v>2009</v>
      </c>
    </row>
    <row r="1045" s="13" customFormat="1">
      <c r="A1045" s="13"/>
      <c r="B1045" s="241"/>
      <c r="C1045" s="242"/>
      <c r="D1045" s="243" t="s">
        <v>230</v>
      </c>
      <c r="E1045" s="244" t="s">
        <v>1</v>
      </c>
      <c r="F1045" s="245" t="s">
        <v>5708</v>
      </c>
      <c r="G1045" s="242"/>
      <c r="H1045" s="246">
        <v>133.40000000000001</v>
      </c>
      <c r="I1045" s="247"/>
      <c r="J1045" s="242"/>
      <c r="K1045" s="242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230</v>
      </c>
      <c r="AU1045" s="252" t="s">
        <v>88</v>
      </c>
      <c r="AV1045" s="13" t="s">
        <v>88</v>
      </c>
      <c r="AW1045" s="13" t="s">
        <v>34</v>
      </c>
      <c r="AX1045" s="13" t="s">
        <v>79</v>
      </c>
      <c r="AY1045" s="252" t="s">
        <v>216</v>
      </c>
    </row>
    <row r="1046" s="13" customFormat="1">
      <c r="A1046" s="13"/>
      <c r="B1046" s="241"/>
      <c r="C1046" s="242"/>
      <c r="D1046" s="243" t="s">
        <v>230</v>
      </c>
      <c r="E1046" s="244" t="s">
        <v>1</v>
      </c>
      <c r="F1046" s="245" t="s">
        <v>5709</v>
      </c>
      <c r="G1046" s="242"/>
      <c r="H1046" s="246">
        <v>5.5999999999999996</v>
      </c>
      <c r="I1046" s="247"/>
      <c r="J1046" s="242"/>
      <c r="K1046" s="242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230</v>
      </c>
      <c r="AU1046" s="252" t="s">
        <v>88</v>
      </c>
      <c r="AV1046" s="13" t="s">
        <v>88</v>
      </c>
      <c r="AW1046" s="13" t="s">
        <v>34</v>
      </c>
      <c r="AX1046" s="13" t="s">
        <v>79</v>
      </c>
      <c r="AY1046" s="252" t="s">
        <v>216</v>
      </c>
    </row>
    <row r="1047" s="13" customFormat="1">
      <c r="A1047" s="13"/>
      <c r="B1047" s="241"/>
      <c r="C1047" s="242"/>
      <c r="D1047" s="243" t="s">
        <v>230</v>
      </c>
      <c r="E1047" s="244" t="s">
        <v>1</v>
      </c>
      <c r="F1047" s="245" t="s">
        <v>5710</v>
      </c>
      <c r="G1047" s="242"/>
      <c r="H1047" s="246">
        <v>2.5600000000000001</v>
      </c>
      <c r="I1047" s="247"/>
      <c r="J1047" s="242"/>
      <c r="K1047" s="242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230</v>
      </c>
      <c r="AU1047" s="252" t="s">
        <v>88</v>
      </c>
      <c r="AV1047" s="13" t="s">
        <v>88</v>
      </c>
      <c r="AW1047" s="13" t="s">
        <v>34</v>
      </c>
      <c r="AX1047" s="13" t="s">
        <v>79</v>
      </c>
      <c r="AY1047" s="252" t="s">
        <v>216</v>
      </c>
    </row>
    <row r="1048" s="14" customFormat="1">
      <c r="A1048" s="14"/>
      <c r="B1048" s="253"/>
      <c r="C1048" s="254"/>
      <c r="D1048" s="243" t="s">
        <v>230</v>
      </c>
      <c r="E1048" s="255" t="s">
        <v>1</v>
      </c>
      <c r="F1048" s="256" t="s">
        <v>285</v>
      </c>
      <c r="G1048" s="254"/>
      <c r="H1048" s="257">
        <v>141.56</v>
      </c>
      <c r="I1048" s="258"/>
      <c r="J1048" s="254"/>
      <c r="K1048" s="254"/>
      <c r="L1048" s="259"/>
      <c r="M1048" s="260"/>
      <c r="N1048" s="261"/>
      <c r="O1048" s="261"/>
      <c r="P1048" s="261"/>
      <c r="Q1048" s="261"/>
      <c r="R1048" s="261"/>
      <c r="S1048" s="261"/>
      <c r="T1048" s="26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3" t="s">
        <v>230</v>
      </c>
      <c r="AU1048" s="263" t="s">
        <v>88</v>
      </c>
      <c r="AV1048" s="14" t="s">
        <v>121</v>
      </c>
      <c r="AW1048" s="14" t="s">
        <v>34</v>
      </c>
      <c r="AX1048" s="14" t="s">
        <v>86</v>
      </c>
      <c r="AY1048" s="263" t="s">
        <v>216</v>
      </c>
    </row>
    <row r="1049" s="2" customFormat="1" ht="21.75" customHeight="1">
      <c r="A1049" s="39"/>
      <c r="B1049" s="40"/>
      <c r="C1049" s="228" t="s">
        <v>1798</v>
      </c>
      <c r="D1049" s="228" t="s">
        <v>218</v>
      </c>
      <c r="E1049" s="229" t="s">
        <v>2013</v>
      </c>
      <c r="F1049" s="230" t="s">
        <v>2014</v>
      </c>
      <c r="G1049" s="231" t="s">
        <v>293</v>
      </c>
      <c r="H1049" s="232">
        <v>136.80000000000001</v>
      </c>
      <c r="I1049" s="233"/>
      <c r="J1049" s="234">
        <f>ROUND(I1049*H1049,2)</f>
        <v>0</v>
      </c>
      <c r="K1049" s="230" t="s">
        <v>222</v>
      </c>
      <c r="L1049" s="45"/>
      <c r="M1049" s="235" t="s">
        <v>1</v>
      </c>
      <c r="N1049" s="236" t="s">
        <v>44</v>
      </c>
      <c r="O1049" s="92"/>
      <c r="P1049" s="237">
        <f>O1049*H1049</f>
        <v>0</v>
      </c>
      <c r="Q1049" s="237">
        <v>0.00059999999999999995</v>
      </c>
      <c r="R1049" s="237">
        <f>Q1049*H1049</f>
        <v>0.08208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290</v>
      </c>
      <c r="AT1049" s="239" t="s">
        <v>218</v>
      </c>
      <c r="AU1049" s="239" t="s">
        <v>88</v>
      </c>
      <c r="AY1049" s="18" t="s">
        <v>216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86</v>
      </c>
      <c r="BK1049" s="240">
        <f>ROUND(I1049*H1049,2)</f>
        <v>0</v>
      </c>
      <c r="BL1049" s="18" t="s">
        <v>290</v>
      </c>
      <c r="BM1049" s="239" t="s">
        <v>2015</v>
      </c>
    </row>
    <row r="1050" s="13" customFormat="1">
      <c r="A1050" s="13"/>
      <c r="B1050" s="241"/>
      <c r="C1050" s="242"/>
      <c r="D1050" s="243" t="s">
        <v>230</v>
      </c>
      <c r="E1050" s="244" t="s">
        <v>1</v>
      </c>
      <c r="F1050" s="245" t="s">
        <v>5711</v>
      </c>
      <c r="G1050" s="242"/>
      <c r="H1050" s="246">
        <v>136.80000000000001</v>
      </c>
      <c r="I1050" s="247"/>
      <c r="J1050" s="242"/>
      <c r="K1050" s="242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230</v>
      </c>
      <c r="AU1050" s="252" t="s">
        <v>88</v>
      </c>
      <c r="AV1050" s="13" t="s">
        <v>88</v>
      </c>
      <c r="AW1050" s="13" t="s">
        <v>34</v>
      </c>
      <c r="AX1050" s="13" t="s">
        <v>79</v>
      </c>
      <c r="AY1050" s="252" t="s">
        <v>216</v>
      </c>
    </row>
    <row r="1051" s="14" customFormat="1">
      <c r="A1051" s="14"/>
      <c r="B1051" s="253"/>
      <c r="C1051" s="254"/>
      <c r="D1051" s="243" t="s">
        <v>230</v>
      </c>
      <c r="E1051" s="255" t="s">
        <v>1</v>
      </c>
      <c r="F1051" s="256" t="s">
        <v>285</v>
      </c>
      <c r="G1051" s="254"/>
      <c r="H1051" s="257">
        <v>136.80000000000001</v>
      </c>
      <c r="I1051" s="258"/>
      <c r="J1051" s="254"/>
      <c r="K1051" s="254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230</v>
      </c>
      <c r="AU1051" s="263" t="s">
        <v>88</v>
      </c>
      <c r="AV1051" s="14" t="s">
        <v>121</v>
      </c>
      <c r="AW1051" s="14" t="s">
        <v>34</v>
      </c>
      <c r="AX1051" s="14" t="s">
        <v>86</v>
      </c>
      <c r="AY1051" s="263" t="s">
        <v>216</v>
      </c>
    </row>
    <row r="1052" s="2" customFormat="1" ht="21.75" customHeight="1">
      <c r="A1052" s="39"/>
      <c r="B1052" s="40"/>
      <c r="C1052" s="228" t="s">
        <v>1803</v>
      </c>
      <c r="D1052" s="228" t="s">
        <v>218</v>
      </c>
      <c r="E1052" s="229" t="s">
        <v>2019</v>
      </c>
      <c r="F1052" s="230" t="s">
        <v>2020</v>
      </c>
      <c r="G1052" s="231" t="s">
        <v>293</v>
      </c>
      <c r="H1052" s="232">
        <v>5.5999999999999996</v>
      </c>
      <c r="I1052" s="233"/>
      <c r="J1052" s="234">
        <f>ROUND(I1052*H1052,2)</f>
        <v>0</v>
      </c>
      <c r="K1052" s="230" t="s">
        <v>222</v>
      </c>
      <c r="L1052" s="45"/>
      <c r="M1052" s="235" t="s">
        <v>1</v>
      </c>
      <c r="N1052" s="236" t="s">
        <v>44</v>
      </c>
      <c r="O1052" s="92"/>
      <c r="P1052" s="237">
        <f>O1052*H1052</f>
        <v>0</v>
      </c>
      <c r="Q1052" s="237">
        <v>0.00042999999999999999</v>
      </c>
      <c r="R1052" s="237">
        <f>Q1052*H1052</f>
        <v>0.002408</v>
      </c>
      <c r="S1052" s="237">
        <v>0</v>
      </c>
      <c r="T1052" s="238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9" t="s">
        <v>290</v>
      </c>
      <c r="AT1052" s="239" t="s">
        <v>218</v>
      </c>
      <c r="AU1052" s="239" t="s">
        <v>88</v>
      </c>
      <c r="AY1052" s="18" t="s">
        <v>216</v>
      </c>
      <c r="BE1052" s="240">
        <f>IF(N1052="základní",J1052,0)</f>
        <v>0</v>
      </c>
      <c r="BF1052" s="240">
        <f>IF(N1052="snížená",J1052,0)</f>
        <v>0</v>
      </c>
      <c r="BG1052" s="240">
        <f>IF(N1052="zákl. přenesená",J1052,0)</f>
        <v>0</v>
      </c>
      <c r="BH1052" s="240">
        <f>IF(N1052="sníž. přenesená",J1052,0)</f>
        <v>0</v>
      </c>
      <c r="BI1052" s="240">
        <f>IF(N1052="nulová",J1052,0)</f>
        <v>0</v>
      </c>
      <c r="BJ1052" s="18" t="s">
        <v>86</v>
      </c>
      <c r="BK1052" s="240">
        <f>ROUND(I1052*H1052,2)</f>
        <v>0</v>
      </c>
      <c r="BL1052" s="18" t="s">
        <v>290</v>
      </c>
      <c r="BM1052" s="239" t="s">
        <v>2021</v>
      </c>
    </row>
    <row r="1053" s="13" customFormat="1">
      <c r="A1053" s="13"/>
      <c r="B1053" s="241"/>
      <c r="C1053" s="242"/>
      <c r="D1053" s="243" t="s">
        <v>230</v>
      </c>
      <c r="E1053" s="244" t="s">
        <v>1</v>
      </c>
      <c r="F1053" s="245" t="s">
        <v>5712</v>
      </c>
      <c r="G1053" s="242"/>
      <c r="H1053" s="246">
        <v>5.5999999999999996</v>
      </c>
      <c r="I1053" s="247"/>
      <c r="J1053" s="242"/>
      <c r="K1053" s="242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230</v>
      </c>
      <c r="AU1053" s="252" t="s">
        <v>88</v>
      </c>
      <c r="AV1053" s="13" t="s">
        <v>88</v>
      </c>
      <c r="AW1053" s="13" t="s">
        <v>34</v>
      </c>
      <c r="AX1053" s="13" t="s">
        <v>86</v>
      </c>
      <c r="AY1053" s="252" t="s">
        <v>216</v>
      </c>
    </row>
    <row r="1054" s="2" customFormat="1" ht="21.75" customHeight="1">
      <c r="A1054" s="39"/>
      <c r="B1054" s="40"/>
      <c r="C1054" s="228" t="s">
        <v>1811</v>
      </c>
      <c r="D1054" s="228" t="s">
        <v>218</v>
      </c>
      <c r="E1054" s="229" t="s">
        <v>5713</v>
      </c>
      <c r="F1054" s="230" t="s">
        <v>5714</v>
      </c>
      <c r="G1054" s="231" t="s">
        <v>293</v>
      </c>
      <c r="H1054" s="232">
        <v>12.6</v>
      </c>
      <c r="I1054" s="233"/>
      <c r="J1054" s="234">
        <f>ROUND(I1054*H1054,2)</f>
        <v>0</v>
      </c>
      <c r="K1054" s="230" t="s">
        <v>222</v>
      </c>
      <c r="L1054" s="45"/>
      <c r="M1054" s="235" t="s">
        <v>1</v>
      </c>
      <c r="N1054" s="236" t="s">
        <v>44</v>
      </c>
      <c r="O1054" s="92"/>
      <c r="P1054" s="237">
        <f>O1054*H1054</f>
        <v>0</v>
      </c>
      <c r="Q1054" s="237">
        <v>0.0016199999999999999</v>
      </c>
      <c r="R1054" s="237">
        <f>Q1054*H1054</f>
        <v>0.020412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290</v>
      </c>
      <c r="AT1054" s="239" t="s">
        <v>218</v>
      </c>
      <c r="AU1054" s="239" t="s">
        <v>88</v>
      </c>
      <c r="AY1054" s="18" t="s">
        <v>216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86</v>
      </c>
      <c r="BK1054" s="240">
        <f>ROUND(I1054*H1054,2)</f>
        <v>0</v>
      </c>
      <c r="BL1054" s="18" t="s">
        <v>290</v>
      </c>
      <c r="BM1054" s="239" t="s">
        <v>5715</v>
      </c>
    </row>
    <row r="1055" s="13" customFormat="1">
      <c r="A1055" s="13"/>
      <c r="B1055" s="241"/>
      <c r="C1055" s="242"/>
      <c r="D1055" s="243" t="s">
        <v>230</v>
      </c>
      <c r="E1055" s="244" t="s">
        <v>1</v>
      </c>
      <c r="F1055" s="245" t="s">
        <v>5716</v>
      </c>
      <c r="G1055" s="242"/>
      <c r="H1055" s="246">
        <v>12.6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230</v>
      </c>
      <c r="AU1055" s="252" t="s">
        <v>88</v>
      </c>
      <c r="AV1055" s="13" t="s">
        <v>88</v>
      </c>
      <c r="AW1055" s="13" t="s">
        <v>34</v>
      </c>
      <c r="AX1055" s="13" t="s">
        <v>86</v>
      </c>
      <c r="AY1055" s="252" t="s">
        <v>216</v>
      </c>
    </row>
    <row r="1056" s="2" customFormat="1" ht="21.75" customHeight="1">
      <c r="A1056" s="39"/>
      <c r="B1056" s="40"/>
      <c r="C1056" s="228" t="s">
        <v>1815</v>
      </c>
      <c r="D1056" s="228" t="s">
        <v>218</v>
      </c>
      <c r="E1056" s="229" t="s">
        <v>2024</v>
      </c>
      <c r="F1056" s="230" t="s">
        <v>2025</v>
      </c>
      <c r="G1056" s="231" t="s">
        <v>277</v>
      </c>
      <c r="H1056" s="232">
        <v>34.372</v>
      </c>
      <c r="I1056" s="233"/>
      <c r="J1056" s="234">
        <f>ROUND(I1056*H1056,2)</f>
        <v>0</v>
      </c>
      <c r="K1056" s="230" t="s">
        <v>222</v>
      </c>
      <c r="L1056" s="45"/>
      <c r="M1056" s="235" t="s">
        <v>1</v>
      </c>
      <c r="N1056" s="236" t="s">
        <v>44</v>
      </c>
      <c r="O1056" s="92"/>
      <c r="P1056" s="237">
        <f>O1056*H1056</f>
        <v>0</v>
      </c>
      <c r="Q1056" s="237">
        <v>0.010800000000000001</v>
      </c>
      <c r="R1056" s="237">
        <f>Q1056*H1056</f>
        <v>0.37121760000000004</v>
      </c>
      <c r="S1056" s="237">
        <v>0</v>
      </c>
      <c r="T1056" s="238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9" t="s">
        <v>290</v>
      </c>
      <c r="AT1056" s="239" t="s">
        <v>218</v>
      </c>
      <c r="AU1056" s="239" t="s">
        <v>88</v>
      </c>
      <c r="AY1056" s="18" t="s">
        <v>216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86</v>
      </c>
      <c r="BK1056" s="240">
        <f>ROUND(I1056*H1056,2)</f>
        <v>0</v>
      </c>
      <c r="BL1056" s="18" t="s">
        <v>290</v>
      </c>
      <c r="BM1056" s="239" t="s">
        <v>2026</v>
      </c>
    </row>
    <row r="1057" s="13" customFormat="1">
      <c r="A1057" s="13"/>
      <c r="B1057" s="241"/>
      <c r="C1057" s="242"/>
      <c r="D1057" s="243" t="s">
        <v>230</v>
      </c>
      <c r="E1057" s="244" t="s">
        <v>1</v>
      </c>
      <c r="F1057" s="245" t="s">
        <v>5717</v>
      </c>
      <c r="G1057" s="242"/>
      <c r="H1057" s="246">
        <v>34.372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230</v>
      </c>
      <c r="AU1057" s="252" t="s">
        <v>88</v>
      </c>
      <c r="AV1057" s="13" t="s">
        <v>88</v>
      </c>
      <c r="AW1057" s="13" t="s">
        <v>34</v>
      </c>
      <c r="AX1057" s="13" t="s">
        <v>79</v>
      </c>
      <c r="AY1057" s="252" t="s">
        <v>216</v>
      </c>
    </row>
    <row r="1058" s="14" customFormat="1">
      <c r="A1058" s="14"/>
      <c r="B1058" s="253"/>
      <c r="C1058" s="254"/>
      <c r="D1058" s="243" t="s">
        <v>230</v>
      </c>
      <c r="E1058" s="255" t="s">
        <v>1</v>
      </c>
      <c r="F1058" s="256" t="s">
        <v>285</v>
      </c>
      <c r="G1058" s="254"/>
      <c r="H1058" s="257">
        <v>34.372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230</v>
      </c>
      <c r="AU1058" s="263" t="s">
        <v>88</v>
      </c>
      <c r="AV1058" s="14" t="s">
        <v>121</v>
      </c>
      <c r="AW1058" s="14" t="s">
        <v>34</v>
      </c>
      <c r="AX1058" s="14" t="s">
        <v>86</v>
      </c>
      <c r="AY1058" s="263" t="s">
        <v>216</v>
      </c>
    </row>
    <row r="1059" s="2" customFormat="1" ht="16.5" customHeight="1">
      <c r="A1059" s="39"/>
      <c r="B1059" s="40"/>
      <c r="C1059" s="228" t="s">
        <v>1817</v>
      </c>
      <c r="D1059" s="228" t="s">
        <v>218</v>
      </c>
      <c r="E1059" s="229" t="s">
        <v>2031</v>
      </c>
      <c r="F1059" s="230" t="s">
        <v>2032</v>
      </c>
      <c r="G1059" s="231" t="s">
        <v>293</v>
      </c>
      <c r="H1059" s="232">
        <v>264.39999999999998</v>
      </c>
      <c r="I1059" s="233"/>
      <c r="J1059" s="234">
        <f>ROUND(I1059*H1059,2)</f>
        <v>0</v>
      </c>
      <c r="K1059" s="230" t="s">
        <v>222</v>
      </c>
      <c r="L1059" s="45"/>
      <c r="M1059" s="235" t="s">
        <v>1</v>
      </c>
      <c r="N1059" s="236" t="s">
        <v>44</v>
      </c>
      <c r="O1059" s="92"/>
      <c r="P1059" s="237">
        <f>O1059*H1059</f>
        <v>0</v>
      </c>
      <c r="Q1059" s="237">
        <v>0</v>
      </c>
      <c r="R1059" s="237">
        <f>Q1059*H1059</f>
        <v>0</v>
      </c>
      <c r="S1059" s="237">
        <v>0</v>
      </c>
      <c r="T1059" s="238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9" t="s">
        <v>290</v>
      </c>
      <c r="AT1059" s="239" t="s">
        <v>218</v>
      </c>
      <c r="AU1059" s="239" t="s">
        <v>88</v>
      </c>
      <c r="AY1059" s="18" t="s">
        <v>216</v>
      </c>
      <c r="BE1059" s="240">
        <f>IF(N1059="základní",J1059,0)</f>
        <v>0</v>
      </c>
      <c r="BF1059" s="240">
        <f>IF(N1059="snížená",J1059,0)</f>
        <v>0</v>
      </c>
      <c r="BG1059" s="240">
        <f>IF(N1059="zákl. přenesená",J1059,0)</f>
        <v>0</v>
      </c>
      <c r="BH1059" s="240">
        <f>IF(N1059="sníž. přenesená",J1059,0)</f>
        <v>0</v>
      </c>
      <c r="BI1059" s="240">
        <f>IF(N1059="nulová",J1059,0)</f>
        <v>0</v>
      </c>
      <c r="BJ1059" s="18" t="s">
        <v>86</v>
      </c>
      <c r="BK1059" s="240">
        <f>ROUND(I1059*H1059,2)</f>
        <v>0</v>
      </c>
      <c r="BL1059" s="18" t="s">
        <v>290</v>
      </c>
      <c r="BM1059" s="239" t="s">
        <v>2033</v>
      </c>
    </row>
    <row r="1060" s="13" customFormat="1">
      <c r="A1060" s="13"/>
      <c r="B1060" s="241"/>
      <c r="C1060" s="242"/>
      <c r="D1060" s="243" t="s">
        <v>230</v>
      </c>
      <c r="E1060" s="244" t="s">
        <v>1</v>
      </c>
      <c r="F1060" s="245" t="s">
        <v>5718</v>
      </c>
      <c r="G1060" s="242"/>
      <c r="H1060" s="246">
        <v>264.39999999999998</v>
      </c>
      <c r="I1060" s="247"/>
      <c r="J1060" s="242"/>
      <c r="K1060" s="242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230</v>
      </c>
      <c r="AU1060" s="252" t="s">
        <v>88</v>
      </c>
      <c r="AV1060" s="13" t="s">
        <v>88</v>
      </c>
      <c r="AW1060" s="13" t="s">
        <v>34</v>
      </c>
      <c r="AX1060" s="13" t="s">
        <v>79</v>
      </c>
      <c r="AY1060" s="252" t="s">
        <v>216</v>
      </c>
    </row>
    <row r="1061" s="14" customFormat="1">
      <c r="A1061" s="14"/>
      <c r="B1061" s="253"/>
      <c r="C1061" s="254"/>
      <c r="D1061" s="243" t="s">
        <v>230</v>
      </c>
      <c r="E1061" s="255" t="s">
        <v>1</v>
      </c>
      <c r="F1061" s="256" t="s">
        <v>285</v>
      </c>
      <c r="G1061" s="254"/>
      <c r="H1061" s="257">
        <v>264.39999999999998</v>
      </c>
      <c r="I1061" s="258"/>
      <c r="J1061" s="254"/>
      <c r="K1061" s="254"/>
      <c r="L1061" s="259"/>
      <c r="M1061" s="260"/>
      <c r="N1061" s="261"/>
      <c r="O1061" s="261"/>
      <c r="P1061" s="261"/>
      <c r="Q1061" s="261"/>
      <c r="R1061" s="261"/>
      <c r="S1061" s="261"/>
      <c r="T1061" s="26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3" t="s">
        <v>230</v>
      </c>
      <c r="AU1061" s="263" t="s">
        <v>88</v>
      </c>
      <c r="AV1061" s="14" t="s">
        <v>121</v>
      </c>
      <c r="AW1061" s="14" t="s">
        <v>34</v>
      </c>
      <c r="AX1061" s="14" t="s">
        <v>86</v>
      </c>
      <c r="AY1061" s="263" t="s">
        <v>216</v>
      </c>
    </row>
    <row r="1062" s="2" customFormat="1" ht="16.5" customHeight="1">
      <c r="A1062" s="39"/>
      <c r="B1062" s="40"/>
      <c r="C1062" s="228" t="s">
        <v>1820</v>
      </c>
      <c r="D1062" s="228" t="s">
        <v>218</v>
      </c>
      <c r="E1062" s="229" t="s">
        <v>5719</v>
      </c>
      <c r="F1062" s="230" t="s">
        <v>5720</v>
      </c>
      <c r="G1062" s="231" t="s">
        <v>277</v>
      </c>
      <c r="H1062" s="232">
        <v>624.072</v>
      </c>
      <c r="I1062" s="233"/>
      <c r="J1062" s="234">
        <f>ROUND(I1062*H1062,2)</f>
        <v>0</v>
      </c>
      <c r="K1062" s="230" t="s">
        <v>222</v>
      </c>
      <c r="L1062" s="45"/>
      <c r="M1062" s="235" t="s">
        <v>1</v>
      </c>
      <c r="N1062" s="236" t="s">
        <v>44</v>
      </c>
      <c r="O1062" s="92"/>
      <c r="P1062" s="237">
        <f>O1062*H1062</f>
        <v>0</v>
      </c>
      <c r="Q1062" s="237">
        <v>0</v>
      </c>
      <c r="R1062" s="237">
        <f>Q1062*H1062</f>
        <v>0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290</v>
      </c>
      <c r="AT1062" s="239" t="s">
        <v>218</v>
      </c>
      <c r="AU1062" s="239" t="s">
        <v>88</v>
      </c>
      <c r="AY1062" s="18" t="s">
        <v>216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86</v>
      </c>
      <c r="BK1062" s="240">
        <f>ROUND(I1062*H1062,2)</f>
        <v>0</v>
      </c>
      <c r="BL1062" s="18" t="s">
        <v>290</v>
      </c>
      <c r="BM1062" s="239" t="s">
        <v>5721</v>
      </c>
    </row>
    <row r="1063" s="13" customFormat="1">
      <c r="A1063" s="13"/>
      <c r="B1063" s="241"/>
      <c r="C1063" s="242"/>
      <c r="D1063" s="243" t="s">
        <v>230</v>
      </c>
      <c r="E1063" s="244" t="s">
        <v>1</v>
      </c>
      <c r="F1063" s="245" t="s">
        <v>5682</v>
      </c>
      <c r="G1063" s="242"/>
      <c r="H1063" s="246">
        <v>624.072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230</v>
      </c>
      <c r="AU1063" s="252" t="s">
        <v>88</v>
      </c>
      <c r="AV1063" s="13" t="s">
        <v>88</v>
      </c>
      <c r="AW1063" s="13" t="s">
        <v>34</v>
      </c>
      <c r="AX1063" s="13" t="s">
        <v>79</v>
      </c>
      <c r="AY1063" s="252" t="s">
        <v>216</v>
      </c>
    </row>
    <row r="1064" s="14" customFormat="1">
      <c r="A1064" s="14"/>
      <c r="B1064" s="253"/>
      <c r="C1064" s="254"/>
      <c r="D1064" s="243" t="s">
        <v>230</v>
      </c>
      <c r="E1064" s="255" t="s">
        <v>1</v>
      </c>
      <c r="F1064" s="256" t="s">
        <v>285</v>
      </c>
      <c r="G1064" s="254"/>
      <c r="H1064" s="257">
        <v>624.072</v>
      </c>
      <c r="I1064" s="258"/>
      <c r="J1064" s="254"/>
      <c r="K1064" s="254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230</v>
      </c>
      <c r="AU1064" s="263" t="s">
        <v>88</v>
      </c>
      <c r="AV1064" s="14" t="s">
        <v>121</v>
      </c>
      <c r="AW1064" s="14" t="s">
        <v>34</v>
      </c>
      <c r="AX1064" s="14" t="s">
        <v>86</v>
      </c>
      <c r="AY1064" s="263" t="s">
        <v>216</v>
      </c>
    </row>
    <row r="1065" s="2" customFormat="1" ht="16.5" customHeight="1">
      <c r="A1065" s="39"/>
      <c r="B1065" s="40"/>
      <c r="C1065" s="264" t="s">
        <v>1824</v>
      </c>
      <c r="D1065" s="264" t="s">
        <v>372</v>
      </c>
      <c r="E1065" s="265" t="s">
        <v>5722</v>
      </c>
      <c r="F1065" s="266" t="s">
        <v>5723</v>
      </c>
      <c r="G1065" s="267" t="s">
        <v>650</v>
      </c>
      <c r="H1065" s="268">
        <v>24.963000000000001</v>
      </c>
      <c r="I1065" s="269"/>
      <c r="J1065" s="270">
        <f>ROUND(I1065*H1065,2)</f>
        <v>0</v>
      </c>
      <c r="K1065" s="266" t="s">
        <v>222</v>
      </c>
      <c r="L1065" s="271"/>
      <c r="M1065" s="272" t="s">
        <v>1</v>
      </c>
      <c r="N1065" s="273" t="s">
        <v>44</v>
      </c>
      <c r="O1065" s="92"/>
      <c r="P1065" s="237">
        <f>O1065*H1065</f>
        <v>0</v>
      </c>
      <c r="Q1065" s="237">
        <v>0.001</v>
      </c>
      <c r="R1065" s="237">
        <f>Q1065*H1065</f>
        <v>0.024963000000000003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371</v>
      </c>
      <c r="AT1065" s="239" t="s">
        <v>372</v>
      </c>
      <c r="AU1065" s="239" t="s">
        <v>88</v>
      </c>
      <c r="AY1065" s="18" t="s">
        <v>216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86</v>
      </c>
      <c r="BK1065" s="240">
        <f>ROUND(I1065*H1065,2)</f>
        <v>0</v>
      </c>
      <c r="BL1065" s="18" t="s">
        <v>290</v>
      </c>
      <c r="BM1065" s="239" t="s">
        <v>5724</v>
      </c>
    </row>
    <row r="1066" s="13" customFormat="1">
      <c r="A1066" s="13"/>
      <c r="B1066" s="241"/>
      <c r="C1066" s="242"/>
      <c r="D1066" s="243" t="s">
        <v>230</v>
      </c>
      <c r="E1066" s="242"/>
      <c r="F1066" s="245" t="s">
        <v>5725</v>
      </c>
      <c r="G1066" s="242"/>
      <c r="H1066" s="246">
        <v>24.963000000000001</v>
      </c>
      <c r="I1066" s="247"/>
      <c r="J1066" s="242"/>
      <c r="K1066" s="242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230</v>
      </c>
      <c r="AU1066" s="252" t="s">
        <v>88</v>
      </c>
      <c r="AV1066" s="13" t="s">
        <v>88</v>
      </c>
      <c r="AW1066" s="13" t="s">
        <v>4</v>
      </c>
      <c r="AX1066" s="13" t="s">
        <v>86</v>
      </c>
      <c r="AY1066" s="252" t="s">
        <v>216</v>
      </c>
    </row>
    <row r="1067" s="2" customFormat="1" ht="24.15" customHeight="1">
      <c r="A1067" s="39"/>
      <c r="B1067" s="40"/>
      <c r="C1067" s="228" t="s">
        <v>1827</v>
      </c>
      <c r="D1067" s="228" t="s">
        <v>218</v>
      </c>
      <c r="E1067" s="229" t="s">
        <v>2043</v>
      </c>
      <c r="F1067" s="230" t="s">
        <v>2044</v>
      </c>
      <c r="G1067" s="231" t="s">
        <v>277</v>
      </c>
      <c r="H1067" s="232">
        <v>758.07299999999998</v>
      </c>
      <c r="I1067" s="233"/>
      <c r="J1067" s="234">
        <f>ROUND(I1067*H1067,2)</f>
        <v>0</v>
      </c>
      <c r="K1067" s="230" t="s">
        <v>222</v>
      </c>
      <c r="L1067" s="45"/>
      <c r="M1067" s="235" t="s">
        <v>1</v>
      </c>
      <c r="N1067" s="236" t="s">
        <v>44</v>
      </c>
      <c r="O1067" s="92"/>
      <c r="P1067" s="237">
        <f>O1067*H1067</f>
        <v>0</v>
      </c>
      <c r="Q1067" s="237">
        <v>3.0000000000000001E-05</v>
      </c>
      <c r="R1067" s="237">
        <f>Q1067*H1067</f>
        <v>0.022742189999999999</v>
      </c>
      <c r="S1067" s="237">
        <v>0</v>
      </c>
      <c r="T1067" s="238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9" t="s">
        <v>290</v>
      </c>
      <c r="AT1067" s="239" t="s">
        <v>218</v>
      </c>
      <c r="AU1067" s="239" t="s">
        <v>88</v>
      </c>
      <c r="AY1067" s="18" t="s">
        <v>216</v>
      </c>
      <c r="BE1067" s="240">
        <f>IF(N1067="základní",J1067,0)</f>
        <v>0</v>
      </c>
      <c r="BF1067" s="240">
        <f>IF(N1067="snížená",J1067,0)</f>
        <v>0</v>
      </c>
      <c r="BG1067" s="240">
        <f>IF(N1067="zákl. přenesená",J1067,0)</f>
        <v>0</v>
      </c>
      <c r="BH1067" s="240">
        <f>IF(N1067="sníž. přenesená",J1067,0)</f>
        <v>0</v>
      </c>
      <c r="BI1067" s="240">
        <f>IF(N1067="nulová",J1067,0)</f>
        <v>0</v>
      </c>
      <c r="BJ1067" s="18" t="s">
        <v>86</v>
      </c>
      <c r="BK1067" s="240">
        <f>ROUND(I1067*H1067,2)</f>
        <v>0</v>
      </c>
      <c r="BL1067" s="18" t="s">
        <v>290</v>
      </c>
      <c r="BM1067" s="239" t="s">
        <v>2045</v>
      </c>
    </row>
    <row r="1068" s="13" customFormat="1">
      <c r="A1068" s="13"/>
      <c r="B1068" s="241"/>
      <c r="C1068" s="242"/>
      <c r="D1068" s="243" t="s">
        <v>230</v>
      </c>
      <c r="E1068" s="244" t="s">
        <v>1</v>
      </c>
      <c r="F1068" s="245" t="s">
        <v>5682</v>
      </c>
      <c r="G1068" s="242"/>
      <c r="H1068" s="246">
        <v>624.072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230</v>
      </c>
      <c r="AU1068" s="252" t="s">
        <v>88</v>
      </c>
      <c r="AV1068" s="13" t="s">
        <v>88</v>
      </c>
      <c r="AW1068" s="13" t="s">
        <v>34</v>
      </c>
      <c r="AX1068" s="13" t="s">
        <v>79</v>
      </c>
      <c r="AY1068" s="252" t="s">
        <v>216</v>
      </c>
    </row>
    <row r="1069" s="13" customFormat="1">
      <c r="A1069" s="13"/>
      <c r="B1069" s="241"/>
      <c r="C1069" s="242"/>
      <c r="D1069" s="243" t="s">
        <v>230</v>
      </c>
      <c r="E1069" s="244" t="s">
        <v>1</v>
      </c>
      <c r="F1069" s="245" t="s">
        <v>5670</v>
      </c>
      <c r="G1069" s="242"/>
      <c r="H1069" s="246">
        <v>71.555000000000007</v>
      </c>
      <c r="I1069" s="247"/>
      <c r="J1069" s="242"/>
      <c r="K1069" s="242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230</v>
      </c>
      <c r="AU1069" s="252" t="s">
        <v>88</v>
      </c>
      <c r="AV1069" s="13" t="s">
        <v>88</v>
      </c>
      <c r="AW1069" s="13" t="s">
        <v>34</v>
      </c>
      <c r="AX1069" s="13" t="s">
        <v>79</v>
      </c>
      <c r="AY1069" s="252" t="s">
        <v>216</v>
      </c>
    </row>
    <row r="1070" s="13" customFormat="1">
      <c r="A1070" s="13"/>
      <c r="B1070" s="241"/>
      <c r="C1070" s="242"/>
      <c r="D1070" s="243" t="s">
        <v>230</v>
      </c>
      <c r="E1070" s="244" t="s">
        <v>1</v>
      </c>
      <c r="F1070" s="245" t="s">
        <v>5671</v>
      </c>
      <c r="G1070" s="242"/>
      <c r="H1070" s="246">
        <v>56.845999999999997</v>
      </c>
      <c r="I1070" s="247"/>
      <c r="J1070" s="242"/>
      <c r="K1070" s="242"/>
      <c r="L1070" s="248"/>
      <c r="M1070" s="249"/>
      <c r="N1070" s="250"/>
      <c r="O1070" s="250"/>
      <c r="P1070" s="250"/>
      <c r="Q1070" s="250"/>
      <c r="R1070" s="250"/>
      <c r="S1070" s="250"/>
      <c r="T1070" s="25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2" t="s">
        <v>230</v>
      </c>
      <c r="AU1070" s="252" t="s">
        <v>88</v>
      </c>
      <c r="AV1070" s="13" t="s">
        <v>88</v>
      </c>
      <c r="AW1070" s="13" t="s">
        <v>34</v>
      </c>
      <c r="AX1070" s="13" t="s">
        <v>79</v>
      </c>
      <c r="AY1070" s="252" t="s">
        <v>216</v>
      </c>
    </row>
    <row r="1071" s="13" customFormat="1">
      <c r="A1071" s="13"/>
      <c r="B1071" s="241"/>
      <c r="C1071" s="242"/>
      <c r="D1071" s="243" t="s">
        <v>230</v>
      </c>
      <c r="E1071" s="244" t="s">
        <v>1</v>
      </c>
      <c r="F1071" s="245" t="s">
        <v>5672</v>
      </c>
      <c r="G1071" s="242"/>
      <c r="H1071" s="246">
        <v>5.5999999999999996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230</v>
      </c>
      <c r="AU1071" s="252" t="s">
        <v>88</v>
      </c>
      <c r="AV1071" s="13" t="s">
        <v>88</v>
      </c>
      <c r="AW1071" s="13" t="s">
        <v>34</v>
      </c>
      <c r="AX1071" s="13" t="s">
        <v>79</v>
      </c>
      <c r="AY1071" s="252" t="s">
        <v>216</v>
      </c>
    </row>
    <row r="1072" s="14" customFormat="1">
      <c r="A1072" s="14"/>
      <c r="B1072" s="253"/>
      <c r="C1072" s="254"/>
      <c r="D1072" s="243" t="s">
        <v>230</v>
      </c>
      <c r="E1072" s="255" t="s">
        <v>1</v>
      </c>
      <c r="F1072" s="256" t="s">
        <v>285</v>
      </c>
      <c r="G1072" s="254"/>
      <c r="H1072" s="257">
        <v>758.07299999999998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230</v>
      </c>
      <c r="AU1072" s="263" t="s">
        <v>88</v>
      </c>
      <c r="AV1072" s="14" t="s">
        <v>121</v>
      </c>
      <c r="AW1072" s="14" t="s">
        <v>34</v>
      </c>
      <c r="AX1072" s="14" t="s">
        <v>86</v>
      </c>
      <c r="AY1072" s="263" t="s">
        <v>216</v>
      </c>
    </row>
    <row r="1073" s="2" customFormat="1" ht="16.5" customHeight="1">
      <c r="A1073" s="39"/>
      <c r="B1073" s="40"/>
      <c r="C1073" s="264" t="s">
        <v>1831</v>
      </c>
      <c r="D1073" s="264" t="s">
        <v>372</v>
      </c>
      <c r="E1073" s="265" t="s">
        <v>2055</v>
      </c>
      <c r="F1073" s="266" t="s">
        <v>2056</v>
      </c>
      <c r="G1073" s="267" t="s">
        <v>277</v>
      </c>
      <c r="H1073" s="268">
        <v>871.78399999999999</v>
      </c>
      <c r="I1073" s="269"/>
      <c r="J1073" s="270">
        <f>ROUND(I1073*H1073,2)</f>
        <v>0</v>
      </c>
      <c r="K1073" s="266" t="s">
        <v>222</v>
      </c>
      <c r="L1073" s="271"/>
      <c r="M1073" s="272" t="s">
        <v>1</v>
      </c>
      <c r="N1073" s="273" t="s">
        <v>44</v>
      </c>
      <c r="O1073" s="92"/>
      <c r="P1073" s="237">
        <f>O1073*H1073</f>
        <v>0</v>
      </c>
      <c r="Q1073" s="237">
        <v>0.0019</v>
      </c>
      <c r="R1073" s="237">
        <f>Q1073*H1073</f>
        <v>1.6563896</v>
      </c>
      <c r="S1073" s="237">
        <v>0</v>
      </c>
      <c r="T1073" s="238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9" t="s">
        <v>371</v>
      </c>
      <c r="AT1073" s="239" t="s">
        <v>372</v>
      </c>
      <c r="AU1073" s="239" t="s">
        <v>88</v>
      </c>
      <c r="AY1073" s="18" t="s">
        <v>216</v>
      </c>
      <c r="BE1073" s="240">
        <f>IF(N1073="základní",J1073,0)</f>
        <v>0</v>
      </c>
      <c r="BF1073" s="240">
        <f>IF(N1073="snížená",J1073,0)</f>
        <v>0</v>
      </c>
      <c r="BG1073" s="240">
        <f>IF(N1073="zákl. přenesená",J1073,0)</f>
        <v>0</v>
      </c>
      <c r="BH1073" s="240">
        <f>IF(N1073="sníž. přenesená",J1073,0)</f>
        <v>0</v>
      </c>
      <c r="BI1073" s="240">
        <f>IF(N1073="nulová",J1073,0)</f>
        <v>0</v>
      </c>
      <c r="BJ1073" s="18" t="s">
        <v>86</v>
      </c>
      <c r="BK1073" s="240">
        <f>ROUND(I1073*H1073,2)</f>
        <v>0</v>
      </c>
      <c r="BL1073" s="18" t="s">
        <v>290</v>
      </c>
      <c r="BM1073" s="239" t="s">
        <v>2057</v>
      </c>
    </row>
    <row r="1074" s="13" customFormat="1">
      <c r="A1074" s="13"/>
      <c r="B1074" s="241"/>
      <c r="C1074" s="242"/>
      <c r="D1074" s="243" t="s">
        <v>230</v>
      </c>
      <c r="E1074" s="242"/>
      <c r="F1074" s="245" t="s">
        <v>5683</v>
      </c>
      <c r="G1074" s="242"/>
      <c r="H1074" s="246">
        <v>871.78399999999999</v>
      </c>
      <c r="I1074" s="247"/>
      <c r="J1074" s="242"/>
      <c r="K1074" s="242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230</v>
      </c>
      <c r="AU1074" s="252" t="s">
        <v>88</v>
      </c>
      <c r="AV1074" s="13" t="s">
        <v>88</v>
      </c>
      <c r="AW1074" s="13" t="s">
        <v>4</v>
      </c>
      <c r="AX1074" s="13" t="s">
        <v>86</v>
      </c>
      <c r="AY1074" s="252" t="s">
        <v>216</v>
      </c>
    </row>
    <row r="1075" s="2" customFormat="1" ht="21.75" customHeight="1">
      <c r="A1075" s="39"/>
      <c r="B1075" s="40"/>
      <c r="C1075" s="228" t="s">
        <v>1835</v>
      </c>
      <c r="D1075" s="228" t="s">
        <v>218</v>
      </c>
      <c r="E1075" s="229" t="s">
        <v>5726</v>
      </c>
      <c r="F1075" s="230" t="s">
        <v>5727</v>
      </c>
      <c r="G1075" s="231" t="s">
        <v>221</v>
      </c>
      <c r="H1075" s="232">
        <v>2804.9079999999999</v>
      </c>
      <c r="I1075" s="233"/>
      <c r="J1075" s="234">
        <f>ROUND(I1075*H1075,2)</f>
        <v>0</v>
      </c>
      <c r="K1075" s="230" t="s">
        <v>222</v>
      </c>
      <c r="L1075" s="45"/>
      <c r="M1075" s="235" t="s">
        <v>1</v>
      </c>
      <c r="N1075" s="236" t="s">
        <v>44</v>
      </c>
      <c r="O1075" s="92"/>
      <c r="P1075" s="237">
        <f>O1075*H1075</f>
        <v>0</v>
      </c>
      <c r="Q1075" s="237">
        <v>0</v>
      </c>
      <c r="R1075" s="237">
        <f>Q1075*H1075</f>
        <v>0</v>
      </c>
      <c r="S1075" s="237">
        <v>0</v>
      </c>
      <c r="T1075" s="238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9" t="s">
        <v>290</v>
      </c>
      <c r="AT1075" s="239" t="s">
        <v>218</v>
      </c>
      <c r="AU1075" s="239" t="s">
        <v>88</v>
      </c>
      <c r="AY1075" s="18" t="s">
        <v>216</v>
      </c>
      <c r="BE1075" s="240">
        <f>IF(N1075="základní",J1075,0)</f>
        <v>0</v>
      </c>
      <c r="BF1075" s="240">
        <f>IF(N1075="snížená",J1075,0)</f>
        <v>0</v>
      </c>
      <c r="BG1075" s="240">
        <f>IF(N1075="zákl. přenesená",J1075,0)</f>
        <v>0</v>
      </c>
      <c r="BH1075" s="240">
        <f>IF(N1075="sníž. přenesená",J1075,0)</f>
        <v>0</v>
      </c>
      <c r="BI1075" s="240">
        <f>IF(N1075="nulová",J1075,0)</f>
        <v>0</v>
      </c>
      <c r="BJ1075" s="18" t="s">
        <v>86</v>
      </c>
      <c r="BK1075" s="240">
        <f>ROUND(I1075*H1075,2)</f>
        <v>0</v>
      </c>
      <c r="BL1075" s="18" t="s">
        <v>290</v>
      </c>
      <c r="BM1075" s="239" t="s">
        <v>2062</v>
      </c>
    </row>
    <row r="1076" s="13" customFormat="1">
      <c r="A1076" s="13"/>
      <c r="B1076" s="241"/>
      <c r="C1076" s="242"/>
      <c r="D1076" s="243" t="s">
        <v>230</v>
      </c>
      <c r="E1076" s="244" t="s">
        <v>1</v>
      </c>
      <c r="F1076" s="245" t="s">
        <v>5682</v>
      </c>
      <c r="G1076" s="242"/>
      <c r="H1076" s="246">
        <v>624.072</v>
      </c>
      <c r="I1076" s="247"/>
      <c r="J1076" s="242"/>
      <c r="K1076" s="242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2" t="s">
        <v>230</v>
      </c>
      <c r="AU1076" s="252" t="s">
        <v>88</v>
      </c>
      <c r="AV1076" s="13" t="s">
        <v>88</v>
      </c>
      <c r="AW1076" s="13" t="s">
        <v>34</v>
      </c>
      <c r="AX1076" s="13" t="s">
        <v>79</v>
      </c>
      <c r="AY1076" s="252" t="s">
        <v>216</v>
      </c>
    </row>
    <row r="1077" s="13" customFormat="1">
      <c r="A1077" s="13"/>
      <c r="B1077" s="241"/>
      <c r="C1077" s="242"/>
      <c r="D1077" s="243" t="s">
        <v>230</v>
      </c>
      <c r="E1077" s="244" t="s">
        <v>1</v>
      </c>
      <c r="F1077" s="245" t="s">
        <v>5670</v>
      </c>
      <c r="G1077" s="242"/>
      <c r="H1077" s="246">
        <v>71.555000000000007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230</v>
      </c>
      <c r="AU1077" s="252" t="s">
        <v>88</v>
      </c>
      <c r="AV1077" s="13" t="s">
        <v>88</v>
      </c>
      <c r="AW1077" s="13" t="s">
        <v>34</v>
      </c>
      <c r="AX1077" s="13" t="s">
        <v>79</v>
      </c>
      <c r="AY1077" s="252" t="s">
        <v>216</v>
      </c>
    </row>
    <row r="1078" s="13" customFormat="1">
      <c r="A1078" s="13"/>
      <c r="B1078" s="241"/>
      <c r="C1078" s="242"/>
      <c r="D1078" s="243" t="s">
        <v>230</v>
      </c>
      <c r="E1078" s="244" t="s">
        <v>1</v>
      </c>
      <c r="F1078" s="245" t="s">
        <v>5672</v>
      </c>
      <c r="G1078" s="242"/>
      <c r="H1078" s="246">
        <v>5.5999999999999996</v>
      </c>
      <c r="I1078" s="247"/>
      <c r="J1078" s="242"/>
      <c r="K1078" s="242"/>
      <c r="L1078" s="248"/>
      <c r="M1078" s="249"/>
      <c r="N1078" s="250"/>
      <c r="O1078" s="250"/>
      <c r="P1078" s="250"/>
      <c r="Q1078" s="250"/>
      <c r="R1078" s="250"/>
      <c r="S1078" s="250"/>
      <c r="T1078" s="25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2" t="s">
        <v>230</v>
      </c>
      <c r="AU1078" s="252" t="s">
        <v>88</v>
      </c>
      <c r="AV1078" s="13" t="s">
        <v>88</v>
      </c>
      <c r="AW1078" s="13" t="s">
        <v>34</v>
      </c>
      <c r="AX1078" s="13" t="s">
        <v>79</v>
      </c>
      <c r="AY1078" s="252" t="s">
        <v>216</v>
      </c>
    </row>
    <row r="1079" s="14" customFormat="1">
      <c r="A1079" s="14"/>
      <c r="B1079" s="253"/>
      <c r="C1079" s="254"/>
      <c r="D1079" s="243" t="s">
        <v>230</v>
      </c>
      <c r="E1079" s="255" t="s">
        <v>1</v>
      </c>
      <c r="F1079" s="256" t="s">
        <v>5728</v>
      </c>
      <c r="G1079" s="254"/>
      <c r="H1079" s="257">
        <v>701.22699999999998</v>
      </c>
      <c r="I1079" s="258"/>
      <c r="J1079" s="254"/>
      <c r="K1079" s="254"/>
      <c r="L1079" s="259"/>
      <c r="M1079" s="260"/>
      <c r="N1079" s="261"/>
      <c r="O1079" s="261"/>
      <c r="P1079" s="261"/>
      <c r="Q1079" s="261"/>
      <c r="R1079" s="261"/>
      <c r="S1079" s="261"/>
      <c r="T1079" s="26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3" t="s">
        <v>230</v>
      </c>
      <c r="AU1079" s="263" t="s">
        <v>88</v>
      </c>
      <c r="AV1079" s="14" t="s">
        <v>121</v>
      </c>
      <c r="AW1079" s="14" t="s">
        <v>34</v>
      </c>
      <c r="AX1079" s="14" t="s">
        <v>86</v>
      </c>
      <c r="AY1079" s="263" t="s">
        <v>216</v>
      </c>
    </row>
    <row r="1080" s="13" customFormat="1">
      <c r="A1080" s="13"/>
      <c r="B1080" s="241"/>
      <c r="C1080" s="242"/>
      <c r="D1080" s="243" t="s">
        <v>230</v>
      </c>
      <c r="E1080" s="242"/>
      <c r="F1080" s="245" t="s">
        <v>5729</v>
      </c>
      <c r="G1080" s="242"/>
      <c r="H1080" s="246">
        <v>2804.9079999999999</v>
      </c>
      <c r="I1080" s="247"/>
      <c r="J1080" s="242"/>
      <c r="K1080" s="242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2" t="s">
        <v>230</v>
      </c>
      <c r="AU1080" s="252" t="s">
        <v>88</v>
      </c>
      <c r="AV1080" s="13" t="s">
        <v>88</v>
      </c>
      <c r="AW1080" s="13" t="s">
        <v>4</v>
      </c>
      <c r="AX1080" s="13" t="s">
        <v>86</v>
      </c>
      <c r="AY1080" s="252" t="s">
        <v>216</v>
      </c>
    </row>
    <row r="1081" s="2" customFormat="1" ht="24.15" customHeight="1">
      <c r="A1081" s="39"/>
      <c r="B1081" s="40"/>
      <c r="C1081" s="264" t="s">
        <v>1843</v>
      </c>
      <c r="D1081" s="264" t="s">
        <v>372</v>
      </c>
      <c r="E1081" s="265" t="s">
        <v>2070</v>
      </c>
      <c r="F1081" s="266" t="s">
        <v>2071</v>
      </c>
      <c r="G1081" s="267" t="s">
        <v>2072</v>
      </c>
      <c r="H1081" s="268">
        <v>29.451000000000001</v>
      </c>
      <c r="I1081" s="269"/>
      <c r="J1081" s="270">
        <f>ROUND(I1081*H1081,2)</f>
        <v>0</v>
      </c>
      <c r="K1081" s="266" t="s">
        <v>222</v>
      </c>
      <c r="L1081" s="271"/>
      <c r="M1081" s="272" t="s">
        <v>1</v>
      </c>
      <c r="N1081" s="273" t="s">
        <v>44</v>
      </c>
      <c r="O1081" s="92"/>
      <c r="P1081" s="237">
        <f>O1081*H1081</f>
        <v>0</v>
      </c>
      <c r="Q1081" s="237">
        <v>0.00052999999999999998</v>
      </c>
      <c r="R1081" s="237">
        <f>Q1081*H1081</f>
        <v>0.015609029999999999</v>
      </c>
      <c r="S1081" s="237">
        <v>0</v>
      </c>
      <c r="T1081" s="238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9" t="s">
        <v>371</v>
      </c>
      <c r="AT1081" s="239" t="s">
        <v>372</v>
      </c>
      <c r="AU1081" s="239" t="s">
        <v>88</v>
      </c>
      <c r="AY1081" s="18" t="s">
        <v>216</v>
      </c>
      <c r="BE1081" s="240">
        <f>IF(N1081="základní",J1081,0)</f>
        <v>0</v>
      </c>
      <c r="BF1081" s="240">
        <f>IF(N1081="snížená",J1081,0)</f>
        <v>0</v>
      </c>
      <c r="BG1081" s="240">
        <f>IF(N1081="zákl. přenesená",J1081,0)</f>
        <v>0</v>
      </c>
      <c r="BH1081" s="240">
        <f>IF(N1081="sníž. přenesená",J1081,0)</f>
        <v>0</v>
      </c>
      <c r="BI1081" s="240">
        <f>IF(N1081="nulová",J1081,0)</f>
        <v>0</v>
      </c>
      <c r="BJ1081" s="18" t="s">
        <v>86</v>
      </c>
      <c r="BK1081" s="240">
        <f>ROUND(I1081*H1081,2)</f>
        <v>0</v>
      </c>
      <c r="BL1081" s="18" t="s">
        <v>290</v>
      </c>
      <c r="BM1081" s="239" t="s">
        <v>2073</v>
      </c>
    </row>
    <row r="1082" s="13" customFormat="1">
      <c r="A1082" s="13"/>
      <c r="B1082" s="241"/>
      <c r="C1082" s="242"/>
      <c r="D1082" s="243" t="s">
        <v>230</v>
      </c>
      <c r="E1082" s="244" t="s">
        <v>1</v>
      </c>
      <c r="F1082" s="245" t="s">
        <v>5730</v>
      </c>
      <c r="G1082" s="242"/>
      <c r="H1082" s="246">
        <v>28.048999999999999</v>
      </c>
      <c r="I1082" s="247"/>
      <c r="J1082" s="242"/>
      <c r="K1082" s="242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2" t="s">
        <v>230</v>
      </c>
      <c r="AU1082" s="252" t="s">
        <v>88</v>
      </c>
      <c r="AV1082" s="13" t="s">
        <v>88</v>
      </c>
      <c r="AW1082" s="13" t="s">
        <v>34</v>
      </c>
      <c r="AX1082" s="13" t="s">
        <v>86</v>
      </c>
      <c r="AY1082" s="252" t="s">
        <v>216</v>
      </c>
    </row>
    <row r="1083" s="13" customFormat="1">
      <c r="A1083" s="13"/>
      <c r="B1083" s="241"/>
      <c r="C1083" s="242"/>
      <c r="D1083" s="243" t="s">
        <v>230</v>
      </c>
      <c r="E1083" s="242"/>
      <c r="F1083" s="245" t="s">
        <v>5731</v>
      </c>
      <c r="G1083" s="242"/>
      <c r="H1083" s="246">
        <v>29.451000000000001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230</v>
      </c>
      <c r="AU1083" s="252" t="s">
        <v>88</v>
      </c>
      <c r="AV1083" s="13" t="s">
        <v>88</v>
      </c>
      <c r="AW1083" s="13" t="s">
        <v>4</v>
      </c>
      <c r="AX1083" s="13" t="s">
        <v>86</v>
      </c>
      <c r="AY1083" s="252" t="s">
        <v>216</v>
      </c>
    </row>
    <row r="1084" s="2" customFormat="1" ht="24.15" customHeight="1">
      <c r="A1084" s="39"/>
      <c r="B1084" s="40"/>
      <c r="C1084" s="264" t="s">
        <v>1849</v>
      </c>
      <c r="D1084" s="264" t="s">
        <v>372</v>
      </c>
      <c r="E1084" s="265" t="s">
        <v>5732</v>
      </c>
      <c r="F1084" s="266" t="s">
        <v>5733</v>
      </c>
      <c r="G1084" s="267" t="s">
        <v>2072</v>
      </c>
      <c r="H1084" s="268">
        <v>29.451000000000001</v>
      </c>
      <c r="I1084" s="269"/>
      <c r="J1084" s="270">
        <f>ROUND(I1084*H1084,2)</f>
        <v>0</v>
      </c>
      <c r="K1084" s="266" t="s">
        <v>222</v>
      </c>
      <c r="L1084" s="271"/>
      <c r="M1084" s="272" t="s">
        <v>1</v>
      </c>
      <c r="N1084" s="273" t="s">
        <v>44</v>
      </c>
      <c r="O1084" s="92"/>
      <c r="P1084" s="237">
        <f>O1084*H1084</f>
        <v>0</v>
      </c>
      <c r="Q1084" s="237">
        <v>0.0044999999999999997</v>
      </c>
      <c r="R1084" s="237">
        <f>Q1084*H1084</f>
        <v>0.1325295</v>
      </c>
      <c r="S1084" s="237">
        <v>0</v>
      </c>
      <c r="T1084" s="238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9" t="s">
        <v>371</v>
      </c>
      <c r="AT1084" s="239" t="s">
        <v>372</v>
      </c>
      <c r="AU1084" s="239" t="s">
        <v>88</v>
      </c>
      <c r="AY1084" s="18" t="s">
        <v>216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8" t="s">
        <v>86</v>
      </c>
      <c r="BK1084" s="240">
        <f>ROUND(I1084*H1084,2)</f>
        <v>0</v>
      </c>
      <c r="BL1084" s="18" t="s">
        <v>290</v>
      </c>
      <c r="BM1084" s="239" t="s">
        <v>2078</v>
      </c>
    </row>
    <row r="1085" s="13" customFormat="1">
      <c r="A1085" s="13"/>
      <c r="B1085" s="241"/>
      <c r="C1085" s="242"/>
      <c r="D1085" s="243" t="s">
        <v>230</v>
      </c>
      <c r="E1085" s="242"/>
      <c r="F1085" s="245" t="s">
        <v>5734</v>
      </c>
      <c r="G1085" s="242"/>
      <c r="H1085" s="246">
        <v>29.451000000000001</v>
      </c>
      <c r="I1085" s="247"/>
      <c r="J1085" s="242"/>
      <c r="K1085" s="242"/>
      <c r="L1085" s="248"/>
      <c r="M1085" s="249"/>
      <c r="N1085" s="250"/>
      <c r="O1085" s="250"/>
      <c r="P1085" s="250"/>
      <c r="Q1085" s="250"/>
      <c r="R1085" s="250"/>
      <c r="S1085" s="250"/>
      <c r="T1085" s="25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2" t="s">
        <v>230</v>
      </c>
      <c r="AU1085" s="252" t="s">
        <v>88</v>
      </c>
      <c r="AV1085" s="13" t="s">
        <v>88</v>
      </c>
      <c r="AW1085" s="13" t="s">
        <v>4</v>
      </c>
      <c r="AX1085" s="13" t="s">
        <v>86</v>
      </c>
      <c r="AY1085" s="252" t="s">
        <v>216</v>
      </c>
    </row>
    <row r="1086" s="2" customFormat="1" ht="16.5" customHeight="1">
      <c r="A1086" s="39"/>
      <c r="B1086" s="40"/>
      <c r="C1086" s="264" t="s">
        <v>1854</v>
      </c>
      <c r="D1086" s="264" t="s">
        <v>372</v>
      </c>
      <c r="E1086" s="265" t="s">
        <v>5735</v>
      </c>
      <c r="F1086" s="266" t="s">
        <v>5736</v>
      </c>
      <c r="G1086" s="267" t="s">
        <v>221</v>
      </c>
      <c r="H1086" s="268">
        <v>2945.0999999999999</v>
      </c>
      <c r="I1086" s="269"/>
      <c r="J1086" s="270">
        <f>ROUND(I1086*H1086,2)</f>
        <v>0</v>
      </c>
      <c r="K1086" s="266" t="s">
        <v>222</v>
      </c>
      <c r="L1086" s="271"/>
      <c r="M1086" s="272" t="s">
        <v>1</v>
      </c>
      <c r="N1086" s="273" t="s">
        <v>44</v>
      </c>
      <c r="O1086" s="92"/>
      <c r="P1086" s="237">
        <f>O1086*H1086</f>
        <v>0</v>
      </c>
      <c r="Q1086" s="237">
        <v>2.0000000000000002E-05</v>
      </c>
      <c r="R1086" s="237">
        <f>Q1086*H1086</f>
        <v>0.058902000000000003</v>
      </c>
      <c r="S1086" s="237">
        <v>0</v>
      </c>
      <c r="T1086" s="238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9" t="s">
        <v>371</v>
      </c>
      <c r="AT1086" s="239" t="s">
        <v>372</v>
      </c>
      <c r="AU1086" s="239" t="s">
        <v>88</v>
      </c>
      <c r="AY1086" s="18" t="s">
        <v>216</v>
      </c>
      <c r="BE1086" s="240">
        <f>IF(N1086="základní",J1086,0)</f>
        <v>0</v>
      </c>
      <c r="BF1086" s="240">
        <f>IF(N1086="snížená",J1086,0)</f>
        <v>0</v>
      </c>
      <c r="BG1086" s="240">
        <f>IF(N1086="zákl. přenesená",J1086,0)</f>
        <v>0</v>
      </c>
      <c r="BH1086" s="240">
        <f>IF(N1086="sníž. přenesená",J1086,0)</f>
        <v>0</v>
      </c>
      <c r="BI1086" s="240">
        <f>IF(N1086="nulová",J1086,0)</f>
        <v>0</v>
      </c>
      <c r="BJ1086" s="18" t="s">
        <v>86</v>
      </c>
      <c r="BK1086" s="240">
        <f>ROUND(I1086*H1086,2)</f>
        <v>0</v>
      </c>
      <c r="BL1086" s="18" t="s">
        <v>290</v>
      </c>
      <c r="BM1086" s="239" t="s">
        <v>2082</v>
      </c>
    </row>
    <row r="1087" s="13" customFormat="1">
      <c r="A1087" s="13"/>
      <c r="B1087" s="241"/>
      <c r="C1087" s="242"/>
      <c r="D1087" s="243" t="s">
        <v>230</v>
      </c>
      <c r="E1087" s="242"/>
      <c r="F1087" s="245" t="s">
        <v>5737</v>
      </c>
      <c r="G1087" s="242"/>
      <c r="H1087" s="246">
        <v>2945.0999999999999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230</v>
      </c>
      <c r="AU1087" s="252" t="s">
        <v>88</v>
      </c>
      <c r="AV1087" s="13" t="s">
        <v>88</v>
      </c>
      <c r="AW1087" s="13" t="s">
        <v>4</v>
      </c>
      <c r="AX1087" s="13" t="s">
        <v>86</v>
      </c>
      <c r="AY1087" s="252" t="s">
        <v>216</v>
      </c>
    </row>
    <row r="1088" s="2" customFormat="1" ht="16.5" customHeight="1">
      <c r="A1088" s="39"/>
      <c r="B1088" s="40"/>
      <c r="C1088" s="228" t="s">
        <v>1394</v>
      </c>
      <c r="D1088" s="228" t="s">
        <v>218</v>
      </c>
      <c r="E1088" s="229" t="s">
        <v>2084</v>
      </c>
      <c r="F1088" s="230" t="s">
        <v>2085</v>
      </c>
      <c r="G1088" s="231" t="s">
        <v>277</v>
      </c>
      <c r="H1088" s="232">
        <v>758.07299999999998</v>
      </c>
      <c r="I1088" s="233"/>
      <c r="J1088" s="234">
        <f>ROUND(I1088*H1088,2)</f>
        <v>0</v>
      </c>
      <c r="K1088" s="230" t="s">
        <v>222</v>
      </c>
      <c r="L1088" s="45"/>
      <c r="M1088" s="235" t="s">
        <v>1</v>
      </c>
      <c r="N1088" s="236" t="s">
        <v>44</v>
      </c>
      <c r="O1088" s="92"/>
      <c r="P1088" s="237">
        <f>O1088*H1088</f>
        <v>0</v>
      </c>
      <c r="Q1088" s="237">
        <v>0</v>
      </c>
      <c r="R1088" s="237">
        <f>Q1088*H1088</f>
        <v>0</v>
      </c>
      <c r="S1088" s="237">
        <v>0</v>
      </c>
      <c r="T1088" s="238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9" t="s">
        <v>290</v>
      </c>
      <c r="AT1088" s="239" t="s">
        <v>218</v>
      </c>
      <c r="AU1088" s="239" t="s">
        <v>88</v>
      </c>
      <c r="AY1088" s="18" t="s">
        <v>216</v>
      </c>
      <c r="BE1088" s="240">
        <f>IF(N1088="základní",J1088,0)</f>
        <v>0</v>
      </c>
      <c r="BF1088" s="240">
        <f>IF(N1088="snížená",J1088,0)</f>
        <v>0</v>
      </c>
      <c r="BG1088" s="240">
        <f>IF(N1088="zákl. přenesená",J1088,0)</f>
        <v>0</v>
      </c>
      <c r="BH1088" s="240">
        <f>IF(N1088="sníž. přenesená",J1088,0)</f>
        <v>0</v>
      </c>
      <c r="BI1088" s="240">
        <f>IF(N1088="nulová",J1088,0)</f>
        <v>0</v>
      </c>
      <c r="BJ1088" s="18" t="s">
        <v>86</v>
      </c>
      <c r="BK1088" s="240">
        <f>ROUND(I1088*H1088,2)</f>
        <v>0</v>
      </c>
      <c r="BL1088" s="18" t="s">
        <v>290</v>
      </c>
      <c r="BM1088" s="239" t="s">
        <v>2086</v>
      </c>
    </row>
    <row r="1089" s="13" customFormat="1">
      <c r="A1089" s="13"/>
      <c r="B1089" s="241"/>
      <c r="C1089" s="242"/>
      <c r="D1089" s="243" t="s">
        <v>230</v>
      </c>
      <c r="E1089" s="244" t="s">
        <v>1</v>
      </c>
      <c r="F1089" s="245" t="s">
        <v>5682</v>
      </c>
      <c r="G1089" s="242"/>
      <c r="H1089" s="246">
        <v>624.072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230</v>
      </c>
      <c r="AU1089" s="252" t="s">
        <v>88</v>
      </c>
      <c r="AV1089" s="13" t="s">
        <v>88</v>
      </c>
      <c r="AW1089" s="13" t="s">
        <v>34</v>
      </c>
      <c r="AX1089" s="13" t="s">
        <v>79</v>
      </c>
      <c r="AY1089" s="252" t="s">
        <v>216</v>
      </c>
    </row>
    <row r="1090" s="13" customFormat="1">
      <c r="A1090" s="13"/>
      <c r="B1090" s="241"/>
      <c r="C1090" s="242"/>
      <c r="D1090" s="243" t="s">
        <v>230</v>
      </c>
      <c r="E1090" s="244" t="s">
        <v>1</v>
      </c>
      <c r="F1090" s="245" t="s">
        <v>5670</v>
      </c>
      <c r="G1090" s="242"/>
      <c r="H1090" s="246">
        <v>71.555000000000007</v>
      </c>
      <c r="I1090" s="247"/>
      <c r="J1090" s="242"/>
      <c r="K1090" s="242"/>
      <c r="L1090" s="248"/>
      <c r="M1090" s="249"/>
      <c r="N1090" s="250"/>
      <c r="O1090" s="250"/>
      <c r="P1090" s="250"/>
      <c r="Q1090" s="250"/>
      <c r="R1090" s="250"/>
      <c r="S1090" s="250"/>
      <c r="T1090" s="25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2" t="s">
        <v>230</v>
      </c>
      <c r="AU1090" s="252" t="s">
        <v>88</v>
      </c>
      <c r="AV1090" s="13" t="s">
        <v>88</v>
      </c>
      <c r="AW1090" s="13" t="s">
        <v>34</v>
      </c>
      <c r="AX1090" s="13" t="s">
        <v>79</v>
      </c>
      <c r="AY1090" s="252" t="s">
        <v>216</v>
      </c>
    </row>
    <row r="1091" s="13" customFormat="1">
      <c r="A1091" s="13"/>
      <c r="B1091" s="241"/>
      <c r="C1091" s="242"/>
      <c r="D1091" s="243" t="s">
        <v>230</v>
      </c>
      <c r="E1091" s="244" t="s">
        <v>1</v>
      </c>
      <c r="F1091" s="245" t="s">
        <v>5671</v>
      </c>
      <c r="G1091" s="242"/>
      <c r="H1091" s="246">
        <v>56.845999999999997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230</v>
      </c>
      <c r="AU1091" s="252" t="s">
        <v>88</v>
      </c>
      <c r="AV1091" s="13" t="s">
        <v>88</v>
      </c>
      <c r="AW1091" s="13" t="s">
        <v>34</v>
      </c>
      <c r="AX1091" s="13" t="s">
        <v>79</v>
      </c>
      <c r="AY1091" s="252" t="s">
        <v>216</v>
      </c>
    </row>
    <row r="1092" s="13" customFormat="1">
      <c r="A1092" s="13"/>
      <c r="B1092" s="241"/>
      <c r="C1092" s="242"/>
      <c r="D1092" s="243" t="s">
        <v>230</v>
      </c>
      <c r="E1092" s="244" t="s">
        <v>1</v>
      </c>
      <c r="F1092" s="245" t="s">
        <v>5672</v>
      </c>
      <c r="G1092" s="242"/>
      <c r="H1092" s="246">
        <v>5.5999999999999996</v>
      </c>
      <c r="I1092" s="247"/>
      <c r="J1092" s="242"/>
      <c r="K1092" s="242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2" t="s">
        <v>230</v>
      </c>
      <c r="AU1092" s="252" t="s">
        <v>88</v>
      </c>
      <c r="AV1092" s="13" t="s">
        <v>88</v>
      </c>
      <c r="AW1092" s="13" t="s">
        <v>34</v>
      </c>
      <c r="AX1092" s="13" t="s">
        <v>79</v>
      </c>
      <c r="AY1092" s="252" t="s">
        <v>216</v>
      </c>
    </row>
    <row r="1093" s="14" customFormat="1">
      <c r="A1093" s="14"/>
      <c r="B1093" s="253"/>
      <c r="C1093" s="254"/>
      <c r="D1093" s="243" t="s">
        <v>230</v>
      </c>
      <c r="E1093" s="255" t="s">
        <v>1</v>
      </c>
      <c r="F1093" s="256" t="s">
        <v>285</v>
      </c>
      <c r="G1093" s="254"/>
      <c r="H1093" s="257">
        <v>758.07299999999998</v>
      </c>
      <c r="I1093" s="258"/>
      <c r="J1093" s="254"/>
      <c r="K1093" s="254"/>
      <c r="L1093" s="259"/>
      <c r="M1093" s="260"/>
      <c r="N1093" s="261"/>
      <c r="O1093" s="261"/>
      <c r="P1093" s="261"/>
      <c r="Q1093" s="261"/>
      <c r="R1093" s="261"/>
      <c r="S1093" s="261"/>
      <c r="T1093" s="26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3" t="s">
        <v>230</v>
      </c>
      <c r="AU1093" s="263" t="s">
        <v>88</v>
      </c>
      <c r="AV1093" s="14" t="s">
        <v>121</v>
      </c>
      <c r="AW1093" s="14" t="s">
        <v>34</v>
      </c>
      <c r="AX1093" s="14" t="s">
        <v>86</v>
      </c>
      <c r="AY1093" s="263" t="s">
        <v>216</v>
      </c>
    </row>
    <row r="1094" s="2" customFormat="1" ht="16.5" customHeight="1">
      <c r="A1094" s="39"/>
      <c r="B1094" s="40"/>
      <c r="C1094" s="264" t="s">
        <v>1864</v>
      </c>
      <c r="D1094" s="264" t="s">
        <v>372</v>
      </c>
      <c r="E1094" s="265" t="s">
        <v>2089</v>
      </c>
      <c r="F1094" s="266" t="s">
        <v>2090</v>
      </c>
      <c r="G1094" s="267" t="s">
        <v>277</v>
      </c>
      <c r="H1094" s="268">
        <v>871.78399999999999</v>
      </c>
      <c r="I1094" s="269"/>
      <c r="J1094" s="270">
        <f>ROUND(I1094*H1094,2)</f>
        <v>0</v>
      </c>
      <c r="K1094" s="266" t="s">
        <v>222</v>
      </c>
      <c r="L1094" s="271"/>
      <c r="M1094" s="272" t="s">
        <v>1</v>
      </c>
      <c r="N1094" s="273" t="s">
        <v>44</v>
      </c>
      <c r="O1094" s="92"/>
      <c r="P1094" s="237">
        <f>O1094*H1094</f>
        <v>0</v>
      </c>
      <c r="Q1094" s="237">
        <v>0.00029999999999999997</v>
      </c>
      <c r="R1094" s="237">
        <f>Q1094*H1094</f>
        <v>0.26153519999999997</v>
      </c>
      <c r="S1094" s="237">
        <v>0</v>
      </c>
      <c r="T1094" s="238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9" t="s">
        <v>371</v>
      </c>
      <c r="AT1094" s="239" t="s">
        <v>372</v>
      </c>
      <c r="AU1094" s="239" t="s">
        <v>88</v>
      </c>
      <c r="AY1094" s="18" t="s">
        <v>216</v>
      </c>
      <c r="BE1094" s="240">
        <f>IF(N1094="základní",J1094,0)</f>
        <v>0</v>
      </c>
      <c r="BF1094" s="240">
        <f>IF(N1094="snížená",J1094,0)</f>
        <v>0</v>
      </c>
      <c r="BG1094" s="240">
        <f>IF(N1094="zákl. přenesená",J1094,0)</f>
        <v>0</v>
      </c>
      <c r="BH1094" s="240">
        <f>IF(N1094="sníž. přenesená",J1094,0)</f>
        <v>0</v>
      </c>
      <c r="BI1094" s="240">
        <f>IF(N1094="nulová",J1094,0)</f>
        <v>0</v>
      </c>
      <c r="BJ1094" s="18" t="s">
        <v>86</v>
      </c>
      <c r="BK1094" s="240">
        <f>ROUND(I1094*H1094,2)</f>
        <v>0</v>
      </c>
      <c r="BL1094" s="18" t="s">
        <v>290</v>
      </c>
      <c r="BM1094" s="239" t="s">
        <v>2091</v>
      </c>
    </row>
    <row r="1095" s="13" customFormat="1">
      <c r="A1095" s="13"/>
      <c r="B1095" s="241"/>
      <c r="C1095" s="242"/>
      <c r="D1095" s="243" t="s">
        <v>230</v>
      </c>
      <c r="E1095" s="242"/>
      <c r="F1095" s="245" t="s">
        <v>5683</v>
      </c>
      <c r="G1095" s="242"/>
      <c r="H1095" s="246">
        <v>871.78399999999999</v>
      </c>
      <c r="I1095" s="247"/>
      <c r="J1095" s="242"/>
      <c r="K1095" s="242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230</v>
      </c>
      <c r="AU1095" s="252" t="s">
        <v>88</v>
      </c>
      <c r="AV1095" s="13" t="s">
        <v>88</v>
      </c>
      <c r="AW1095" s="13" t="s">
        <v>4</v>
      </c>
      <c r="AX1095" s="13" t="s">
        <v>86</v>
      </c>
      <c r="AY1095" s="252" t="s">
        <v>216</v>
      </c>
    </row>
    <row r="1096" s="2" customFormat="1" ht="16.5" customHeight="1">
      <c r="A1096" s="39"/>
      <c r="B1096" s="40"/>
      <c r="C1096" s="228" t="s">
        <v>1869</v>
      </c>
      <c r="D1096" s="228" t="s">
        <v>218</v>
      </c>
      <c r="E1096" s="229" t="s">
        <v>2098</v>
      </c>
      <c r="F1096" s="230" t="s">
        <v>2099</v>
      </c>
      <c r="G1096" s="231" t="s">
        <v>277</v>
      </c>
      <c r="H1096" s="232">
        <v>19.079999999999998</v>
      </c>
      <c r="I1096" s="233"/>
      <c r="J1096" s="234">
        <f>ROUND(I1096*H1096,2)</f>
        <v>0</v>
      </c>
      <c r="K1096" s="230" t="s">
        <v>222</v>
      </c>
      <c r="L1096" s="45"/>
      <c r="M1096" s="235" t="s">
        <v>1</v>
      </c>
      <c r="N1096" s="236" t="s">
        <v>44</v>
      </c>
      <c r="O1096" s="92"/>
      <c r="P1096" s="237">
        <f>O1096*H1096</f>
        <v>0</v>
      </c>
      <c r="Q1096" s="237">
        <v>0.0065599999999999999</v>
      </c>
      <c r="R1096" s="237">
        <f>Q1096*H1096</f>
        <v>0.12516479999999999</v>
      </c>
      <c r="S1096" s="237">
        <v>0</v>
      </c>
      <c r="T1096" s="238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9" t="s">
        <v>290</v>
      </c>
      <c r="AT1096" s="239" t="s">
        <v>218</v>
      </c>
      <c r="AU1096" s="239" t="s">
        <v>88</v>
      </c>
      <c r="AY1096" s="18" t="s">
        <v>216</v>
      </c>
      <c r="BE1096" s="240">
        <f>IF(N1096="základní",J1096,0)</f>
        <v>0</v>
      </c>
      <c r="BF1096" s="240">
        <f>IF(N1096="snížená",J1096,0)</f>
        <v>0</v>
      </c>
      <c r="BG1096" s="240">
        <f>IF(N1096="zákl. přenesená",J1096,0)</f>
        <v>0</v>
      </c>
      <c r="BH1096" s="240">
        <f>IF(N1096="sníž. přenesená",J1096,0)</f>
        <v>0</v>
      </c>
      <c r="BI1096" s="240">
        <f>IF(N1096="nulová",J1096,0)</f>
        <v>0</v>
      </c>
      <c r="BJ1096" s="18" t="s">
        <v>86</v>
      </c>
      <c r="BK1096" s="240">
        <f>ROUND(I1096*H1096,2)</f>
        <v>0</v>
      </c>
      <c r="BL1096" s="18" t="s">
        <v>290</v>
      </c>
      <c r="BM1096" s="239" t="s">
        <v>2100</v>
      </c>
    </row>
    <row r="1097" s="13" customFormat="1">
      <c r="A1097" s="13"/>
      <c r="B1097" s="241"/>
      <c r="C1097" s="242"/>
      <c r="D1097" s="243" t="s">
        <v>230</v>
      </c>
      <c r="E1097" s="244" t="s">
        <v>1</v>
      </c>
      <c r="F1097" s="245" t="s">
        <v>5738</v>
      </c>
      <c r="G1097" s="242"/>
      <c r="H1097" s="246">
        <v>19.079999999999998</v>
      </c>
      <c r="I1097" s="247"/>
      <c r="J1097" s="242"/>
      <c r="K1097" s="242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230</v>
      </c>
      <c r="AU1097" s="252" t="s">
        <v>88</v>
      </c>
      <c r="AV1097" s="13" t="s">
        <v>88</v>
      </c>
      <c r="AW1097" s="13" t="s">
        <v>34</v>
      </c>
      <c r="AX1097" s="13" t="s">
        <v>86</v>
      </c>
      <c r="AY1097" s="252" t="s">
        <v>216</v>
      </c>
    </row>
    <row r="1098" s="2" customFormat="1" ht="16.5" customHeight="1">
      <c r="A1098" s="39"/>
      <c r="B1098" s="40"/>
      <c r="C1098" s="228" t="s">
        <v>1874</v>
      </c>
      <c r="D1098" s="228" t="s">
        <v>218</v>
      </c>
      <c r="E1098" s="229" t="s">
        <v>2117</v>
      </c>
      <c r="F1098" s="230" t="s">
        <v>2118</v>
      </c>
      <c r="G1098" s="231" t="s">
        <v>221</v>
      </c>
      <c r="H1098" s="232">
        <v>1</v>
      </c>
      <c r="I1098" s="233"/>
      <c r="J1098" s="234">
        <f>ROUND(I1098*H1098,2)</f>
        <v>0</v>
      </c>
      <c r="K1098" s="230" t="s">
        <v>222</v>
      </c>
      <c r="L1098" s="45"/>
      <c r="M1098" s="235" t="s">
        <v>1</v>
      </c>
      <c r="N1098" s="236" t="s">
        <v>44</v>
      </c>
      <c r="O1098" s="92"/>
      <c r="P1098" s="237">
        <f>O1098*H1098</f>
        <v>0</v>
      </c>
      <c r="Q1098" s="237">
        <v>0.00010000000000000001</v>
      </c>
      <c r="R1098" s="237">
        <f>Q1098*H1098</f>
        <v>0.00010000000000000001</v>
      </c>
      <c r="S1098" s="237">
        <v>0</v>
      </c>
      <c r="T1098" s="238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9" t="s">
        <v>290</v>
      </c>
      <c r="AT1098" s="239" t="s">
        <v>218</v>
      </c>
      <c r="AU1098" s="239" t="s">
        <v>88</v>
      </c>
      <c r="AY1098" s="18" t="s">
        <v>216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8" t="s">
        <v>86</v>
      </c>
      <c r="BK1098" s="240">
        <f>ROUND(I1098*H1098,2)</f>
        <v>0</v>
      </c>
      <c r="BL1098" s="18" t="s">
        <v>290</v>
      </c>
      <c r="BM1098" s="239" t="s">
        <v>2119</v>
      </c>
    </row>
    <row r="1099" s="13" customFormat="1">
      <c r="A1099" s="13"/>
      <c r="B1099" s="241"/>
      <c r="C1099" s="242"/>
      <c r="D1099" s="243" t="s">
        <v>230</v>
      </c>
      <c r="E1099" s="244" t="s">
        <v>1</v>
      </c>
      <c r="F1099" s="245" t="s">
        <v>5739</v>
      </c>
      <c r="G1099" s="242"/>
      <c r="H1099" s="246">
        <v>1</v>
      </c>
      <c r="I1099" s="247"/>
      <c r="J1099" s="242"/>
      <c r="K1099" s="242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230</v>
      </c>
      <c r="AU1099" s="252" t="s">
        <v>88</v>
      </c>
      <c r="AV1099" s="13" t="s">
        <v>88</v>
      </c>
      <c r="AW1099" s="13" t="s">
        <v>34</v>
      </c>
      <c r="AX1099" s="13" t="s">
        <v>79</v>
      </c>
      <c r="AY1099" s="252" t="s">
        <v>216</v>
      </c>
    </row>
    <row r="1100" s="14" customFormat="1">
      <c r="A1100" s="14"/>
      <c r="B1100" s="253"/>
      <c r="C1100" s="254"/>
      <c r="D1100" s="243" t="s">
        <v>230</v>
      </c>
      <c r="E1100" s="255" t="s">
        <v>1</v>
      </c>
      <c r="F1100" s="256" t="s">
        <v>285</v>
      </c>
      <c r="G1100" s="254"/>
      <c r="H1100" s="257">
        <v>1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230</v>
      </c>
      <c r="AU1100" s="263" t="s">
        <v>88</v>
      </c>
      <c r="AV1100" s="14" t="s">
        <v>121</v>
      </c>
      <c r="AW1100" s="14" t="s">
        <v>34</v>
      </c>
      <c r="AX1100" s="14" t="s">
        <v>86</v>
      </c>
      <c r="AY1100" s="263" t="s">
        <v>216</v>
      </c>
    </row>
    <row r="1101" s="2" customFormat="1" ht="24.15" customHeight="1">
      <c r="A1101" s="39"/>
      <c r="B1101" s="40"/>
      <c r="C1101" s="264" t="s">
        <v>1878</v>
      </c>
      <c r="D1101" s="264" t="s">
        <v>372</v>
      </c>
      <c r="E1101" s="265" t="s">
        <v>2122</v>
      </c>
      <c r="F1101" s="266" t="s">
        <v>5740</v>
      </c>
      <c r="G1101" s="267" t="s">
        <v>221</v>
      </c>
      <c r="H1101" s="268">
        <v>1</v>
      </c>
      <c r="I1101" s="269"/>
      <c r="J1101" s="270">
        <f>ROUND(I1101*H1101,2)</f>
        <v>0</v>
      </c>
      <c r="K1101" s="266" t="s">
        <v>1</v>
      </c>
      <c r="L1101" s="271"/>
      <c r="M1101" s="272" t="s">
        <v>1</v>
      </c>
      <c r="N1101" s="273" t="s">
        <v>44</v>
      </c>
      <c r="O1101" s="92"/>
      <c r="P1101" s="237">
        <f>O1101*H1101</f>
        <v>0</v>
      </c>
      <c r="Q1101" s="237">
        <v>0.001</v>
      </c>
      <c r="R1101" s="237">
        <f>Q1101*H1101</f>
        <v>0.001</v>
      </c>
      <c r="S1101" s="237">
        <v>0</v>
      </c>
      <c r="T1101" s="238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9" t="s">
        <v>371</v>
      </c>
      <c r="AT1101" s="239" t="s">
        <v>372</v>
      </c>
      <c r="AU1101" s="239" t="s">
        <v>88</v>
      </c>
      <c r="AY1101" s="18" t="s">
        <v>216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86</v>
      </c>
      <c r="BK1101" s="240">
        <f>ROUND(I1101*H1101,2)</f>
        <v>0</v>
      </c>
      <c r="BL1101" s="18" t="s">
        <v>290</v>
      </c>
      <c r="BM1101" s="239" t="s">
        <v>2124</v>
      </c>
    </row>
    <row r="1102" s="2" customFormat="1" ht="16.5" customHeight="1">
      <c r="A1102" s="39"/>
      <c r="B1102" s="40"/>
      <c r="C1102" s="228" t="s">
        <v>1883</v>
      </c>
      <c r="D1102" s="228" t="s">
        <v>218</v>
      </c>
      <c r="E1102" s="229" t="s">
        <v>2126</v>
      </c>
      <c r="F1102" s="230" t="s">
        <v>2127</v>
      </c>
      <c r="G1102" s="231" t="s">
        <v>359</v>
      </c>
      <c r="H1102" s="232">
        <v>8.5790000000000006</v>
      </c>
      <c r="I1102" s="233"/>
      <c r="J1102" s="234">
        <f>ROUND(I1102*H1102,2)</f>
        <v>0</v>
      </c>
      <c r="K1102" s="230" t="s">
        <v>222</v>
      </c>
      <c r="L1102" s="45"/>
      <c r="M1102" s="235" t="s">
        <v>1</v>
      </c>
      <c r="N1102" s="236" t="s">
        <v>44</v>
      </c>
      <c r="O1102" s="92"/>
      <c r="P1102" s="237">
        <f>O1102*H1102</f>
        <v>0</v>
      </c>
      <c r="Q1102" s="237">
        <v>0</v>
      </c>
      <c r="R1102" s="237">
        <f>Q1102*H1102</f>
        <v>0</v>
      </c>
      <c r="S1102" s="237">
        <v>0</v>
      </c>
      <c r="T1102" s="238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9" t="s">
        <v>290</v>
      </c>
      <c r="AT1102" s="239" t="s">
        <v>218</v>
      </c>
      <c r="AU1102" s="239" t="s">
        <v>88</v>
      </c>
      <c r="AY1102" s="18" t="s">
        <v>216</v>
      </c>
      <c r="BE1102" s="240">
        <f>IF(N1102="základní",J1102,0)</f>
        <v>0</v>
      </c>
      <c r="BF1102" s="240">
        <f>IF(N1102="snížená",J1102,0)</f>
        <v>0</v>
      </c>
      <c r="BG1102" s="240">
        <f>IF(N1102="zákl. přenesená",J1102,0)</f>
        <v>0</v>
      </c>
      <c r="BH1102" s="240">
        <f>IF(N1102="sníž. přenesená",J1102,0)</f>
        <v>0</v>
      </c>
      <c r="BI1102" s="240">
        <f>IF(N1102="nulová",J1102,0)</f>
        <v>0</v>
      </c>
      <c r="BJ1102" s="18" t="s">
        <v>86</v>
      </c>
      <c r="BK1102" s="240">
        <f>ROUND(I1102*H1102,2)</f>
        <v>0</v>
      </c>
      <c r="BL1102" s="18" t="s">
        <v>290</v>
      </c>
      <c r="BM1102" s="239" t="s">
        <v>2128</v>
      </c>
    </row>
    <row r="1103" s="12" customFormat="1" ht="22.8" customHeight="1">
      <c r="A1103" s="12"/>
      <c r="B1103" s="212"/>
      <c r="C1103" s="213"/>
      <c r="D1103" s="214" t="s">
        <v>78</v>
      </c>
      <c r="E1103" s="226" t="s">
        <v>2129</v>
      </c>
      <c r="F1103" s="226" t="s">
        <v>2130</v>
      </c>
      <c r="G1103" s="213"/>
      <c r="H1103" s="213"/>
      <c r="I1103" s="216"/>
      <c r="J1103" s="227">
        <f>BK1103</f>
        <v>0</v>
      </c>
      <c r="K1103" s="213"/>
      <c r="L1103" s="218"/>
      <c r="M1103" s="219"/>
      <c r="N1103" s="220"/>
      <c r="O1103" s="220"/>
      <c r="P1103" s="221">
        <f>SUM(P1104:P1176)</f>
        <v>0</v>
      </c>
      <c r="Q1103" s="220"/>
      <c r="R1103" s="221">
        <f>SUM(R1104:R1176)</f>
        <v>6.0690265400000012</v>
      </c>
      <c r="S1103" s="220"/>
      <c r="T1103" s="222">
        <f>SUM(T1104:T1176)</f>
        <v>15.086133000000002</v>
      </c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R1103" s="223" t="s">
        <v>88</v>
      </c>
      <c r="AT1103" s="224" t="s">
        <v>78</v>
      </c>
      <c r="AU1103" s="224" t="s">
        <v>86</v>
      </c>
      <c r="AY1103" s="223" t="s">
        <v>216</v>
      </c>
      <c r="BK1103" s="225">
        <f>SUM(BK1104:BK1176)</f>
        <v>0</v>
      </c>
    </row>
    <row r="1104" s="2" customFormat="1" ht="16.5" customHeight="1">
      <c r="A1104" s="39"/>
      <c r="B1104" s="40"/>
      <c r="C1104" s="228" t="s">
        <v>1887</v>
      </c>
      <c r="D1104" s="228" t="s">
        <v>218</v>
      </c>
      <c r="E1104" s="229" t="s">
        <v>5741</v>
      </c>
      <c r="F1104" s="230" t="s">
        <v>5742</v>
      </c>
      <c r="G1104" s="231" t="s">
        <v>277</v>
      </c>
      <c r="H1104" s="232">
        <v>104.77500000000001</v>
      </c>
      <c r="I1104" s="233"/>
      <c r="J1104" s="234">
        <f>ROUND(I1104*H1104,2)</f>
        <v>0</v>
      </c>
      <c r="K1104" s="230" t="s">
        <v>222</v>
      </c>
      <c r="L1104" s="45"/>
      <c r="M1104" s="235" t="s">
        <v>1</v>
      </c>
      <c r="N1104" s="236" t="s">
        <v>44</v>
      </c>
      <c r="O1104" s="92"/>
      <c r="P1104" s="237">
        <f>O1104*H1104</f>
        <v>0</v>
      </c>
      <c r="Q1104" s="237">
        <v>0</v>
      </c>
      <c r="R1104" s="237">
        <f>Q1104*H1104</f>
        <v>0</v>
      </c>
      <c r="S1104" s="237">
        <v>0.00042000000000000002</v>
      </c>
      <c r="T1104" s="238">
        <f>S1104*H1104</f>
        <v>0.044005500000000003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9" t="s">
        <v>290</v>
      </c>
      <c r="AT1104" s="239" t="s">
        <v>218</v>
      </c>
      <c r="AU1104" s="239" t="s">
        <v>88</v>
      </c>
      <c r="AY1104" s="18" t="s">
        <v>216</v>
      </c>
      <c r="BE1104" s="240">
        <f>IF(N1104="základní",J1104,0)</f>
        <v>0</v>
      </c>
      <c r="BF1104" s="240">
        <f>IF(N1104="snížená",J1104,0)</f>
        <v>0</v>
      </c>
      <c r="BG1104" s="240">
        <f>IF(N1104="zákl. přenesená",J1104,0)</f>
        <v>0</v>
      </c>
      <c r="BH1104" s="240">
        <f>IF(N1104="sníž. přenesená",J1104,0)</f>
        <v>0</v>
      </c>
      <c r="BI1104" s="240">
        <f>IF(N1104="nulová",J1104,0)</f>
        <v>0</v>
      </c>
      <c r="BJ1104" s="18" t="s">
        <v>86</v>
      </c>
      <c r="BK1104" s="240">
        <f>ROUND(I1104*H1104,2)</f>
        <v>0</v>
      </c>
      <c r="BL1104" s="18" t="s">
        <v>290</v>
      </c>
      <c r="BM1104" s="239" t="s">
        <v>5743</v>
      </c>
    </row>
    <row r="1105" s="13" customFormat="1">
      <c r="A1105" s="13"/>
      <c r="B1105" s="241"/>
      <c r="C1105" s="242"/>
      <c r="D1105" s="243" t="s">
        <v>230</v>
      </c>
      <c r="E1105" s="244" t="s">
        <v>1</v>
      </c>
      <c r="F1105" s="245" t="s">
        <v>5228</v>
      </c>
      <c r="G1105" s="242"/>
      <c r="H1105" s="246">
        <v>20.149999999999999</v>
      </c>
      <c r="I1105" s="247"/>
      <c r="J1105" s="242"/>
      <c r="K1105" s="242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2" t="s">
        <v>230</v>
      </c>
      <c r="AU1105" s="252" t="s">
        <v>88</v>
      </c>
      <c r="AV1105" s="13" t="s">
        <v>88</v>
      </c>
      <c r="AW1105" s="13" t="s">
        <v>34</v>
      </c>
      <c r="AX1105" s="13" t="s">
        <v>79</v>
      </c>
      <c r="AY1105" s="252" t="s">
        <v>216</v>
      </c>
    </row>
    <row r="1106" s="13" customFormat="1">
      <c r="A1106" s="13"/>
      <c r="B1106" s="241"/>
      <c r="C1106" s="242"/>
      <c r="D1106" s="243" t="s">
        <v>230</v>
      </c>
      <c r="E1106" s="244" t="s">
        <v>1</v>
      </c>
      <c r="F1106" s="245" t="s">
        <v>5229</v>
      </c>
      <c r="G1106" s="242"/>
      <c r="H1106" s="246">
        <v>15.65</v>
      </c>
      <c r="I1106" s="247"/>
      <c r="J1106" s="242"/>
      <c r="K1106" s="242"/>
      <c r="L1106" s="248"/>
      <c r="M1106" s="249"/>
      <c r="N1106" s="250"/>
      <c r="O1106" s="250"/>
      <c r="P1106" s="250"/>
      <c r="Q1106" s="250"/>
      <c r="R1106" s="250"/>
      <c r="S1106" s="250"/>
      <c r="T1106" s="25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2" t="s">
        <v>230</v>
      </c>
      <c r="AU1106" s="252" t="s">
        <v>88</v>
      </c>
      <c r="AV1106" s="13" t="s">
        <v>88</v>
      </c>
      <c r="AW1106" s="13" t="s">
        <v>34</v>
      </c>
      <c r="AX1106" s="13" t="s">
        <v>79</v>
      </c>
      <c r="AY1106" s="252" t="s">
        <v>216</v>
      </c>
    </row>
    <row r="1107" s="13" customFormat="1">
      <c r="A1107" s="13"/>
      <c r="B1107" s="241"/>
      <c r="C1107" s="242"/>
      <c r="D1107" s="243" t="s">
        <v>230</v>
      </c>
      <c r="E1107" s="244" t="s">
        <v>1</v>
      </c>
      <c r="F1107" s="245" t="s">
        <v>5230</v>
      </c>
      <c r="G1107" s="242"/>
      <c r="H1107" s="246">
        <v>10.199999999999999</v>
      </c>
      <c r="I1107" s="247"/>
      <c r="J1107" s="242"/>
      <c r="K1107" s="242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230</v>
      </c>
      <c r="AU1107" s="252" t="s">
        <v>88</v>
      </c>
      <c r="AV1107" s="13" t="s">
        <v>88</v>
      </c>
      <c r="AW1107" s="13" t="s">
        <v>34</v>
      </c>
      <c r="AX1107" s="13" t="s">
        <v>79</v>
      </c>
      <c r="AY1107" s="252" t="s">
        <v>216</v>
      </c>
    </row>
    <row r="1108" s="13" customFormat="1">
      <c r="A1108" s="13"/>
      <c r="B1108" s="241"/>
      <c r="C1108" s="242"/>
      <c r="D1108" s="243" t="s">
        <v>230</v>
      </c>
      <c r="E1108" s="244" t="s">
        <v>1</v>
      </c>
      <c r="F1108" s="245" t="s">
        <v>5231</v>
      </c>
      <c r="G1108" s="242"/>
      <c r="H1108" s="246">
        <v>0.5</v>
      </c>
      <c r="I1108" s="247"/>
      <c r="J1108" s="242"/>
      <c r="K1108" s="242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230</v>
      </c>
      <c r="AU1108" s="252" t="s">
        <v>88</v>
      </c>
      <c r="AV1108" s="13" t="s">
        <v>88</v>
      </c>
      <c r="AW1108" s="13" t="s">
        <v>34</v>
      </c>
      <c r="AX1108" s="13" t="s">
        <v>79</v>
      </c>
      <c r="AY1108" s="252" t="s">
        <v>216</v>
      </c>
    </row>
    <row r="1109" s="13" customFormat="1">
      <c r="A1109" s="13"/>
      <c r="B1109" s="241"/>
      <c r="C1109" s="242"/>
      <c r="D1109" s="243" t="s">
        <v>230</v>
      </c>
      <c r="E1109" s="244" t="s">
        <v>1</v>
      </c>
      <c r="F1109" s="245" t="s">
        <v>5628</v>
      </c>
      <c r="G1109" s="242"/>
      <c r="H1109" s="246">
        <v>4.2000000000000002</v>
      </c>
      <c r="I1109" s="247"/>
      <c r="J1109" s="242"/>
      <c r="K1109" s="242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2" t="s">
        <v>230</v>
      </c>
      <c r="AU1109" s="252" t="s">
        <v>88</v>
      </c>
      <c r="AV1109" s="13" t="s">
        <v>88</v>
      </c>
      <c r="AW1109" s="13" t="s">
        <v>34</v>
      </c>
      <c r="AX1109" s="13" t="s">
        <v>79</v>
      </c>
      <c r="AY1109" s="252" t="s">
        <v>216</v>
      </c>
    </row>
    <row r="1110" s="13" customFormat="1">
      <c r="A1110" s="13"/>
      <c r="B1110" s="241"/>
      <c r="C1110" s="242"/>
      <c r="D1110" s="243" t="s">
        <v>230</v>
      </c>
      <c r="E1110" s="244" t="s">
        <v>1</v>
      </c>
      <c r="F1110" s="245" t="s">
        <v>5232</v>
      </c>
      <c r="G1110" s="242"/>
      <c r="H1110" s="246">
        <v>39.200000000000003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230</v>
      </c>
      <c r="AU1110" s="252" t="s">
        <v>88</v>
      </c>
      <c r="AV1110" s="13" t="s">
        <v>88</v>
      </c>
      <c r="AW1110" s="13" t="s">
        <v>34</v>
      </c>
      <c r="AX1110" s="13" t="s">
        <v>79</v>
      </c>
      <c r="AY1110" s="252" t="s">
        <v>216</v>
      </c>
    </row>
    <row r="1111" s="13" customFormat="1">
      <c r="A1111" s="13"/>
      <c r="B1111" s="241"/>
      <c r="C1111" s="242"/>
      <c r="D1111" s="243" t="s">
        <v>230</v>
      </c>
      <c r="E1111" s="244" t="s">
        <v>1</v>
      </c>
      <c r="F1111" s="245" t="s">
        <v>5744</v>
      </c>
      <c r="G1111" s="242"/>
      <c r="H1111" s="246">
        <v>4.375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230</v>
      </c>
      <c r="AU1111" s="252" t="s">
        <v>88</v>
      </c>
      <c r="AV1111" s="13" t="s">
        <v>88</v>
      </c>
      <c r="AW1111" s="13" t="s">
        <v>34</v>
      </c>
      <c r="AX1111" s="13" t="s">
        <v>79</v>
      </c>
      <c r="AY1111" s="252" t="s">
        <v>216</v>
      </c>
    </row>
    <row r="1112" s="13" customFormat="1">
      <c r="A1112" s="13"/>
      <c r="B1112" s="241"/>
      <c r="C1112" s="242"/>
      <c r="D1112" s="243" t="s">
        <v>230</v>
      </c>
      <c r="E1112" s="244" t="s">
        <v>1</v>
      </c>
      <c r="F1112" s="245" t="s">
        <v>5445</v>
      </c>
      <c r="G1112" s="242"/>
      <c r="H1112" s="246">
        <v>10.5</v>
      </c>
      <c r="I1112" s="247"/>
      <c r="J1112" s="242"/>
      <c r="K1112" s="242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230</v>
      </c>
      <c r="AU1112" s="252" t="s">
        <v>88</v>
      </c>
      <c r="AV1112" s="13" t="s">
        <v>88</v>
      </c>
      <c r="AW1112" s="13" t="s">
        <v>34</v>
      </c>
      <c r="AX1112" s="13" t="s">
        <v>79</v>
      </c>
      <c r="AY1112" s="252" t="s">
        <v>216</v>
      </c>
    </row>
    <row r="1113" s="14" customFormat="1">
      <c r="A1113" s="14"/>
      <c r="B1113" s="253"/>
      <c r="C1113" s="254"/>
      <c r="D1113" s="243" t="s">
        <v>230</v>
      </c>
      <c r="E1113" s="255" t="s">
        <v>1</v>
      </c>
      <c r="F1113" s="256" t="s">
        <v>285</v>
      </c>
      <c r="G1113" s="254"/>
      <c r="H1113" s="257">
        <v>104.77500000000001</v>
      </c>
      <c r="I1113" s="258"/>
      <c r="J1113" s="254"/>
      <c r="K1113" s="254"/>
      <c r="L1113" s="259"/>
      <c r="M1113" s="260"/>
      <c r="N1113" s="261"/>
      <c r="O1113" s="261"/>
      <c r="P1113" s="261"/>
      <c r="Q1113" s="261"/>
      <c r="R1113" s="261"/>
      <c r="S1113" s="261"/>
      <c r="T1113" s="26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3" t="s">
        <v>230</v>
      </c>
      <c r="AU1113" s="263" t="s">
        <v>88</v>
      </c>
      <c r="AV1113" s="14" t="s">
        <v>121</v>
      </c>
      <c r="AW1113" s="14" t="s">
        <v>34</v>
      </c>
      <c r="AX1113" s="14" t="s">
        <v>86</v>
      </c>
      <c r="AY1113" s="263" t="s">
        <v>216</v>
      </c>
    </row>
    <row r="1114" s="2" customFormat="1" ht="16.5" customHeight="1">
      <c r="A1114" s="39"/>
      <c r="B1114" s="40"/>
      <c r="C1114" s="228" t="s">
        <v>1890</v>
      </c>
      <c r="D1114" s="228" t="s">
        <v>218</v>
      </c>
      <c r="E1114" s="229" t="s">
        <v>2132</v>
      </c>
      <c r="F1114" s="230" t="s">
        <v>2133</v>
      </c>
      <c r="G1114" s="231" t="s">
        <v>277</v>
      </c>
      <c r="H1114" s="232">
        <v>97.219999999999999</v>
      </c>
      <c r="I1114" s="233"/>
      <c r="J1114" s="234">
        <f>ROUND(I1114*H1114,2)</f>
        <v>0</v>
      </c>
      <c r="K1114" s="230" t="s">
        <v>222</v>
      </c>
      <c r="L1114" s="45"/>
      <c r="M1114" s="235" t="s">
        <v>1</v>
      </c>
      <c r="N1114" s="236" t="s">
        <v>44</v>
      </c>
      <c r="O1114" s="92"/>
      <c r="P1114" s="237">
        <f>O1114*H1114</f>
        <v>0</v>
      </c>
      <c r="Q1114" s="237">
        <v>0</v>
      </c>
      <c r="R1114" s="237">
        <f>Q1114*H1114</f>
        <v>0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290</v>
      </c>
      <c r="AT1114" s="239" t="s">
        <v>218</v>
      </c>
      <c r="AU1114" s="239" t="s">
        <v>88</v>
      </c>
      <c r="AY1114" s="18" t="s">
        <v>216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86</v>
      </c>
      <c r="BK1114" s="240">
        <f>ROUND(I1114*H1114,2)</f>
        <v>0</v>
      </c>
      <c r="BL1114" s="18" t="s">
        <v>290</v>
      </c>
      <c r="BM1114" s="239" t="s">
        <v>5745</v>
      </c>
    </row>
    <row r="1115" s="13" customFormat="1">
      <c r="A1115" s="13"/>
      <c r="B1115" s="241"/>
      <c r="C1115" s="242"/>
      <c r="D1115" s="243" t="s">
        <v>230</v>
      </c>
      <c r="E1115" s="244" t="s">
        <v>1</v>
      </c>
      <c r="F1115" s="245" t="s">
        <v>5228</v>
      </c>
      <c r="G1115" s="242"/>
      <c r="H1115" s="246">
        <v>20.149999999999999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230</v>
      </c>
      <c r="AU1115" s="252" t="s">
        <v>88</v>
      </c>
      <c r="AV1115" s="13" t="s">
        <v>88</v>
      </c>
      <c r="AW1115" s="13" t="s">
        <v>34</v>
      </c>
      <c r="AX1115" s="13" t="s">
        <v>79</v>
      </c>
      <c r="AY1115" s="252" t="s">
        <v>216</v>
      </c>
    </row>
    <row r="1116" s="13" customFormat="1">
      <c r="A1116" s="13"/>
      <c r="B1116" s="241"/>
      <c r="C1116" s="242"/>
      <c r="D1116" s="243" t="s">
        <v>230</v>
      </c>
      <c r="E1116" s="244" t="s">
        <v>1</v>
      </c>
      <c r="F1116" s="245" t="s">
        <v>5229</v>
      </c>
      <c r="G1116" s="242"/>
      <c r="H1116" s="246">
        <v>15.65</v>
      </c>
      <c r="I1116" s="247"/>
      <c r="J1116" s="242"/>
      <c r="K1116" s="242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230</v>
      </c>
      <c r="AU1116" s="252" t="s">
        <v>88</v>
      </c>
      <c r="AV1116" s="13" t="s">
        <v>88</v>
      </c>
      <c r="AW1116" s="13" t="s">
        <v>34</v>
      </c>
      <c r="AX1116" s="13" t="s">
        <v>79</v>
      </c>
      <c r="AY1116" s="252" t="s">
        <v>216</v>
      </c>
    </row>
    <row r="1117" s="13" customFormat="1">
      <c r="A1117" s="13"/>
      <c r="B1117" s="241"/>
      <c r="C1117" s="242"/>
      <c r="D1117" s="243" t="s">
        <v>230</v>
      </c>
      <c r="E1117" s="244" t="s">
        <v>1</v>
      </c>
      <c r="F1117" s="245" t="s">
        <v>5230</v>
      </c>
      <c r="G1117" s="242"/>
      <c r="H1117" s="246">
        <v>10.199999999999999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230</v>
      </c>
      <c r="AU1117" s="252" t="s">
        <v>88</v>
      </c>
      <c r="AV1117" s="13" t="s">
        <v>88</v>
      </c>
      <c r="AW1117" s="13" t="s">
        <v>34</v>
      </c>
      <c r="AX1117" s="13" t="s">
        <v>79</v>
      </c>
      <c r="AY1117" s="252" t="s">
        <v>216</v>
      </c>
    </row>
    <row r="1118" s="13" customFormat="1">
      <c r="A1118" s="13"/>
      <c r="B1118" s="241"/>
      <c r="C1118" s="242"/>
      <c r="D1118" s="243" t="s">
        <v>230</v>
      </c>
      <c r="E1118" s="244" t="s">
        <v>1</v>
      </c>
      <c r="F1118" s="245" t="s">
        <v>5231</v>
      </c>
      <c r="G1118" s="242"/>
      <c r="H1118" s="246">
        <v>0.5</v>
      </c>
      <c r="I1118" s="247"/>
      <c r="J1118" s="242"/>
      <c r="K1118" s="242"/>
      <c r="L1118" s="248"/>
      <c r="M1118" s="249"/>
      <c r="N1118" s="250"/>
      <c r="O1118" s="250"/>
      <c r="P1118" s="250"/>
      <c r="Q1118" s="250"/>
      <c r="R1118" s="250"/>
      <c r="S1118" s="250"/>
      <c r="T1118" s="25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2" t="s">
        <v>230</v>
      </c>
      <c r="AU1118" s="252" t="s">
        <v>88</v>
      </c>
      <c r="AV1118" s="13" t="s">
        <v>88</v>
      </c>
      <c r="AW1118" s="13" t="s">
        <v>34</v>
      </c>
      <c r="AX1118" s="13" t="s">
        <v>79</v>
      </c>
      <c r="AY1118" s="252" t="s">
        <v>216</v>
      </c>
    </row>
    <row r="1119" s="13" customFormat="1">
      <c r="A1119" s="13"/>
      <c r="B1119" s="241"/>
      <c r="C1119" s="242"/>
      <c r="D1119" s="243" t="s">
        <v>230</v>
      </c>
      <c r="E1119" s="244" t="s">
        <v>1</v>
      </c>
      <c r="F1119" s="245" t="s">
        <v>5232</v>
      </c>
      <c r="G1119" s="242"/>
      <c r="H1119" s="246">
        <v>39.200000000000003</v>
      </c>
      <c r="I1119" s="247"/>
      <c r="J1119" s="242"/>
      <c r="K1119" s="242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230</v>
      </c>
      <c r="AU1119" s="252" t="s">
        <v>88</v>
      </c>
      <c r="AV1119" s="13" t="s">
        <v>88</v>
      </c>
      <c r="AW1119" s="13" t="s">
        <v>34</v>
      </c>
      <c r="AX1119" s="13" t="s">
        <v>79</v>
      </c>
      <c r="AY1119" s="252" t="s">
        <v>216</v>
      </c>
    </row>
    <row r="1120" s="15" customFormat="1">
      <c r="A1120" s="15"/>
      <c r="B1120" s="280"/>
      <c r="C1120" s="281"/>
      <c r="D1120" s="243" t="s">
        <v>230</v>
      </c>
      <c r="E1120" s="282" t="s">
        <v>1</v>
      </c>
      <c r="F1120" s="283" t="s">
        <v>5746</v>
      </c>
      <c r="G1120" s="281"/>
      <c r="H1120" s="284">
        <v>85.700000000000003</v>
      </c>
      <c r="I1120" s="285"/>
      <c r="J1120" s="281"/>
      <c r="K1120" s="281"/>
      <c r="L1120" s="286"/>
      <c r="M1120" s="287"/>
      <c r="N1120" s="288"/>
      <c r="O1120" s="288"/>
      <c r="P1120" s="288"/>
      <c r="Q1120" s="288"/>
      <c r="R1120" s="288"/>
      <c r="S1120" s="288"/>
      <c r="T1120" s="289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90" t="s">
        <v>230</v>
      </c>
      <c r="AU1120" s="290" t="s">
        <v>88</v>
      </c>
      <c r="AV1120" s="15" t="s">
        <v>99</v>
      </c>
      <c r="AW1120" s="15" t="s">
        <v>34</v>
      </c>
      <c r="AX1120" s="15" t="s">
        <v>79</v>
      </c>
      <c r="AY1120" s="290" t="s">
        <v>216</v>
      </c>
    </row>
    <row r="1121" s="13" customFormat="1">
      <c r="A1121" s="13"/>
      <c r="B1121" s="241"/>
      <c r="C1121" s="242"/>
      <c r="D1121" s="243" t="s">
        <v>230</v>
      </c>
      <c r="E1121" s="244" t="s">
        <v>1</v>
      </c>
      <c r="F1121" s="245" t="s">
        <v>5747</v>
      </c>
      <c r="G1121" s="242"/>
      <c r="H1121" s="246">
        <v>11.52</v>
      </c>
      <c r="I1121" s="247"/>
      <c r="J1121" s="242"/>
      <c r="K1121" s="242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230</v>
      </c>
      <c r="AU1121" s="252" t="s">
        <v>88</v>
      </c>
      <c r="AV1121" s="13" t="s">
        <v>88</v>
      </c>
      <c r="AW1121" s="13" t="s">
        <v>34</v>
      </c>
      <c r="AX1121" s="13" t="s">
        <v>79</v>
      </c>
      <c r="AY1121" s="252" t="s">
        <v>216</v>
      </c>
    </row>
    <row r="1122" s="14" customFormat="1">
      <c r="A1122" s="14"/>
      <c r="B1122" s="253"/>
      <c r="C1122" s="254"/>
      <c r="D1122" s="243" t="s">
        <v>230</v>
      </c>
      <c r="E1122" s="255" t="s">
        <v>1</v>
      </c>
      <c r="F1122" s="256" t="s">
        <v>285</v>
      </c>
      <c r="G1122" s="254"/>
      <c r="H1122" s="257">
        <v>97.219999999999999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230</v>
      </c>
      <c r="AU1122" s="263" t="s">
        <v>88</v>
      </c>
      <c r="AV1122" s="14" t="s">
        <v>121</v>
      </c>
      <c r="AW1122" s="14" t="s">
        <v>34</v>
      </c>
      <c r="AX1122" s="14" t="s">
        <v>86</v>
      </c>
      <c r="AY1122" s="263" t="s">
        <v>216</v>
      </c>
    </row>
    <row r="1123" s="2" customFormat="1" ht="16.5" customHeight="1">
      <c r="A1123" s="39"/>
      <c r="B1123" s="40"/>
      <c r="C1123" s="264" t="s">
        <v>1898</v>
      </c>
      <c r="D1123" s="264" t="s">
        <v>372</v>
      </c>
      <c r="E1123" s="265" t="s">
        <v>5748</v>
      </c>
      <c r="F1123" s="266" t="s">
        <v>5749</v>
      </c>
      <c r="G1123" s="267" t="s">
        <v>277</v>
      </c>
      <c r="H1123" s="268">
        <v>98.555000000000007</v>
      </c>
      <c r="I1123" s="269"/>
      <c r="J1123" s="270">
        <f>ROUND(I1123*H1123,2)</f>
        <v>0</v>
      </c>
      <c r="K1123" s="266" t="s">
        <v>222</v>
      </c>
      <c r="L1123" s="271"/>
      <c r="M1123" s="272" t="s">
        <v>1</v>
      </c>
      <c r="N1123" s="273" t="s">
        <v>44</v>
      </c>
      <c r="O1123" s="92"/>
      <c r="P1123" s="237">
        <f>O1123*H1123</f>
        <v>0</v>
      </c>
      <c r="Q1123" s="237">
        <v>0.0020999999999999999</v>
      </c>
      <c r="R1123" s="237">
        <f>Q1123*H1123</f>
        <v>0.2069655</v>
      </c>
      <c r="S1123" s="237">
        <v>0</v>
      </c>
      <c r="T1123" s="238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39" t="s">
        <v>371</v>
      </c>
      <c r="AT1123" s="239" t="s">
        <v>372</v>
      </c>
      <c r="AU1123" s="239" t="s">
        <v>88</v>
      </c>
      <c r="AY1123" s="18" t="s">
        <v>216</v>
      </c>
      <c r="BE1123" s="240">
        <f>IF(N1123="základní",J1123,0)</f>
        <v>0</v>
      </c>
      <c r="BF1123" s="240">
        <f>IF(N1123="snížená",J1123,0)</f>
        <v>0</v>
      </c>
      <c r="BG1123" s="240">
        <f>IF(N1123="zákl. přenesená",J1123,0)</f>
        <v>0</v>
      </c>
      <c r="BH1123" s="240">
        <f>IF(N1123="sníž. přenesená",J1123,0)</f>
        <v>0</v>
      </c>
      <c r="BI1123" s="240">
        <f>IF(N1123="nulová",J1123,0)</f>
        <v>0</v>
      </c>
      <c r="BJ1123" s="18" t="s">
        <v>86</v>
      </c>
      <c r="BK1123" s="240">
        <f>ROUND(I1123*H1123,2)</f>
        <v>0</v>
      </c>
      <c r="BL1123" s="18" t="s">
        <v>290</v>
      </c>
      <c r="BM1123" s="239" t="s">
        <v>5750</v>
      </c>
    </row>
    <row r="1124" s="13" customFormat="1">
      <c r="A1124" s="13"/>
      <c r="B1124" s="241"/>
      <c r="C1124" s="242"/>
      <c r="D1124" s="243" t="s">
        <v>230</v>
      </c>
      <c r="E1124" s="244" t="s">
        <v>1</v>
      </c>
      <c r="F1124" s="245" t="s">
        <v>5228</v>
      </c>
      <c r="G1124" s="242"/>
      <c r="H1124" s="246">
        <v>20.149999999999999</v>
      </c>
      <c r="I1124" s="247"/>
      <c r="J1124" s="242"/>
      <c r="K1124" s="242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230</v>
      </c>
      <c r="AU1124" s="252" t="s">
        <v>88</v>
      </c>
      <c r="AV1124" s="13" t="s">
        <v>88</v>
      </c>
      <c r="AW1124" s="13" t="s">
        <v>34</v>
      </c>
      <c r="AX1124" s="13" t="s">
        <v>79</v>
      </c>
      <c r="AY1124" s="252" t="s">
        <v>216</v>
      </c>
    </row>
    <row r="1125" s="13" customFormat="1">
      <c r="A1125" s="13"/>
      <c r="B1125" s="241"/>
      <c r="C1125" s="242"/>
      <c r="D1125" s="243" t="s">
        <v>230</v>
      </c>
      <c r="E1125" s="244" t="s">
        <v>1</v>
      </c>
      <c r="F1125" s="245" t="s">
        <v>5229</v>
      </c>
      <c r="G1125" s="242"/>
      <c r="H1125" s="246">
        <v>15.65</v>
      </c>
      <c r="I1125" s="247"/>
      <c r="J1125" s="242"/>
      <c r="K1125" s="242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230</v>
      </c>
      <c r="AU1125" s="252" t="s">
        <v>88</v>
      </c>
      <c r="AV1125" s="13" t="s">
        <v>88</v>
      </c>
      <c r="AW1125" s="13" t="s">
        <v>34</v>
      </c>
      <c r="AX1125" s="13" t="s">
        <v>79</v>
      </c>
      <c r="AY1125" s="252" t="s">
        <v>216</v>
      </c>
    </row>
    <row r="1126" s="13" customFormat="1">
      <c r="A1126" s="13"/>
      <c r="B1126" s="241"/>
      <c r="C1126" s="242"/>
      <c r="D1126" s="243" t="s">
        <v>230</v>
      </c>
      <c r="E1126" s="244" t="s">
        <v>1</v>
      </c>
      <c r="F1126" s="245" t="s">
        <v>5230</v>
      </c>
      <c r="G1126" s="242"/>
      <c r="H1126" s="246">
        <v>10.199999999999999</v>
      </c>
      <c r="I1126" s="247"/>
      <c r="J1126" s="242"/>
      <c r="K1126" s="242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230</v>
      </c>
      <c r="AU1126" s="252" t="s">
        <v>88</v>
      </c>
      <c r="AV1126" s="13" t="s">
        <v>88</v>
      </c>
      <c r="AW1126" s="13" t="s">
        <v>34</v>
      </c>
      <c r="AX1126" s="13" t="s">
        <v>79</v>
      </c>
      <c r="AY1126" s="252" t="s">
        <v>216</v>
      </c>
    </row>
    <row r="1127" s="13" customFormat="1">
      <c r="A1127" s="13"/>
      <c r="B1127" s="241"/>
      <c r="C1127" s="242"/>
      <c r="D1127" s="243" t="s">
        <v>230</v>
      </c>
      <c r="E1127" s="244" t="s">
        <v>1</v>
      </c>
      <c r="F1127" s="245" t="s">
        <v>5231</v>
      </c>
      <c r="G1127" s="242"/>
      <c r="H1127" s="246">
        <v>0.5</v>
      </c>
      <c r="I1127" s="247"/>
      <c r="J1127" s="242"/>
      <c r="K1127" s="242"/>
      <c r="L1127" s="248"/>
      <c r="M1127" s="249"/>
      <c r="N1127" s="250"/>
      <c r="O1127" s="250"/>
      <c r="P1127" s="250"/>
      <c r="Q1127" s="250"/>
      <c r="R1127" s="250"/>
      <c r="S1127" s="250"/>
      <c r="T1127" s="25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2" t="s">
        <v>230</v>
      </c>
      <c r="AU1127" s="252" t="s">
        <v>88</v>
      </c>
      <c r="AV1127" s="13" t="s">
        <v>88</v>
      </c>
      <c r="AW1127" s="13" t="s">
        <v>34</v>
      </c>
      <c r="AX1127" s="13" t="s">
        <v>79</v>
      </c>
      <c r="AY1127" s="252" t="s">
        <v>216</v>
      </c>
    </row>
    <row r="1128" s="13" customFormat="1">
      <c r="A1128" s="13"/>
      <c r="B1128" s="241"/>
      <c r="C1128" s="242"/>
      <c r="D1128" s="243" t="s">
        <v>230</v>
      </c>
      <c r="E1128" s="244" t="s">
        <v>1</v>
      </c>
      <c r="F1128" s="245" t="s">
        <v>5232</v>
      </c>
      <c r="G1128" s="242"/>
      <c r="H1128" s="246">
        <v>39.200000000000003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230</v>
      </c>
      <c r="AU1128" s="252" t="s">
        <v>88</v>
      </c>
      <c r="AV1128" s="13" t="s">
        <v>88</v>
      </c>
      <c r="AW1128" s="13" t="s">
        <v>34</v>
      </c>
      <c r="AX1128" s="13" t="s">
        <v>79</v>
      </c>
      <c r="AY1128" s="252" t="s">
        <v>216</v>
      </c>
    </row>
    <row r="1129" s="15" customFormat="1">
      <c r="A1129" s="15"/>
      <c r="B1129" s="280"/>
      <c r="C1129" s="281"/>
      <c r="D1129" s="243" t="s">
        <v>230</v>
      </c>
      <c r="E1129" s="282" t="s">
        <v>1</v>
      </c>
      <c r="F1129" s="283" t="s">
        <v>5746</v>
      </c>
      <c r="G1129" s="281"/>
      <c r="H1129" s="284">
        <v>85.700000000000003</v>
      </c>
      <c r="I1129" s="285"/>
      <c r="J1129" s="281"/>
      <c r="K1129" s="281"/>
      <c r="L1129" s="286"/>
      <c r="M1129" s="287"/>
      <c r="N1129" s="288"/>
      <c r="O1129" s="288"/>
      <c r="P1129" s="288"/>
      <c r="Q1129" s="288"/>
      <c r="R1129" s="288"/>
      <c r="S1129" s="288"/>
      <c r="T1129" s="289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90" t="s">
        <v>230</v>
      </c>
      <c r="AU1129" s="290" t="s">
        <v>88</v>
      </c>
      <c r="AV1129" s="15" t="s">
        <v>99</v>
      </c>
      <c r="AW1129" s="15" t="s">
        <v>34</v>
      </c>
      <c r="AX1129" s="15" t="s">
        <v>86</v>
      </c>
      <c r="AY1129" s="290" t="s">
        <v>216</v>
      </c>
    </row>
    <row r="1130" s="13" customFormat="1">
      <c r="A1130" s="13"/>
      <c r="B1130" s="241"/>
      <c r="C1130" s="242"/>
      <c r="D1130" s="243" t="s">
        <v>230</v>
      </c>
      <c r="E1130" s="242"/>
      <c r="F1130" s="245" t="s">
        <v>5751</v>
      </c>
      <c r="G1130" s="242"/>
      <c r="H1130" s="246">
        <v>98.555000000000007</v>
      </c>
      <c r="I1130" s="247"/>
      <c r="J1130" s="242"/>
      <c r="K1130" s="242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2" t="s">
        <v>230</v>
      </c>
      <c r="AU1130" s="252" t="s">
        <v>88</v>
      </c>
      <c r="AV1130" s="13" t="s">
        <v>88</v>
      </c>
      <c r="AW1130" s="13" t="s">
        <v>4</v>
      </c>
      <c r="AX1130" s="13" t="s">
        <v>86</v>
      </c>
      <c r="AY1130" s="252" t="s">
        <v>216</v>
      </c>
    </row>
    <row r="1131" s="2" customFormat="1" ht="16.5" customHeight="1">
      <c r="A1131" s="39"/>
      <c r="B1131" s="40"/>
      <c r="C1131" s="264" t="s">
        <v>1906</v>
      </c>
      <c r="D1131" s="264" t="s">
        <v>372</v>
      </c>
      <c r="E1131" s="265" t="s">
        <v>5752</v>
      </c>
      <c r="F1131" s="266" t="s">
        <v>5753</v>
      </c>
      <c r="G1131" s="267" t="s">
        <v>277</v>
      </c>
      <c r="H1131" s="268">
        <v>11.75</v>
      </c>
      <c r="I1131" s="269"/>
      <c r="J1131" s="270">
        <f>ROUND(I1131*H1131,2)</f>
        <v>0</v>
      </c>
      <c r="K1131" s="266" t="s">
        <v>222</v>
      </c>
      <c r="L1131" s="271"/>
      <c r="M1131" s="272" t="s">
        <v>1</v>
      </c>
      <c r="N1131" s="273" t="s">
        <v>44</v>
      </c>
      <c r="O1131" s="92"/>
      <c r="P1131" s="237">
        <f>O1131*H1131</f>
        <v>0</v>
      </c>
      <c r="Q1131" s="237">
        <v>0.0011999999999999999</v>
      </c>
      <c r="R1131" s="237">
        <f>Q1131*H1131</f>
        <v>0.014099999999999998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371</v>
      </c>
      <c r="AT1131" s="239" t="s">
        <v>372</v>
      </c>
      <c r="AU1131" s="239" t="s">
        <v>88</v>
      </c>
      <c r="AY1131" s="18" t="s">
        <v>216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86</v>
      </c>
      <c r="BK1131" s="240">
        <f>ROUND(I1131*H1131,2)</f>
        <v>0</v>
      </c>
      <c r="BL1131" s="18" t="s">
        <v>290</v>
      </c>
      <c r="BM1131" s="239" t="s">
        <v>2138</v>
      </c>
    </row>
    <row r="1132" s="13" customFormat="1">
      <c r="A1132" s="13"/>
      <c r="B1132" s="241"/>
      <c r="C1132" s="242"/>
      <c r="D1132" s="243" t="s">
        <v>230</v>
      </c>
      <c r="E1132" s="244" t="s">
        <v>1</v>
      </c>
      <c r="F1132" s="245" t="s">
        <v>5747</v>
      </c>
      <c r="G1132" s="242"/>
      <c r="H1132" s="246">
        <v>11.52</v>
      </c>
      <c r="I1132" s="247"/>
      <c r="J1132" s="242"/>
      <c r="K1132" s="242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230</v>
      </c>
      <c r="AU1132" s="252" t="s">
        <v>88</v>
      </c>
      <c r="AV1132" s="13" t="s">
        <v>88</v>
      </c>
      <c r="AW1132" s="13" t="s">
        <v>34</v>
      </c>
      <c r="AX1132" s="13" t="s">
        <v>86</v>
      </c>
      <c r="AY1132" s="252" t="s">
        <v>216</v>
      </c>
    </row>
    <row r="1133" s="13" customFormat="1">
      <c r="A1133" s="13"/>
      <c r="B1133" s="241"/>
      <c r="C1133" s="242"/>
      <c r="D1133" s="243" t="s">
        <v>230</v>
      </c>
      <c r="E1133" s="242"/>
      <c r="F1133" s="245" t="s">
        <v>5754</v>
      </c>
      <c r="G1133" s="242"/>
      <c r="H1133" s="246">
        <v>11.75</v>
      </c>
      <c r="I1133" s="247"/>
      <c r="J1133" s="242"/>
      <c r="K1133" s="242"/>
      <c r="L1133" s="248"/>
      <c r="M1133" s="249"/>
      <c r="N1133" s="250"/>
      <c r="O1133" s="250"/>
      <c r="P1133" s="250"/>
      <c r="Q1133" s="250"/>
      <c r="R1133" s="250"/>
      <c r="S1133" s="250"/>
      <c r="T1133" s="25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2" t="s">
        <v>230</v>
      </c>
      <c r="AU1133" s="252" t="s">
        <v>88</v>
      </c>
      <c r="AV1133" s="13" t="s">
        <v>88</v>
      </c>
      <c r="AW1133" s="13" t="s">
        <v>4</v>
      </c>
      <c r="AX1133" s="13" t="s">
        <v>86</v>
      </c>
      <c r="AY1133" s="252" t="s">
        <v>216</v>
      </c>
    </row>
    <row r="1134" s="2" customFormat="1" ht="24.15" customHeight="1">
      <c r="A1134" s="39"/>
      <c r="B1134" s="40"/>
      <c r="C1134" s="228" t="s">
        <v>1910</v>
      </c>
      <c r="D1134" s="228" t="s">
        <v>218</v>
      </c>
      <c r="E1134" s="229" t="s">
        <v>2176</v>
      </c>
      <c r="F1134" s="230" t="s">
        <v>5755</v>
      </c>
      <c r="G1134" s="231" t="s">
        <v>277</v>
      </c>
      <c r="H1134" s="232">
        <v>72.150000000000006</v>
      </c>
      <c r="I1134" s="233"/>
      <c r="J1134" s="234">
        <f>ROUND(I1134*H1134,2)</f>
        <v>0</v>
      </c>
      <c r="K1134" s="230" t="s">
        <v>1</v>
      </c>
      <c r="L1134" s="45"/>
      <c r="M1134" s="235" t="s">
        <v>1</v>
      </c>
      <c r="N1134" s="236" t="s">
        <v>44</v>
      </c>
      <c r="O1134" s="92"/>
      <c r="P1134" s="237">
        <f>O1134*H1134</f>
        <v>0</v>
      </c>
      <c r="Q1134" s="237">
        <v>0.0060000000000000001</v>
      </c>
      <c r="R1134" s="237">
        <f>Q1134*H1134</f>
        <v>0.43290000000000006</v>
      </c>
      <c r="S1134" s="237">
        <v>0</v>
      </c>
      <c r="T1134" s="238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9" t="s">
        <v>290</v>
      </c>
      <c r="AT1134" s="239" t="s">
        <v>218</v>
      </c>
      <c r="AU1134" s="239" t="s">
        <v>88</v>
      </c>
      <c r="AY1134" s="18" t="s">
        <v>216</v>
      </c>
      <c r="BE1134" s="240">
        <f>IF(N1134="základní",J1134,0)</f>
        <v>0</v>
      </c>
      <c r="BF1134" s="240">
        <f>IF(N1134="snížená",J1134,0)</f>
        <v>0</v>
      </c>
      <c r="BG1134" s="240">
        <f>IF(N1134="zákl. přenesená",J1134,0)</f>
        <v>0</v>
      </c>
      <c r="BH1134" s="240">
        <f>IF(N1134="sníž. přenesená",J1134,0)</f>
        <v>0</v>
      </c>
      <c r="BI1134" s="240">
        <f>IF(N1134="nulová",J1134,0)</f>
        <v>0</v>
      </c>
      <c r="BJ1134" s="18" t="s">
        <v>86</v>
      </c>
      <c r="BK1134" s="240">
        <f>ROUND(I1134*H1134,2)</f>
        <v>0</v>
      </c>
      <c r="BL1134" s="18" t="s">
        <v>290</v>
      </c>
      <c r="BM1134" s="239" t="s">
        <v>5756</v>
      </c>
    </row>
    <row r="1135" s="13" customFormat="1">
      <c r="A1135" s="13"/>
      <c r="B1135" s="241"/>
      <c r="C1135" s="242"/>
      <c r="D1135" s="243" t="s">
        <v>230</v>
      </c>
      <c r="E1135" s="244" t="s">
        <v>1</v>
      </c>
      <c r="F1135" s="245" t="s">
        <v>5151</v>
      </c>
      <c r="G1135" s="242"/>
      <c r="H1135" s="246">
        <v>72.150000000000006</v>
      </c>
      <c r="I1135" s="247"/>
      <c r="J1135" s="242"/>
      <c r="K1135" s="242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2" t="s">
        <v>230</v>
      </c>
      <c r="AU1135" s="252" t="s">
        <v>88</v>
      </c>
      <c r="AV1135" s="13" t="s">
        <v>88</v>
      </c>
      <c r="AW1135" s="13" t="s">
        <v>34</v>
      </c>
      <c r="AX1135" s="13" t="s">
        <v>86</v>
      </c>
      <c r="AY1135" s="252" t="s">
        <v>216</v>
      </c>
    </row>
    <row r="1136" s="2" customFormat="1" ht="16.5" customHeight="1">
      <c r="A1136" s="39"/>
      <c r="B1136" s="40"/>
      <c r="C1136" s="264" t="s">
        <v>1916</v>
      </c>
      <c r="D1136" s="264" t="s">
        <v>372</v>
      </c>
      <c r="E1136" s="265" t="s">
        <v>1328</v>
      </c>
      <c r="F1136" s="266" t="s">
        <v>1329</v>
      </c>
      <c r="G1136" s="267" t="s">
        <v>277</v>
      </c>
      <c r="H1136" s="268">
        <v>75.757999999999996</v>
      </c>
      <c r="I1136" s="269"/>
      <c r="J1136" s="270">
        <f>ROUND(I1136*H1136,2)</f>
        <v>0</v>
      </c>
      <c r="K1136" s="266" t="s">
        <v>222</v>
      </c>
      <c r="L1136" s="271"/>
      <c r="M1136" s="272" t="s">
        <v>1</v>
      </c>
      <c r="N1136" s="273" t="s">
        <v>44</v>
      </c>
      <c r="O1136" s="92"/>
      <c r="P1136" s="237">
        <f>O1136*H1136</f>
        <v>0</v>
      </c>
      <c r="Q1136" s="237">
        <v>0.0051999999999999998</v>
      </c>
      <c r="R1136" s="237">
        <f>Q1136*H1136</f>
        <v>0.39394159999999995</v>
      </c>
      <c r="S1136" s="237">
        <v>0</v>
      </c>
      <c r="T1136" s="238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9" t="s">
        <v>371</v>
      </c>
      <c r="AT1136" s="239" t="s">
        <v>372</v>
      </c>
      <c r="AU1136" s="239" t="s">
        <v>88</v>
      </c>
      <c r="AY1136" s="18" t="s">
        <v>216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8" t="s">
        <v>86</v>
      </c>
      <c r="BK1136" s="240">
        <f>ROUND(I1136*H1136,2)</f>
        <v>0</v>
      </c>
      <c r="BL1136" s="18" t="s">
        <v>290</v>
      </c>
      <c r="BM1136" s="239" t="s">
        <v>5757</v>
      </c>
    </row>
    <row r="1137" s="13" customFormat="1">
      <c r="A1137" s="13"/>
      <c r="B1137" s="241"/>
      <c r="C1137" s="242"/>
      <c r="D1137" s="243" t="s">
        <v>230</v>
      </c>
      <c r="E1137" s="242"/>
      <c r="F1137" s="245" t="s">
        <v>5758</v>
      </c>
      <c r="G1137" s="242"/>
      <c r="H1137" s="246">
        <v>75.757999999999996</v>
      </c>
      <c r="I1137" s="247"/>
      <c r="J1137" s="242"/>
      <c r="K1137" s="242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230</v>
      </c>
      <c r="AU1137" s="252" t="s">
        <v>88</v>
      </c>
      <c r="AV1137" s="13" t="s">
        <v>88</v>
      </c>
      <c r="AW1137" s="13" t="s">
        <v>4</v>
      </c>
      <c r="AX1137" s="13" t="s">
        <v>86</v>
      </c>
      <c r="AY1137" s="252" t="s">
        <v>216</v>
      </c>
    </row>
    <row r="1138" s="2" customFormat="1" ht="21.75" customHeight="1">
      <c r="A1138" s="39"/>
      <c r="B1138" s="40"/>
      <c r="C1138" s="228" t="s">
        <v>1928</v>
      </c>
      <c r="D1138" s="228" t="s">
        <v>218</v>
      </c>
      <c r="E1138" s="229" t="s">
        <v>5759</v>
      </c>
      <c r="F1138" s="230" t="s">
        <v>5760</v>
      </c>
      <c r="G1138" s="231" t="s">
        <v>277</v>
      </c>
      <c r="H1138" s="232">
        <v>624.072</v>
      </c>
      <c r="I1138" s="233"/>
      <c r="J1138" s="234">
        <f>ROUND(I1138*H1138,2)</f>
        <v>0</v>
      </c>
      <c r="K1138" s="230" t="s">
        <v>222</v>
      </c>
      <c r="L1138" s="45"/>
      <c r="M1138" s="235" t="s">
        <v>1</v>
      </c>
      <c r="N1138" s="236" t="s">
        <v>44</v>
      </c>
      <c r="O1138" s="92"/>
      <c r="P1138" s="237">
        <f>O1138*H1138</f>
        <v>0</v>
      </c>
      <c r="Q1138" s="237">
        <v>0</v>
      </c>
      <c r="R1138" s="237">
        <f>Q1138*H1138</f>
        <v>0</v>
      </c>
      <c r="S1138" s="237">
        <v>0.024</v>
      </c>
      <c r="T1138" s="238">
        <f>S1138*H1138</f>
        <v>14.977728000000001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39" t="s">
        <v>290</v>
      </c>
      <c r="AT1138" s="239" t="s">
        <v>218</v>
      </c>
      <c r="AU1138" s="239" t="s">
        <v>88</v>
      </c>
      <c r="AY1138" s="18" t="s">
        <v>216</v>
      </c>
      <c r="BE1138" s="240">
        <f>IF(N1138="základní",J1138,0)</f>
        <v>0</v>
      </c>
      <c r="BF1138" s="240">
        <f>IF(N1138="snížená",J1138,0)</f>
        <v>0</v>
      </c>
      <c r="BG1138" s="240">
        <f>IF(N1138="zákl. přenesená",J1138,0)</f>
        <v>0</v>
      </c>
      <c r="BH1138" s="240">
        <f>IF(N1138="sníž. přenesená",J1138,0)</f>
        <v>0</v>
      </c>
      <c r="BI1138" s="240">
        <f>IF(N1138="nulová",J1138,0)</f>
        <v>0</v>
      </c>
      <c r="BJ1138" s="18" t="s">
        <v>86</v>
      </c>
      <c r="BK1138" s="240">
        <f>ROUND(I1138*H1138,2)</f>
        <v>0</v>
      </c>
      <c r="BL1138" s="18" t="s">
        <v>290</v>
      </c>
      <c r="BM1138" s="239" t="s">
        <v>5761</v>
      </c>
    </row>
    <row r="1139" s="13" customFormat="1">
      <c r="A1139" s="13"/>
      <c r="B1139" s="241"/>
      <c r="C1139" s="242"/>
      <c r="D1139" s="243" t="s">
        <v>230</v>
      </c>
      <c r="E1139" s="244" t="s">
        <v>1</v>
      </c>
      <c r="F1139" s="245" t="s">
        <v>5762</v>
      </c>
      <c r="G1139" s="242"/>
      <c r="H1139" s="246">
        <v>624.072</v>
      </c>
      <c r="I1139" s="247"/>
      <c r="J1139" s="242"/>
      <c r="K1139" s="242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230</v>
      </c>
      <c r="AU1139" s="252" t="s">
        <v>88</v>
      </c>
      <c r="AV1139" s="13" t="s">
        <v>88</v>
      </c>
      <c r="AW1139" s="13" t="s">
        <v>34</v>
      </c>
      <c r="AX1139" s="13" t="s">
        <v>86</v>
      </c>
      <c r="AY1139" s="252" t="s">
        <v>216</v>
      </c>
    </row>
    <row r="1140" s="2" customFormat="1" ht="16.5" customHeight="1">
      <c r="A1140" s="39"/>
      <c r="B1140" s="40"/>
      <c r="C1140" s="228" t="s">
        <v>1934</v>
      </c>
      <c r="D1140" s="228" t="s">
        <v>218</v>
      </c>
      <c r="E1140" s="229" t="s">
        <v>5763</v>
      </c>
      <c r="F1140" s="230" t="s">
        <v>5764</v>
      </c>
      <c r="G1140" s="231" t="s">
        <v>277</v>
      </c>
      <c r="H1140" s="232">
        <v>6.75</v>
      </c>
      <c r="I1140" s="233"/>
      <c r="J1140" s="234">
        <f>ROUND(I1140*H1140,2)</f>
        <v>0</v>
      </c>
      <c r="K1140" s="230" t="s">
        <v>222</v>
      </c>
      <c r="L1140" s="45"/>
      <c r="M1140" s="235" t="s">
        <v>1</v>
      </c>
      <c r="N1140" s="236" t="s">
        <v>44</v>
      </c>
      <c r="O1140" s="92"/>
      <c r="P1140" s="237">
        <f>O1140*H1140</f>
        <v>0</v>
      </c>
      <c r="Q1140" s="237">
        <v>0.00116</v>
      </c>
      <c r="R1140" s="237">
        <f>Q1140*H1140</f>
        <v>0.0078300000000000002</v>
      </c>
      <c r="S1140" s="237">
        <v>0</v>
      </c>
      <c r="T1140" s="238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9" t="s">
        <v>290</v>
      </c>
      <c r="AT1140" s="239" t="s">
        <v>218</v>
      </c>
      <c r="AU1140" s="239" t="s">
        <v>88</v>
      </c>
      <c r="AY1140" s="18" t="s">
        <v>216</v>
      </c>
      <c r="BE1140" s="240">
        <f>IF(N1140="základní",J1140,0)</f>
        <v>0</v>
      </c>
      <c r="BF1140" s="240">
        <f>IF(N1140="snížená",J1140,0)</f>
        <v>0</v>
      </c>
      <c r="BG1140" s="240">
        <f>IF(N1140="zákl. přenesená",J1140,0)</f>
        <v>0</v>
      </c>
      <c r="BH1140" s="240">
        <f>IF(N1140="sníž. přenesená",J1140,0)</f>
        <v>0</v>
      </c>
      <c r="BI1140" s="240">
        <f>IF(N1140="nulová",J1140,0)</f>
        <v>0</v>
      </c>
      <c r="BJ1140" s="18" t="s">
        <v>86</v>
      </c>
      <c r="BK1140" s="240">
        <f>ROUND(I1140*H1140,2)</f>
        <v>0</v>
      </c>
      <c r="BL1140" s="18" t="s">
        <v>290</v>
      </c>
      <c r="BM1140" s="239" t="s">
        <v>5765</v>
      </c>
    </row>
    <row r="1141" s="13" customFormat="1">
      <c r="A1141" s="13"/>
      <c r="B1141" s="241"/>
      <c r="C1141" s="242"/>
      <c r="D1141" s="243" t="s">
        <v>230</v>
      </c>
      <c r="E1141" s="244" t="s">
        <v>1</v>
      </c>
      <c r="F1141" s="245" t="s">
        <v>5766</v>
      </c>
      <c r="G1141" s="242"/>
      <c r="H1141" s="246">
        <v>6.75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230</v>
      </c>
      <c r="AU1141" s="252" t="s">
        <v>88</v>
      </c>
      <c r="AV1141" s="13" t="s">
        <v>88</v>
      </c>
      <c r="AW1141" s="13" t="s">
        <v>34</v>
      </c>
      <c r="AX1141" s="13" t="s">
        <v>86</v>
      </c>
      <c r="AY1141" s="252" t="s">
        <v>216</v>
      </c>
    </row>
    <row r="1142" s="2" customFormat="1" ht="16.5" customHeight="1">
      <c r="A1142" s="39"/>
      <c r="B1142" s="40"/>
      <c r="C1142" s="264" t="s">
        <v>1938</v>
      </c>
      <c r="D1142" s="264" t="s">
        <v>372</v>
      </c>
      <c r="E1142" s="265" t="s">
        <v>5767</v>
      </c>
      <c r="F1142" s="266" t="s">
        <v>5768</v>
      </c>
      <c r="G1142" s="267" t="s">
        <v>328</v>
      </c>
      <c r="H1142" s="268">
        <v>0.63800000000000001</v>
      </c>
      <c r="I1142" s="269"/>
      <c r="J1142" s="270">
        <f>ROUND(I1142*H1142,2)</f>
        <v>0</v>
      </c>
      <c r="K1142" s="266" t="s">
        <v>222</v>
      </c>
      <c r="L1142" s="271"/>
      <c r="M1142" s="272" t="s">
        <v>1</v>
      </c>
      <c r="N1142" s="273" t="s">
        <v>44</v>
      </c>
      <c r="O1142" s="92"/>
      <c r="P1142" s="237">
        <f>O1142*H1142</f>
        <v>0</v>
      </c>
      <c r="Q1142" s="237">
        <v>0.029999999999999999</v>
      </c>
      <c r="R1142" s="237">
        <f>Q1142*H1142</f>
        <v>0.019140000000000001</v>
      </c>
      <c r="S1142" s="237">
        <v>0</v>
      </c>
      <c r="T1142" s="238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39" t="s">
        <v>371</v>
      </c>
      <c r="AT1142" s="239" t="s">
        <v>372</v>
      </c>
      <c r="AU1142" s="239" t="s">
        <v>88</v>
      </c>
      <c r="AY1142" s="18" t="s">
        <v>216</v>
      </c>
      <c r="BE1142" s="240">
        <f>IF(N1142="základní",J1142,0)</f>
        <v>0</v>
      </c>
      <c r="BF1142" s="240">
        <f>IF(N1142="snížená",J1142,0)</f>
        <v>0</v>
      </c>
      <c r="BG1142" s="240">
        <f>IF(N1142="zákl. přenesená",J1142,0)</f>
        <v>0</v>
      </c>
      <c r="BH1142" s="240">
        <f>IF(N1142="sníž. přenesená",J1142,0)</f>
        <v>0</v>
      </c>
      <c r="BI1142" s="240">
        <f>IF(N1142="nulová",J1142,0)</f>
        <v>0</v>
      </c>
      <c r="BJ1142" s="18" t="s">
        <v>86</v>
      </c>
      <c r="BK1142" s="240">
        <f>ROUND(I1142*H1142,2)</f>
        <v>0</v>
      </c>
      <c r="BL1142" s="18" t="s">
        <v>290</v>
      </c>
      <c r="BM1142" s="239" t="s">
        <v>5769</v>
      </c>
    </row>
    <row r="1143" s="13" customFormat="1">
      <c r="A1143" s="13"/>
      <c r="B1143" s="241"/>
      <c r="C1143" s="242"/>
      <c r="D1143" s="243" t="s">
        <v>230</v>
      </c>
      <c r="E1143" s="244" t="s">
        <v>1</v>
      </c>
      <c r="F1143" s="245" t="s">
        <v>5770</v>
      </c>
      <c r="G1143" s="242"/>
      <c r="H1143" s="246">
        <v>0.63800000000000001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230</v>
      </c>
      <c r="AU1143" s="252" t="s">
        <v>88</v>
      </c>
      <c r="AV1143" s="13" t="s">
        <v>88</v>
      </c>
      <c r="AW1143" s="13" t="s">
        <v>34</v>
      </c>
      <c r="AX1143" s="13" t="s">
        <v>86</v>
      </c>
      <c r="AY1143" s="252" t="s">
        <v>216</v>
      </c>
    </row>
    <row r="1144" s="2" customFormat="1" ht="16.5" customHeight="1">
      <c r="A1144" s="39"/>
      <c r="B1144" s="40"/>
      <c r="C1144" s="264" t="s">
        <v>1941</v>
      </c>
      <c r="D1144" s="264" t="s">
        <v>372</v>
      </c>
      <c r="E1144" s="265" t="s">
        <v>5771</v>
      </c>
      <c r="F1144" s="266" t="s">
        <v>5772</v>
      </c>
      <c r="G1144" s="267" t="s">
        <v>277</v>
      </c>
      <c r="H1144" s="268">
        <v>4.4550000000000001</v>
      </c>
      <c r="I1144" s="269"/>
      <c r="J1144" s="270">
        <f>ROUND(I1144*H1144,2)</f>
        <v>0</v>
      </c>
      <c r="K1144" s="266" t="s">
        <v>222</v>
      </c>
      <c r="L1144" s="271"/>
      <c r="M1144" s="272" t="s">
        <v>1</v>
      </c>
      <c r="N1144" s="273" t="s">
        <v>44</v>
      </c>
      <c r="O1144" s="92"/>
      <c r="P1144" s="237">
        <f>O1144*H1144</f>
        <v>0</v>
      </c>
      <c r="Q1144" s="237">
        <v>0.014</v>
      </c>
      <c r="R1144" s="237">
        <f>Q1144*H1144</f>
        <v>0.062370000000000002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371</v>
      </c>
      <c r="AT1144" s="239" t="s">
        <v>372</v>
      </c>
      <c r="AU1144" s="239" t="s">
        <v>88</v>
      </c>
      <c r="AY1144" s="18" t="s">
        <v>216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86</v>
      </c>
      <c r="BK1144" s="240">
        <f>ROUND(I1144*H1144,2)</f>
        <v>0</v>
      </c>
      <c r="BL1144" s="18" t="s">
        <v>290</v>
      </c>
      <c r="BM1144" s="239" t="s">
        <v>5773</v>
      </c>
    </row>
    <row r="1145" s="13" customFormat="1">
      <c r="A1145" s="13"/>
      <c r="B1145" s="241"/>
      <c r="C1145" s="242"/>
      <c r="D1145" s="243" t="s">
        <v>230</v>
      </c>
      <c r="E1145" s="244" t="s">
        <v>1</v>
      </c>
      <c r="F1145" s="245" t="s">
        <v>5774</v>
      </c>
      <c r="G1145" s="242"/>
      <c r="H1145" s="246">
        <v>4.0499999999999998</v>
      </c>
      <c r="I1145" s="247"/>
      <c r="J1145" s="242"/>
      <c r="K1145" s="242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230</v>
      </c>
      <c r="AU1145" s="252" t="s">
        <v>88</v>
      </c>
      <c r="AV1145" s="13" t="s">
        <v>88</v>
      </c>
      <c r="AW1145" s="13" t="s">
        <v>34</v>
      </c>
      <c r="AX1145" s="13" t="s">
        <v>86</v>
      </c>
      <c r="AY1145" s="252" t="s">
        <v>216</v>
      </c>
    </row>
    <row r="1146" s="13" customFormat="1">
      <c r="A1146" s="13"/>
      <c r="B1146" s="241"/>
      <c r="C1146" s="242"/>
      <c r="D1146" s="243" t="s">
        <v>230</v>
      </c>
      <c r="E1146" s="242"/>
      <c r="F1146" s="245" t="s">
        <v>5775</v>
      </c>
      <c r="G1146" s="242"/>
      <c r="H1146" s="246">
        <v>4.4550000000000001</v>
      </c>
      <c r="I1146" s="247"/>
      <c r="J1146" s="242"/>
      <c r="K1146" s="242"/>
      <c r="L1146" s="248"/>
      <c r="M1146" s="249"/>
      <c r="N1146" s="250"/>
      <c r="O1146" s="250"/>
      <c r="P1146" s="250"/>
      <c r="Q1146" s="250"/>
      <c r="R1146" s="250"/>
      <c r="S1146" s="250"/>
      <c r="T1146" s="25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2" t="s">
        <v>230</v>
      </c>
      <c r="AU1146" s="252" t="s">
        <v>88</v>
      </c>
      <c r="AV1146" s="13" t="s">
        <v>88</v>
      </c>
      <c r="AW1146" s="13" t="s">
        <v>4</v>
      </c>
      <c r="AX1146" s="13" t="s">
        <v>86</v>
      </c>
      <c r="AY1146" s="252" t="s">
        <v>216</v>
      </c>
    </row>
    <row r="1147" s="2" customFormat="1" ht="21.75" customHeight="1">
      <c r="A1147" s="39"/>
      <c r="B1147" s="40"/>
      <c r="C1147" s="228" t="s">
        <v>1949</v>
      </c>
      <c r="D1147" s="228" t="s">
        <v>218</v>
      </c>
      <c r="E1147" s="229" t="s">
        <v>2215</v>
      </c>
      <c r="F1147" s="230" t="s">
        <v>2216</v>
      </c>
      <c r="G1147" s="231" t="s">
        <v>277</v>
      </c>
      <c r="H1147" s="232">
        <v>624.072</v>
      </c>
      <c r="I1147" s="233"/>
      <c r="J1147" s="234">
        <f>ROUND(I1147*H1147,2)</f>
        <v>0</v>
      </c>
      <c r="K1147" s="230" t="s">
        <v>222</v>
      </c>
      <c r="L1147" s="45"/>
      <c r="M1147" s="235" t="s">
        <v>1</v>
      </c>
      <c r="N1147" s="236" t="s">
        <v>44</v>
      </c>
      <c r="O1147" s="92"/>
      <c r="P1147" s="237">
        <f>O1147*H1147</f>
        <v>0</v>
      </c>
      <c r="Q1147" s="237">
        <v>0.00012</v>
      </c>
      <c r="R1147" s="237">
        <f>Q1147*H1147</f>
        <v>0.074888640000000006</v>
      </c>
      <c r="S1147" s="237">
        <v>0</v>
      </c>
      <c r="T1147" s="238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39" t="s">
        <v>290</v>
      </c>
      <c r="AT1147" s="239" t="s">
        <v>218</v>
      </c>
      <c r="AU1147" s="239" t="s">
        <v>88</v>
      </c>
      <c r="AY1147" s="18" t="s">
        <v>216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8" t="s">
        <v>86</v>
      </c>
      <c r="BK1147" s="240">
        <f>ROUND(I1147*H1147,2)</f>
        <v>0</v>
      </c>
      <c r="BL1147" s="18" t="s">
        <v>290</v>
      </c>
      <c r="BM1147" s="239" t="s">
        <v>2217</v>
      </c>
    </row>
    <row r="1148" s="13" customFormat="1">
      <c r="A1148" s="13"/>
      <c r="B1148" s="241"/>
      <c r="C1148" s="242"/>
      <c r="D1148" s="243" t="s">
        <v>230</v>
      </c>
      <c r="E1148" s="244" t="s">
        <v>1</v>
      </c>
      <c r="F1148" s="245" t="s">
        <v>5776</v>
      </c>
      <c r="G1148" s="242"/>
      <c r="H1148" s="246">
        <v>624.072</v>
      </c>
      <c r="I1148" s="247"/>
      <c r="J1148" s="242"/>
      <c r="K1148" s="242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230</v>
      </c>
      <c r="AU1148" s="252" t="s">
        <v>88</v>
      </c>
      <c r="AV1148" s="13" t="s">
        <v>88</v>
      </c>
      <c r="AW1148" s="13" t="s">
        <v>34</v>
      </c>
      <c r="AX1148" s="13" t="s">
        <v>86</v>
      </c>
      <c r="AY1148" s="252" t="s">
        <v>216</v>
      </c>
    </row>
    <row r="1149" s="2" customFormat="1" ht="16.5" customHeight="1">
      <c r="A1149" s="39"/>
      <c r="B1149" s="40"/>
      <c r="C1149" s="264" t="s">
        <v>1954</v>
      </c>
      <c r="D1149" s="264" t="s">
        <v>372</v>
      </c>
      <c r="E1149" s="265" t="s">
        <v>2220</v>
      </c>
      <c r="F1149" s="266" t="s">
        <v>2221</v>
      </c>
      <c r="G1149" s="267" t="s">
        <v>277</v>
      </c>
      <c r="H1149" s="268">
        <v>636.553</v>
      </c>
      <c r="I1149" s="269"/>
      <c r="J1149" s="270">
        <f>ROUND(I1149*H1149,2)</f>
        <v>0</v>
      </c>
      <c r="K1149" s="266" t="s">
        <v>222</v>
      </c>
      <c r="L1149" s="271"/>
      <c r="M1149" s="272" t="s">
        <v>1</v>
      </c>
      <c r="N1149" s="273" t="s">
        <v>44</v>
      </c>
      <c r="O1149" s="92"/>
      <c r="P1149" s="237">
        <f>O1149*H1149</f>
        <v>0</v>
      </c>
      <c r="Q1149" s="237">
        <v>0.0032000000000000002</v>
      </c>
      <c r="R1149" s="237">
        <f>Q1149*H1149</f>
        <v>2.0369695999999999</v>
      </c>
      <c r="S1149" s="237">
        <v>0</v>
      </c>
      <c r="T1149" s="238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39" t="s">
        <v>371</v>
      </c>
      <c r="AT1149" s="239" t="s">
        <v>372</v>
      </c>
      <c r="AU1149" s="239" t="s">
        <v>88</v>
      </c>
      <c r="AY1149" s="18" t="s">
        <v>216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8" t="s">
        <v>86</v>
      </c>
      <c r="BK1149" s="240">
        <f>ROUND(I1149*H1149,2)</f>
        <v>0</v>
      </c>
      <c r="BL1149" s="18" t="s">
        <v>290</v>
      </c>
      <c r="BM1149" s="239" t="s">
        <v>2222</v>
      </c>
    </row>
    <row r="1150" s="13" customFormat="1">
      <c r="A1150" s="13"/>
      <c r="B1150" s="241"/>
      <c r="C1150" s="242"/>
      <c r="D1150" s="243" t="s">
        <v>230</v>
      </c>
      <c r="E1150" s="242"/>
      <c r="F1150" s="245" t="s">
        <v>5777</v>
      </c>
      <c r="G1150" s="242"/>
      <c r="H1150" s="246">
        <v>636.553</v>
      </c>
      <c r="I1150" s="247"/>
      <c r="J1150" s="242"/>
      <c r="K1150" s="242"/>
      <c r="L1150" s="248"/>
      <c r="M1150" s="249"/>
      <c r="N1150" s="250"/>
      <c r="O1150" s="250"/>
      <c r="P1150" s="250"/>
      <c r="Q1150" s="250"/>
      <c r="R1150" s="250"/>
      <c r="S1150" s="250"/>
      <c r="T1150" s="25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2" t="s">
        <v>230</v>
      </c>
      <c r="AU1150" s="252" t="s">
        <v>88</v>
      </c>
      <c r="AV1150" s="13" t="s">
        <v>88</v>
      </c>
      <c r="AW1150" s="13" t="s">
        <v>4</v>
      </c>
      <c r="AX1150" s="13" t="s">
        <v>86</v>
      </c>
      <c r="AY1150" s="252" t="s">
        <v>216</v>
      </c>
    </row>
    <row r="1151" s="2" customFormat="1" ht="16.5" customHeight="1">
      <c r="A1151" s="39"/>
      <c r="B1151" s="40"/>
      <c r="C1151" s="228" t="s">
        <v>1959</v>
      </c>
      <c r="D1151" s="228" t="s">
        <v>218</v>
      </c>
      <c r="E1151" s="229" t="s">
        <v>2225</v>
      </c>
      <c r="F1151" s="230" t="s">
        <v>2226</v>
      </c>
      <c r="G1151" s="231" t="s">
        <v>277</v>
      </c>
      <c r="H1151" s="232">
        <v>624.072</v>
      </c>
      <c r="I1151" s="233"/>
      <c r="J1151" s="234">
        <f>ROUND(I1151*H1151,2)</f>
        <v>0</v>
      </c>
      <c r="K1151" s="230" t="s">
        <v>222</v>
      </c>
      <c r="L1151" s="45"/>
      <c r="M1151" s="235" t="s">
        <v>1</v>
      </c>
      <c r="N1151" s="236" t="s">
        <v>44</v>
      </c>
      <c r="O1151" s="92"/>
      <c r="P1151" s="237">
        <f>O1151*H1151</f>
        <v>0</v>
      </c>
      <c r="Q1151" s="237">
        <v>0</v>
      </c>
      <c r="R1151" s="237">
        <f>Q1151*H1151</f>
        <v>0</v>
      </c>
      <c r="S1151" s="237">
        <v>0</v>
      </c>
      <c r="T1151" s="238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9" t="s">
        <v>290</v>
      </c>
      <c r="AT1151" s="239" t="s">
        <v>218</v>
      </c>
      <c r="AU1151" s="239" t="s">
        <v>88</v>
      </c>
      <c r="AY1151" s="18" t="s">
        <v>216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8" t="s">
        <v>86</v>
      </c>
      <c r="BK1151" s="240">
        <f>ROUND(I1151*H1151,2)</f>
        <v>0</v>
      </c>
      <c r="BL1151" s="18" t="s">
        <v>290</v>
      </c>
      <c r="BM1151" s="239" t="s">
        <v>2227</v>
      </c>
    </row>
    <row r="1152" s="13" customFormat="1">
      <c r="A1152" s="13"/>
      <c r="B1152" s="241"/>
      <c r="C1152" s="242"/>
      <c r="D1152" s="243" t="s">
        <v>230</v>
      </c>
      <c r="E1152" s="244" t="s">
        <v>1</v>
      </c>
      <c r="F1152" s="245" t="s">
        <v>5778</v>
      </c>
      <c r="G1152" s="242"/>
      <c r="H1152" s="246">
        <v>624.072</v>
      </c>
      <c r="I1152" s="247"/>
      <c r="J1152" s="242"/>
      <c r="K1152" s="242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230</v>
      </c>
      <c r="AU1152" s="252" t="s">
        <v>88</v>
      </c>
      <c r="AV1152" s="13" t="s">
        <v>88</v>
      </c>
      <c r="AW1152" s="13" t="s">
        <v>34</v>
      </c>
      <c r="AX1152" s="13" t="s">
        <v>86</v>
      </c>
      <c r="AY1152" s="252" t="s">
        <v>216</v>
      </c>
    </row>
    <row r="1153" s="2" customFormat="1" ht="16.5" customHeight="1">
      <c r="A1153" s="39"/>
      <c r="B1153" s="40"/>
      <c r="C1153" s="264" t="s">
        <v>1964</v>
      </c>
      <c r="D1153" s="264" t="s">
        <v>372</v>
      </c>
      <c r="E1153" s="265" t="s">
        <v>2220</v>
      </c>
      <c r="F1153" s="266" t="s">
        <v>2221</v>
      </c>
      <c r="G1153" s="267" t="s">
        <v>277</v>
      </c>
      <c r="H1153" s="268">
        <v>636.553</v>
      </c>
      <c r="I1153" s="269"/>
      <c r="J1153" s="270">
        <f>ROUND(I1153*H1153,2)</f>
        <v>0</v>
      </c>
      <c r="K1153" s="266" t="s">
        <v>222</v>
      </c>
      <c r="L1153" s="271"/>
      <c r="M1153" s="272" t="s">
        <v>1</v>
      </c>
      <c r="N1153" s="273" t="s">
        <v>44</v>
      </c>
      <c r="O1153" s="92"/>
      <c r="P1153" s="237">
        <f>O1153*H1153</f>
        <v>0</v>
      </c>
      <c r="Q1153" s="237">
        <v>0.0032000000000000002</v>
      </c>
      <c r="R1153" s="237">
        <f>Q1153*H1153</f>
        <v>2.0369695999999999</v>
      </c>
      <c r="S1153" s="237">
        <v>0</v>
      </c>
      <c r="T1153" s="238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39" t="s">
        <v>371</v>
      </c>
      <c r="AT1153" s="239" t="s">
        <v>372</v>
      </c>
      <c r="AU1153" s="239" t="s">
        <v>88</v>
      </c>
      <c r="AY1153" s="18" t="s">
        <v>216</v>
      </c>
      <c r="BE1153" s="240">
        <f>IF(N1153="základní",J1153,0)</f>
        <v>0</v>
      </c>
      <c r="BF1153" s="240">
        <f>IF(N1153="snížená",J1153,0)</f>
        <v>0</v>
      </c>
      <c r="BG1153" s="240">
        <f>IF(N1153="zákl. přenesená",J1153,0)</f>
        <v>0</v>
      </c>
      <c r="BH1153" s="240">
        <f>IF(N1153="sníž. přenesená",J1153,0)</f>
        <v>0</v>
      </c>
      <c r="BI1153" s="240">
        <f>IF(N1153="nulová",J1153,0)</f>
        <v>0</v>
      </c>
      <c r="BJ1153" s="18" t="s">
        <v>86</v>
      </c>
      <c r="BK1153" s="240">
        <f>ROUND(I1153*H1153,2)</f>
        <v>0</v>
      </c>
      <c r="BL1153" s="18" t="s">
        <v>290</v>
      </c>
      <c r="BM1153" s="239" t="s">
        <v>2229</v>
      </c>
    </row>
    <row r="1154" s="13" customFormat="1">
      <c r="A1154" s="13"/>
      <c r="B1154" s="241"/>
      <c r="C1154" s="242"/>
      <c r="D1154" s="243" t="s">
        <v>230</v>
      </c>
      <c r="E1154" s="242"/>
      <c r="F1154" s="245" t="s">
        <v>5777</v>
      </c>
      <c r="G1154" s="242"/>
      <c r="H1154" s="246">
        <v>636.553</v>
      </c>
      <c r="I1154" s="247"/>
      <c r="J1154" s="242"/>
      <c r="K1154" s="242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230</v>
      </c>
      <c r="AU1154" s="252" t="s">
        <v>88</v>
      </c>
      <c r="AV1154" s="13" t="s">
        <v>88</v>
      </c>
      <c r="AW1154" s="13" t="s">
        <v>4</v>
      </c>
      <c r="AX1154" s="13" t="s">
        <v>86</v>
      </c>
      <c r="AY1154" s="252" t="s">
        <v>216</v>
      </c>
    </row>
    <row r="1155" s="2" customFormat="1" ht="21.75" customHeight="1">
      <c r="A1155" s="39"/>
      <c r="B1155" s="40"/>
      <c r="C1155" s="228" t="s">
        <v>1968</v>
      </c>
      <c r="D1155" s="228" t="s">
        <v>218</v>
      </c>
      <c r="E1155" s="229" t="s">
        <v>5779</v>
      </c>
      <c r="F1155" s="230" t="s">
        <v>5780</v>
      </c>
      <c r="G1155" s="231" t="s">
        <v>277</v>
      </c>
      <c r="H1155" s="232">
        <v>51</v>
      </c>
      <c r="I1155" s="233"/>
      <c r="J1155" s="234">
        <f>ROUND(I1155*H1155,2)</f>
        <v>0</v>
      </c>
      <c r="K1155" s="230" t="s">
        <v>222</v>
      </c>
      <c r="L1155" s="45"/>
      <c r="M1155" s="235" t="s">
        <v>1</v>
      </c>
      <c r="N1155" s="236" t="s">
        <v>44</v>
      </c>
      <c r="O1155" s="92"/>
      <c r="P1155" s="237">
        <f>O1155*H1155</f>
        <v>0</v>
      </c>
      <c r="Q1155" s="237">
        <v>0.00012</v>
      </c>
      <c r="R1155" s="237">
        <f>Q1155*H1155</f>
        <v>0.0061200000000000004</v>
      </c>
      <c r="S1155" s="237">
        <v>0</v>
      </c>
      <c r="T1155" s="238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9" t="s">
        <v>290</v>
      </c>
      <c r="AT1155" s="239" t="s">
        <v>218</v>
      </c>
      <c r="AU1155" s="239" t="s">
        <v>88</v>
      </c>
      <c r="AY1155" s="18" t="s">
        <v>216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86</v>
      </c>
      <c r="BK1155" s="240">
        <f>ROUND(I1155*H1155,2)</f>
        <v>0</v>
      </c>
      <c r="BL1155" s="18" t="s">
        <v>290</v>
      </c>
      <c r="BM1155" s="239" t="s">
        <v>5781</v>
      </c>
    </row>
    <row r="1156" s="13" customFormat="1">
      <c r="A1156" s="13"/>
      <c r="B1156" s="241"/>
      <c r="C1156" s="242"/>
      <c r="D1156" s="243" t="s">
        <v>230</v>
      </c>
      <c r="E1156" s="244" t="s">
        <v>1</v>
      </c>
      <c r="F1156" s="245" t="s">
        <v>5782</v>
      </c>
      <c r="G1156" s="242"/>
      <c r="H1156" s="246">
        <v>51</v>
      </c>
      <c r="I1156" s="247"/>
      <c r="J1156" s="242"/>
      <c r="K1156" s="242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230</v>
      </c>
      <c r="AU1156" s="252" t="s">
        <v>88</v>
      </c>
      <c r="AV1156" s="13" t="s">
        <v>88</v>
      </c>
      <c r="AW1156" s="13" t="s">
        <v>34</v>
      </c>
      <c r="AX1156" s="13" t="s">
        <v>86</v>
      </c>
      <c r="AY1156" s="252" t="s">
        <v>216</v>
      </c>
    </row>
    <row r="1157" s="2" customFormat="1" ht="16.5" customHeight="1">
      <c r="A1157" s="39"/>
      <c r="B1157" s="40"/>
      <c r="C1157" s="264" t="s">
        <v>1975</v>
      </c>
      <c r="D1157" s="264" t="s">
        <v>372</v>
      </c>
      <c r="E1157" s="265" t="s">
        <v>5783</v>
      </c>
      <c r="F1157" s="266" t="s">
        <v>5784</v>
      </c>
      <c r="G1157" s="267" t="s">
        <v>328</v>
      </c>
      <c r="H1157" s="268">
        <v>3.121</v>
      </c>
      <c r="I1157" s="269"/>
      <c r="J1157" s="270">
        <f>ROUND(I1157*H1157,2)</f>
        <v>0</v>
      </c>
      <c r="K1157" s="266" t="s">
        <v>222</v>
      </c>
      <c r="L1157" s="271"/>
      <c r="M1157" s="272" t="s">
        <v>1</v>
      </c>
      <c r="N1157" s="273" t="s">
        <v>44</v>
      </c>
      <c r="O1157" s="92"/>
      <c r="P1157" s="237">
        <f>O1157*H1157</f>
        <v>0</v>
      </c>
      <c r="Q1157" s="237">
        <v>0.025000000000000001</v>
      </c>
      <c r="R1157" s="237">
        <f>Q1157*H1157</f>
        <v>0.078025000000000011</v>
      </c>
      <c r="S1157" s="237">
        <v>0</v>
      </c>
      <c r="T1157" s="238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9" t="s">
        <v>371</v>
      </c>
      <c r="AT1157" s="239" t="s">
        <v>372</v>
      </c>
      <c r="AU1157" s="239" t="s">
        <v>88</v>
      </c>
      <c r="AY1157" s="18" t="s">
        <v>216</v>
      </c>
      <c r="BE1157" s="240">
        <f>IF(N1157="základní",J1157,0)</f>
        <v>0</v>
      </c>
      <c r="BF1157" s="240">
        <f>IF(N1157="snížená",J1157,0)</f>
        <v>0</v>
      </c>
      <c r="BG1157" s="240">
        <f>IF(N1157="zákl. přenesená",J1157,0)</f>
        <v>0</v>
      </c>
      <c r="BH1157" s="240">
        <f>IF(N1157="sníž. přenesená",J1157,0)</f>
        <v>0</v>
      </c>
      <c r="BI1157" s="240">
        <f>IF(N1157="nulová",J1157,0)</f>
        <v>0</v>
      </c>
      <c r="BJ1157" s="18" t="s">
        <v>86</v>
      </c>
      <c r="BK1157" s="240">
        <f>ROUND(I1157*H1157,2)</f>
        <v>0</v>
      </c>
      <c r="BL1157" s="18" t="s">
        <v>290</v>
      </c>
      <c r="BM1157" s="239" t="s">
        <v>5785</v>
      </c>
    </row>
    <row r="1158" s="13" customFormat="1">
      <c r="A1158" s="13"/>
      <c r="B1158" s="241"/>
      <c r="C1158" s="242"/>
      <c r="D1158" s="243" t="s">
        <v>230</v>
      </c>
      <c r="E1158" s="244" t="s">
        <v>1</v>
      </c>
      <c r="F1158" s="245" t="s">
        <v>5786</v>
      </c>
      <c r="G1158" s="242"/>
      <c r="H1158" s="246">
        <v>3.121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230</v>
      </c>
      <c r="AU1158" s="252" t="s">
        <v>88</v>
      </c>
      <c r="AV1158" s="13" t="s">
        <v>88</v>
      </c>
      <c r="AW1158" s="13" t="s">
        <v>34</v>
      </c>
      <c r="AX1158" s="13" t="s">
        <v>86</v>
      </c>
      <c r="AY1158" s="252" t="s">
        <v>216</v>
      </c>
    </row>
    <row r="1159" s="2" customFormat="1" ht="16.5" customHeight="1">
      <c r="A1159" s="39"/>
      <c r="B1159" s="40"/>
      <c r="C1159" s="228" t="s">
        <v>1980</v>
      </c>
      <c r="D1159" s="228" t="s">
        <v>218</v>
      </c>
      <c r="E1159" s="229" t="s">
        <v>5787</v>
      </c>
      <c r="F1159" s="230" t="s">
        <v>5788</v>
      </c>
      <c r="G1159" s="231" t="s">
        <v>293</v>
      </c>
      <c r="H1159" s="232">
        <v>132.19999999999999</v>
      </c>
      <c r="I1159" s="233"/>
      <c r="J1159" s="234">
        <f>ROUND(I1159*H1159,2)</f>
        <v>0</v>
      </c>
      <c r="K1159" s="230" t="s">
        <v>222</v>
      </c>
      <c r="L1159" s="45"/>
      <c r="M1159" s="235" t="s">
        <v>1</v>
      </c>
      <c r="N1159" s="236" t="s">
        <v>44</v>
      </c>
      <c r="O1159" s="92"/>
      <c r="P1159" s="237">
        <f>O1159*H1159</f>
        <v>0</v>
      </c>
      <c r="Q1159" s="237">
        <v>0.00010000000000000001</v>
      </c>
      <c r="R1159" s="237">
        <f>Q1159*H1159</f>
        <v>0.013219999999999999</v>
      </c>
      <c r="S1159" s="237">
        <v>0</v>
      </c>
      <c r="T1159" s="238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9" t="s">
        <v>290</v>
      </c>
      <c r="AT1159" s="239" t="s">
        <v>218</v>
      </c>
      <c r="AU1159" s="239" t="s">
        <v>88</v>
      </c>
      <c r="AY1159" s="18" t="s">
        <v>216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86</v>
      </c>
      <c r="BK1159" s="240">
        <f>ROUND(I1159*H1159,2)</f>
        <v>0</v>
      </c>
      <c r="BL1159" s="18" t="s">
        <v>290</v>
      </c>
      <c r="BM1159" s="239" t="s">
        <v>2256</v>
      </c>
    </row>
    <row r="1160" s="13" customFormat="1">
      <c r="A1160" s="13"/>
      <c r="B1160" s="241"/>
      <c r="C1160" s="242"/>
      <c r="D1160" s="243" t="s">
        <v>230</v>
      </c>
      <c r="E1160" s="244" t="s">
        <v>1</v>
      </c>
      <c r="F1160" s="245" t="s">
        <v>5789</v>
      </c>
      <c r="G1160" s="242"/>
      <c r="H1160" s="246">
        <v>132.19999999999999</v>
      </c>
      <c r="I1160" s="247"/>
      <c r="J1160" s="242"/>
      <c r="K1160" s="242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230</v>
      </c>
      <c r="AU1160" s="252" t="s">
        <v>88</v>
      </c>
      <c r="AV1160" s="13" t="s">
        <v>88</v>
      </c>
      <c r="AW1160" s="13" t="s">
        <v>34</v>
      </c>
      <c r="AX1160" s="13" t="s">
        <v>86</v>
      </c>
      <c r="AY1160" s="252" t="s">
        <v>216</v>
      </c>
    </row>
    <row r="1161" s="2" customFormat="1" ht="16.5" customHeight="1">
      <c r="A1161" s="39"/>
      <c r="B1161" s="40"/>
      <c r="C1161" s="264" t="s">
        <v>1985</v>
      </c>
      <c r="D1161" s="264" t="s">
        <v>372</v>
      </c>
      <c r="E1161" s="265" t="s">
        <v>5790</v>
      </c>
      <c r="F1161" s="266" t="s">
        <v>5791</v>
      </c>
      <c r="G1161" s="267" t="s">
        <v>277</v>
      </c>
      <c r="H1161" s="268">
        <v>59.688000000000002</v>
      </c>
      <c r="I1161" s="269"/>
      <c r="J1161" s="270">
        <f>ROUND(I1161*H1161,2)</f>
        <v>0</v>
      </c>
      <c r="K1161" s="266" t="s">
        <v>222</v>
      </c>
      <c r="L1161" s="271"/>
      <c r="M1161" s="272" t="s">
        <v>1</v>
      </c>
      <c r="N1161" s="273" t="s">
        <v>44</v>
      </c>
      <c r="O1161" s="92"/>
      <c r="P1161" s="237">
        <f>O1161*H1161</f>
        <v>0</v>
      </c>
      <c r="Q1161" s="237">
        <v>0.0011999999999999999</v>
      </c>
      <c r="R1161" s="237">
        <f>Q1161*H1161</f>
        <v>0.071625599999999998</v>
      </c>
      <c r="S1161" s="237">
        <v>0</v>
      </c>
      <c r="T1161" s="238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9" t="s">
        <v>371</v>
      </c>
      <c r="AT1161" s="239" t="s">
        <v>372</v>
      </c>
      <c r="AU1161" s="239" t="s">
        <v>88</v>
      </c>
      <c r="AY1161" s="18" t="s">
        <v>216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86</v>
      </c>
      <c r="BK1161" s="240">
        <f>ROUND(I1161*H1161,2)</f>
        <v>0</v>
      </c>
      <c r="BL1161" s="18" t="s">
        <v>290</v>
      </c>
      <c r="BM1161" s="239" t="s">
        <v>2260</v>
      </c>
    </row>
    <row r="1162" s="13" customFormat="1">
      <c r="A1162" s="13"/>
      <c r="B1162" s="241"/>
      <c r="C1162" s="242"/>
      <c r="D1162" s="243" t="s">
        <v>230</v>
      </c>
      <c r="E1162" s="244" t="s">
        <v>1</v>
      </c>
      <c r="F1162" s="245" t="s">
        <v>5671</v>
      </c>
      <c r="G1162" s="242"/>
      <c r="H1162" s="246">
        <v>56.845999999999997</v>
      </c>
      <c r="I1162" s="247"/>
      <c r="J1162" s="242"/>
      <c r="K1162" s="242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230</v>
      </c>
      <c r="AU1162" s="252" t="s">
        <v>88</v>
      </c>
      <c r="AV1162" s="13" t="s">
        <v>88</v>
      </c>
      <c r="AW1162" s="13" t="s">
        <v>34</v>
      </c>
      <c r="AX1162" s="13" t="s">
        <v>86</v>
      </c>
      <c r="AY1162" s="252" t="s">
        <v>216</v>
      </c>
    </row>
    <row r="1163" s="13" customFormat="1">
      <c r="A1163" s="13"/>
      <c r="B1163" s="241"/>
      <c r="C1163" s="242"/>
      <c r="D1163" s="243" t="s">
        <v>230</v>
      </c>
      <c r="E1163" s="242"/>
      <c r="F1163" s="245" t="s">
        <v>5792</v>
      </c>
      <c r="G1163" s="242"/>
      <c r="H1163" s="246">
        <v>59.688000000000002</v>
      </c>
      <c r="I1163" s="247"/>
      <c r="J1163" s="242"/>
      <c r="K1163" s="242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230</v>
      </c>
      <c r="AU1163" s="252" t="s">
        <v>88</v>
      </c>
      <c r="AV1163" s="13" t="s">
        <v>88</v>
      </c>
      <c r="AW1163" s="13" t="s">
        <v>4</v>
      </c>
      <c r="AX1163" s="13" t="s">
        <v>86</v>
      </c>
      <c r="AY1163" s="252" t="s">
        <v>216</v>
      </c>
    </row>
    <row r="1164" s="2" customFormat="1" ht="24.15" customHeight="1">
      <c r="A1164" s="39"/>
      <c r="B1164" s="40"/>
      <c r="C1164" s="228" t="s">
        <v>1990</v>
      </c>
      <c r="D1164" s="228" t="s">
        <v>218</v>
      </c>
      <c r="E1164" s="229" t="s">
        <v>2265</v>
      </c>
      <c r="F1164" s="230" t="s">
        <v>2266</v>
      </c>
      <c r="G1164" s="231" t="s">
        <v>277</v>
      </c>
      <c r="H1164" s="232">
        <v>83.659999999999997</v>
      </c>
      <c r="I1164" s="233"/>
      <c r="J1164" s="234">
        <f>ROUND(I1164*H1164,2)</f>
        <v>0</v>
      </c>
      <c r="K1164" s="230" t="s">
        <v>222</v>
      </c>
      <c r="L1164" s="45"/>
      <c r="M1164" s="235" t="s">
        <v>1</v>
      </c>
      <c r="N1164" s="236" t="s">
        <v>44</v>
      </c>
      <c r="O1164" s="92"/>
      <c r="P1164" s="237">
        <f>O1164*H1164</f>
        <v>0</v>
      </c>
      <c r="Q1164" s="237">
        <v>0.00019000000000000001</v>
      </c>
      <c r="R1164" s="237">
        <f>Q1164*H1164</f>
        <v>0.015895400000000001</v>
      </c>
      <c r="S1164" s="237">
        <v>0</v>
      </c>
      <c r="T1164" s="238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9" t="s">
        <v>290</v>
      </c>
      <c r="AT1164" s="239" t="s">
        <v>218</v>
      </c>
      <c r="AU1164" s="239" t="s">
        <v>88</v>
      </c>
      <c r="AY1164" s="18" t="s">
        <v>216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86</v>
      </c>
      <c r="BK1164" s="240">
        <f>ROUND(I1164*H1164,2)</f>
        <v>0</v>
      </c>
      <c r="BL1164" s="18" t="s">
        <v>290</v>
      </c>
      <c r="BM1164" s="239" t="s">
        <v>2267</v>
      </c>
    </row>
    <row r="1165" s="13" customFormat="1">
      <c r="A1165" s="13"/>
      <c r="B1165" s="241"/>
      <c r="C1165" s="242"/>
      <c r="D1165" s="243" t="s">
        <v>230</v>
      </c>
      <c r="E1165" s="244" t="s">
        <v>1</v>
      </c>
      <c r="F1165" s="245" t="s">
        <v>5793</v>
      </c>
      <c r="G1165" s="242"/>
      <c r="H1165" s="246">
        <v>78.060000000000002</v>
      </c>
      <c r="I1165" s="247"/>
      <c r="J1165" s="242"/>
      <c r="K1165" s="242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2" t="s">
        <v>230</v>
      </c>
      <c r="AU1165" s="252" t="s">
        <v>88</v>
      </c>
      <c r="AV1165" s="13" t="s">
        <v>88</v>
      </c>
      <c r="AW1165" s="13" t="s">
        <v>34</v>
      </c>
      <c r="AX1165" s="13" t="s">
        <v>79</v>
      </c>
      <c r="AY1165" s="252" t="s">
        <v>216</v>
      </c>
    </row>
    <row r="1166" s="13" customFormat="1">
      <c r="A1166" s="13"/>
      <c r="B1166" s="241"/>
      <c r="C1166" s="242"/>
      <c r="D1166" s="243" t="s">
        <v>230</v>
      </c>
      <c r="E1166" s="244" t="s">
        <v>1</v>
      </c>
      <c r="F1166" s="245" t="s">
        <v>5672</v>
      </c>
      <c r="G1166" s="242"/>
      <c r="H1166" s="246">
        <v>5.5999999999999996</v>
      </c>
      <c r="I1166" s="247"/>
      <c r="J1166" s="242"/>
      <c r="K1166" s="242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230</v>
      </c>
      <c r="AU1166" s="252" t="s">
        <v>88</v>
      </c>
      <c r="AV1166" s="13" t="s">
        <v>88</v>
      </c>
      <c r="AW1166" s="13" t="s">
        <v>34</v>
      </c>
      <c r="AX1166" s="13" t="s">
        <v>79</v>
      </c>
      <c r="AY1166" s="252" t="s">
        <v>216</v>
      </c>
    </row>
    <row r="1167" s="14" customFormat="1">
      <c r="A1167" s="14"/>
      <c r="B1167" s="253"/>
      <c r="C1167" s="254"/>
      <c r="D1167" s="243" t="s">
        <v>230</v>
      </c>
      <c r="E1167" s="255" t="s">
        <v>1</v>
      </c>
      <c r="F1167" s="256" t="s">
        <v>285</v>
      </c>
      <c r="G1167" s="254"/>
      <c r="H1167" s="257">
        <v>83.659999999999997</v>
      </c>
      <c r="I1167" s="258"/>
      <c r="J1167" s="254"/>
      <c r="K1167" s="254"/>
      <c r="L1167" s="259"/>
      <c r="M1167" s="260"/>
      <c r="N1167" s="261"/>
      <c r="O1167" s="261"/>
      <c r="P1167" s="261"/>
      <c r="Q1167" s="261"/>
      <c r="R1167" s="261"/>
      <c r="S1167" s="261"/>
      <c r="T1167" s="26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3" t="s">
        <v>230</v>
      </c>
      <c r="AU1167" s="263" t="s">
        <v>88</v>
      </c>
      <c r="AV1167" s="14" t="s">
        <v>121</v>
      </c>
      <c r="AW1167" s="14" t="s">
        <v>34</v>
      </c>
      <c r="AX1167" s="14" t="s">
        <v>86</v>
      </c>
      <c r="AY1167" s="263" t="s">
        <v>216</v>
      </c>
    </row>
    <row r="1168" s="2" customFormat="1" ht="16.5" customHeight="1">
      <c r="A1168" s="39"/>
      <c r="B1168" s="40"/>
      <c r="C1168" s="264" t="s">
        <v>1996</v>
      </c>
      <c r="D1168" s="264" t="s">
        <v>372</v>
      </c>
      <c r="E1168" s="265" t="s">
        <v>2220</v>
      </c>
      <c r="F1168" s="266" t="s">
        <v>2221</v>
      </c>
      <c r="G1168" s="267" t="s">
        <v>277</v>
      </c>
      <c r="H1168" s="268">
        <v>85.332999999999998</v>
      </c>
      <c r="I1168" s="269"/>
      <c r="J1168" s="270">
        <f>ROUND(I1168*H1168,2)</f>
        <v>0</v>
      </c>
      <c r="K1168" s="266" t="s">
        <v>222</v>
      </c>
      <c r="L1168" s="271"/>
      <c r="M1168" s="272" t="s">
        <v>1</v>
      </c>
      <c r="N1168" s="273" t="s">
        <v>44</v>
      </c>
      <c r="O1168" s="92"/>
      <c r="P1168" s="237">
        <f>O1168*H1168</f>
        <v>0</v>
      </c>
      <c r="Q1168" s="237">
        <v>0.0032000000000000002</v>
      </c>
      <c r="R1168" s="237">
        <f>Q1168*H1168</f>
        <v>0.27306560000000002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371</v>
      </c>
      <c r="AT1168" s="239" t="s">
        <v>372</v>
      </c>
      <c r="AU1168" s="239" t="s">
        <v>88</v>
      </c>
      <c r="AY1168" s="18" t="s">
        <v>216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86</v>
      </c>
      <c r="BK1168" s="240">
        <f>ROUND(I1168*H1168,2)</f>
        <v>0</v>
      </c>
      <c r="BL1168" s="18" t="s">
        <v>290</v>
      </c>
      <c r="BM1168" s="239" t="s">
        <v>2272</v>
      </c>
    </row>
    <row r="1169" s="13" customFormat="1">
      <c r="A1169" s="13"/>
      <c r="B1169" s="241"/>
      <c r="C1169" s="242"/>
      <c r="D1169" s="243" t="s">
        <v>230</v>
      </c>
      <c r="E1169" s="242"/>
      <c r="F1169" s="245" t="s">
        <v>5794</v>
      </c>
      <c r="G1169" s="242"/>
      <c r="H1169" s="246">
        <v>85.332999999999998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230</v>
      </c>
      <c r="AU1169" s="252" t="s">
        <v>88</v>
      </c>
      <c r="AV1169" s="13" t="s">
        <v>88</v>
      </c>
      <c r="AW1169" s="13" t="s">
        <v>4</v>
      </c>
      <c r="AX1169" s="13" t="s">
        <v>86</v>
      </c>
      <c r="AY1169" s="252" t="s">
        <v>216</v>
      </c>
    </row>
    <row r="1170" s="2" customFormat="1" ht="16.5" customHeight="1">
      <c r="A1170" s="39"/>
      <c r="B1170" s="40"/>
      <c r="C1170" s="228" t="s">
        <v>2001</v>
      </c>
      <c r="D1170" s="228" t="s">
        <v>218</v>
      </c>
      <c r="E1170" s="229" t="s">
        <v>5795</v>
      </c>
      <c r="F1170" s="230" t="s">
        <v>5796</v>
      </c>
      <c r="G1170" s="231" t="s">
        <v>293</v>
      </c>
      <c r="H1170" s="232">
        <v>71.555000000000007</v>
      </c>
      <c r="I1170" s="233"/>
      <c r="J1170" s="234">
        <f>ROUND(I1170*H1170,2)</f>
        <v>0</v>
      </c>
      <c r="K1170" s="230" t="s">
        <v>222</v>
      </c>
      <c r="L1170" s="45"/>
      <c r="M1170" s="235" t="s">
        <v>1</v>
      </c>
      <c r="N1170" s="236" t="s">
        <v>44</v>
      </c>
      <c r="O1170" s="92"/>
      <c r="P1170" s="237">
        <f>O1170*H1170</f>
        <v>0</v>
      </c>
      <c r="Q1170" s="237">
        <v>0</v>
      </c>
      <c r="R1170" s="237">
        <f>Q1170*H1170</f>
        <v>0</v>
      </c>
      <c r="S1170" s="237">
        <v>0.00089999999999999998</v>
      </c>
      <c r="T1170" s="238">
        <f>S1170*H1170</f>
        <v>0.064399499999999998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9" t="s">
        <v>290</v>
      </c>
      <c r="AT1170" s="239" t="s">
        <v>218</v>
      </c>
      <c r="AU1170" s="239" t="s">
        <v>88</v>
      </c>
      <c r="AY1170" s="18" t="s">
        <v>216</v>
      </c>
      <c r="BE1170" s="240">
        <f>IF(N1170="základní",J1170,0)</f>
        <v>0</v>
      </c>
      <c r="BF1170" s="240">
        <f>IF(N1170="snížená",J1170,0)</f>
        <v>0</v>
      </c>
      <c r="BG1170" s="240">
        <f>IF(N1170="zákl. přenesená",J1170,0)</f>
        <v>0</v>
      </c>
      <c r="BH1170" s="240">
        <f>IF(N1170="sníž. přenesená",J1170,0)</f>
        <v>0</v>
      </c>
      <c r="BI1170" s="240">
        <f>IF(N1170="nulová",J1170,0)</f>
        <v>0</v>
      </c>
      <c r="BJ1170" s="18" t="s">
        <v>86</v>
      </c>
      <c r="BK1170" s="240">
        <f>ROUND(I1170*H1170,2)</f>
        <v>0</v>
      </c>
      <c r="BL1170" s="18" t="s">
        <v>290</v>
      </c>
      <c r="BM1170" s="239" t="s">
        <v>5797</v>
      </c>
    </row>
    <row r="1171" s="13" customFormat="1">
      <c r="A1171" s="13"/>
      <c r="B1171" s="241"/>
      <c r="C1171" s="242"/>
      <c r="D1171" s="243" t="s">
        <v>230</v>
      </c>
      <c r="E1171" s="244" t="s">
        <v>1</v>
      </c>
      <c r="F1171" s="245" t="s">
        <v>5798</v>
      </c>
      <c r="G1171" s="242"/>
      <c r="H1171" s="246">
        <v>71.555000000000007</v>
      </c>
      <c r="I1171" s="247"/>
      <c r="J1171" s="242"/>
      <c r="K1171" s="242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230</v>
      </c>
      <c r="AU1171" s="252" t="s">
        <v>88</v>
      </c>
      <c r="AV1171" s="13" t="s">
        <v>88</v>
      </c>
      <c r="AW1171" s="13" t="s">
        <v>34</v>
      </c>
      <c r="AX1171" s="13" t="s">
        <v>86</v>
      </c>
      <c r="AY1171" s="252" t="s">
        <v>216</v>
      </c>
    </row>
    <row r="1172" s="2" customFormat="1" ht="24.15" customHeight="1">
      <c r="A1172" s="39"/>
      <c r="B1172" s="40"/>
      <c r="C1172" s="228" t="s">
        <v>2006</v>
      </c>
      <c r="D1172" s="228" t="s">
        <v>218</v>
      </c>
      <c r="E1172" s="229" t="s">
        <v>5799</v>
      </c>
      <c r="F1172" s="230" t="s">
        <v>5800</v>
      </c>
      <c r="G1172" s="231" t="s">
        <v>277</v>
      </c>
      <c r="H1172" s="232">
        <v>10.287000000000001</v>
      </c>
      <c r="I1172" s="233"/>
      <c r="J1172" s="234">
        <f>ROUND(I1172*H1172,2)</f>
        <v>0</v>
      </c>
      <c r="K1172" s="230" t="s">
        <v>222</v>
      </c>
      <c r="L1172" s="45"/>
      <c r="M1172" s="235" t="s">
        <v>1</v>
      </c>
      <c r="N1172" s="236" t="s">
        <v>44</v>
      </c>
      <c r="O1172" s="92"/>
      <c r="P1172" s="237">
        <f>O1172*H1172</f>
        <v>0</v>
      </c>
      <c r="Q1172" s="237">
        <v>0</v>
      </c>
      <c r="R1172" s="237">
        <f>Q1172*H1172</f>
        <v>0</v>
      </c>
      <c r="S1172" s="237">
        <v>0</v>
      </c>
      <c r="T1172" s="238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39" t="s">
        <v>290</v>
      </c>
      <c r="AT1172" s="239" t="s">
        <v>218</v>
      </c>
      <c r="AU1172" s="239" t="s">
        <v>88</v>
      </c>
      <c r="AY1172" s="18" t="s">
        <v>216</v>
      </c>
      <c r="BE1172" s="240">
        <f>IF(N1172="základní",J1172,0)</f>
        <v>0</v>
      </c>
      <c r="BF1172" s="240">
        <f>IF(N1172="snížená",J1172,0)</f>
        <v>0</v>
      </c>
      <c r="BG1172" s="240">
        <f>IF(N1172="zákl. přenesená",J1172,0)</f>
        <v>0</v>
      </c>
      <c r="BH1172" s="240">
        <f>IF(N1172="sníž. přenesená",J1172,0)</f>
        <v>0</v>
      </c>
      <c r="BI1172" s="240">
        <f>IF(N1172="nulová",J1172,0)</f>
        <v>0</v>
      </c>
      <c r="BJ1172" s="18" t="s">
        <v>86</v>
      </c>
      <c r="BK1172" s="240">
        <f>ROUND(I1172*H1172,2)</f>
        <v>0</v>
      </c>
      <c r="BL1172" s="18" t="s">
        <v>290</v>
      </c>
      <c r="BM1172" s="239" t="s">
        <v>5801</v>
      </c>
    </row>
    <row r="1173" s="13" customFormat="1">
      <c r="A1173" s="13"/>
      <c r="B1173" s="241"/>
      <c r="C1173" s="242"/>
      <c r="D1173" s="243" t="s">
        <v>230</v>
      </c>
      <c r="E1173" s="244" t="s">
        <v>1</v>
      </c>
      <c r="F1173" s="245" t="s">
        <v>5802</v>
      </c>
      <c r="G1173" s="242"/>
      <c r="H1173" s="246">
        <v>10.287000000000001</v>
      </c>
      <c r="I1173" s="247"/>
      <c r="J1173" s="242"/>
      <c r="K1173" s="242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2" t="s">
        <v>230</v>
      </c>
      <c r="AU1173" s="252" t="s">
        <v>88</v>
      </c>
      <c r="AV1173" s="13" t="s">
        <v>88</v>
      </c>
      <c r="AW1173" s="13" t="s">
        <v>34</v>
      </c>
      <c r="AX1173" s="13" t="s">
        <v>86</v>
      </c>
      <c r="AY1173" s="252" t="s">
        <v>216</v>
      </c>
    </row>
    <row r="1174" s="2" customFormat="1" ht="16.5" customHeight="1">
      <c r="A1174" s="39"/>
      <c r="B1174" s="40"/>
      <c r="C1174" s="264" t="s">
        <v>2012</v>
      </c>
      <c r="D1174" s="264" t="s">
        <v>372</v>
      </c>
      <c r="E1174" s="265" t="s">
        <v>5803</v>
      </c>
      <c r="F1174" s="266" t="s">
        <v>5804</v>
      </c>
      <c r="G1174" s="267" t="s">
        <v>221</v>
      </c>
      <c r="H1174" s="268">
        <v>13</v>
      </c>
      <c r="I1174" s="269"/>
      <c r="J1174" s="270">
        <f>ROUND(I1174*H1174,2)</f>
        <v>0</v>
      </c>
      <c r="K1174" s="266" t="s">
        <v>1</v>
      </c>
      <c r="L1174" s="271"/>
      <c r="M1174" s="272" t="s">
        <v>1</v>
      </c>
      <c r="N1174" s="273" t="s">
        <v>44</v>
      </c>
      <c r="O1174" s="92"/>
      <c r="P1174" s="237">
        <f>O1174*H1174</f>
        <v>0</v>
      </c>
      <c r="Q1174" s="237">
        <v>0.025000000000000001</v>
      </c>
      <c r="R1174" s="237">
        <f>Q1174*H1174</f>
        <v>0.32500000000000001</v>
      </c>
      <c r="S1174" s="237">
        <v>0</v>
      </c>
      <c r="T1174" s="238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9" t="s">
        <v>371</v>
      </c>
      <c r="AT1174" s="239" t="s">
        <v>372</v>
      </c>
      <c r="AU1174" s="239" t="s">
        <v>88</v>
      </c>
      <c r="AY1174" s="18" t="s">
        <v>216</v>
      </c>
      <c r="BE1174" s="240">
        <f>IF(N1174="základní",J1174,0)</f>
        <v>0</v>
      </c>
      <c r="BF1174" s="240">
        <f>IF(N1174="snížená",J1174,0)</f>
        <v>0</v>
      </c>
      <c r="BG1174" s="240">
        <f>IF(N1174="zákl. přenesená",J1174,0)</f>
        <v>0</v>
      </c>
      <c r="BH1174" s="240">
        <f>IF(N1174="sníž. přenesená",J1174,0)</f>
        <v>0</v>
      </c>
      <c r="BI1174" s="240">
        <f>IF(N1174="nulová",J1174,0)</f>
        <v>0</v>
      </c>
      <c r="BJ1174" s="18" t="s">
        <v>86</v>
      </c>
      <c r="BK1174" s="240">
        <f>ROUND(I1174*H1174,2)</f>
        <v>0</v>
      </c>
      <c r="BL1174" s="18" t="s">
        <v>290</v>
      </c>
      <c r="BM1174" s="239" t="s">
        <v>5805</v>
      </c>
    </row>
    <row r="1175" s="2" customFormat="1" ht="16.5" customHeight="1">
      <c r="A1175" s="39"/>
      <c r="B1175" s="40"/>
      <c r="C1175" s="228" t="s">
        <v>2018</v>
      </c>
      <c r="D1175" s="228" t="s">
        <v>218</v>
      </c>
      <c r="E1175" s="229" t="s">
        <v>2283</v>
      </c>
      <c r="F1175" s="230" t="s">
        <v>2284</v>
      </c>
      <c r="G1175" s="231" t="s">
        <v>359</v>
      </c>
      <c r="H1175" s="232">
        <v>6.069</v>
      </c>
      <c r="I1175" s="233"/>
      <c r="J1175" s="234">
        <f>ROUND(I1175*H1175,2)</f>
        <v>0</v>
      </c>
      <c r="K1175" s="230" t="s">
        <v>222</v>
      </c>
      <c r="L1175" s="45"/>
      <c r="M1175" s="235" t="s">
        <v>1</v>
      </c>
      <c r="N1175" s="236" t="s">
        <v>44</v>
      </c>
      <c r="O1175" s="92"/>
      <c r="P1175" s="237">
        <f>O1175*H1175</f>
        <v>0</v>
      </c>
      <c r="Q1175" s="237">
        <v>0</v>
      </c>
      <c r="R1175" s="237">
        <f>Q1175*H1175</f>
        <v>0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290</v>
      </c>
      <c r="AT1175" s="239" t="s">
        <v>218</v>
      </c>
      <c r="AU1175" s="239" t="s">
        <v>88</v>
      </c>
      <c r="AY1175" s="18" t="s">
        <v>216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86</v>
      </c>
      <c r="BK1175" s="240">
        <f>ROUND(I1175*H1175,2)</f>
        <v>0</v>
      </c>
      <c r="BL1175" s="18" t="s">
        <v>290</v>
      </c>
      <c r="BM1175" s="239" t="s">
        <v>2285</v>
      </c>
    </row>
    <row r="1176" s="2" customFormat="1" ht="16.5" customHeight="1">
      <c r="A1176" s="39"/>
      <c r="B1176" s="40"/>
      <c r="C1176" s="228" t="s">
        <v>2023</v>
      </c>
      <c r="D1176" s="228" t="s">
        <v>218</v>
      </c>
      <c r="E1176" s="229" t="s">
        <v>2287</v>
      </c>
      <c r="F1176" s="230" t="s">
        <v>2288</v>
      </c>
      <c r="G1176" s="231" t="s">
        <v>359</v>
      </c>
      <c r="H1176" s="232">
        <v>6.069</v>
      </c>
      <c r="I1176" s="233"/>
      <c r="J1176" s="234">
        <f>ROUND(I1176*H1176,2)</f>
        <v>0</v>
      </c>
      <c r="K1176" s="230" t="s">
        <v>222</v>
      </c>
      <c r="L1176" s="45"/>
      <c r="M1176" s="235" t="s">
        <v>1</v>
      </c>
      <c r="N1176" s="236" t="s">
        <v>44</v>
      </c>
      <c r="O1176" s="92"/>
      <c r="P1176" s="237">
        <f>O1176*H1176</f>
        <v>0</v>
      </c>
      <c r="Q1176" s="237">
        <v>0</v>
      </c>
      <c r="R1176" s="237">
        <f>Q1176*H1176</f>
        <v>0</v>
      </c>
      <c r="S1176" s="237">
        <v>0</v>
      </c>
      <c r="T1176" s="238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39" t="s">
        <v>290</v>
      </c>
      <c r="AT1176" s="239" t="s">
        <v>218</v>
      </c>
      <c r="AU1176" s="239" t="s">
        <v>88</v>
      </c>
      <c r="AY1176" s="18" t="s">
        <v>216</v>
      </c>
      <c r="BE1176" s="240">
        <f>IF(N1176="základní",J1176,0)</f>
        <v>0</v>
      </c>
      <c r="BF1176" s="240">
        <f>IF(N1176="snížená",J1176,0)</f>
        <v>0</v>
      </c>
      <c r="BG1176" s="240">
        <f>IF(N1176="zákl. přenesená",J1176,0)</f>
        <v>0</v>
      </c>
      <c r="BH1176" s="240">
        <f>IF(N1176="sníž. přenesená",J1176,0)</f>
        <v>0</v>
      </c>
      <c r="BI1176" s="240">
        <f>IF(N1176="nulová",J1176,0)</f>
        <v>0</v>
      </c>
      <c r="BJ1176" s="18" t="s">
        <v>86</v>
      </c>
      <c r="BK1176" s="240">
        <f>ROUND(I1176*H1176,2)</f>
        <v>0</v>
      </c>
      <c r="BL1176" s="18" t="s">
        <v>290</v>
      </c>
      <c r="BM1176" s="239" t="s">
        <v>2289</v>
      </c>
    </row>
    <row r="1177" s="12" customFormat="1" ht="22.8" customHeight="1">
      <c r="A1177" s="12"/>
      <c r="B1177" s="212"/>
      <c r="C1177" s="213"/>
      <c r="D1177" s="214" t="s">
        <v>78</v>
      </c>
      <c r="E1177" s="226" t="s">
        <v>5806</v>
      </c>
      <c r="F1177" s="226" t="s">
        <v>5807</v>
      </c>
      <c r="G1177" s="213"/>
      <c r="H1177" s="213"/>
      <c r="I1177" s="216"/>
      <c r="J1177" s="227">
        <f>BK1177</f>
        <v>0</v>
      </c>
      <c r="K1177" s="213"/>
      <c r="L1177" s="218"/>
      <c r="M1177" s="219"/>
      <c r="N1177" s="220"/>
      <c r="O1177" s="220"/>
      <c r="P1177" s="221">
        <f>SUM(P1178:P1189)</f>
        <v>0</v>
      </c>
      <c r="Q1177" s="220"/>
      <c r="R1177" s="221">
        <f>SUM(R1178:R1189)</f>
        <v>3.0611500000000005</v>
      </c>
      <c r="S1177" s="220"/>
      <c r="T1177" s="222">
        <f>SUM(T1178:T1189)</f>
        <v>0</v>
      </c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R1177" s="223" t="s">
        <v>88</v>
      </c>
      <c r="AT1177" s="224" t="s">
        <v>78</v>
      </c>
      <c r="AU1177" s="224" t="s">
        <v>86</v>
      </c>
      <c r="AY1177" s="223" t="s">
        <v>216</v>
      </c>
      <c r="BK1177" s="225">
        <f>SUM(BK1178:BK1189)</f>
        <v>0</v>
      </c>
    </row>
    <row r="1178" s="2" customFormat="1" ht="16.5" customHeight="1">
      <c r="A1178" s="39"/>
      <c r="B1178" s="40"/>
      <c r="C1178" s="228" t="s">
        <v>2030</v>
      </c>
      <c r="D1178" s="228" t="s">
        <v>218</v>
      </c>
      <c r="E1178" s="229" t="s">
        <v>5808</v>
      </c>
      <c r="F1178" s="230" t="s">
        <v>5809</v>
      </c>
      <c r="G1178" s="231" t="s">
        <v>277</v>
      </c>
      <c r="H1178" s="232">
        <v>988</v>
      </c>
      <c r="I1178" s="233"/>
      <c r="J1178" s="234">
        <f>ROUND(I1178*H1178,2)</f>
        <v>0</v>
      </c>
      <c r="K1178" s="230" t="s">
        <v>222</v>
      </c>
      <c r="L1178" s="45"/>
      <c r="M1178" s="235" t="s">
        <v>1</v>
      </c>
      <c r="N1178" s="236" t="s">
        <v>44</v>
      </c>
      <c r="O1178" s="92"/>
      <c r="P1178" s="237">
        <f>O1178*H1178</f>
        <v>0</v>
      </c>
      <c r="Q1178" s="237">
        <v>0.0011800000000000001</v>
      </c>
      <c r="R1178" s="237">
        <f>Q1178*H1178</f>
        <v>1.16584</v>
      </c>
      <c r="S1178" s="237">
        <v>0</v>
      </c>
      <c r="T1178" s="238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39" t="s">
        <v>290</v>
      </c>
      <c r="AT1178" s="239" t="s">
        <v>218</v>
      </c>
      <c r="AU1178" s="239" t="s">
        <v>88</v>
      </c>
      <c r="AY1178" s="18" t="s">
        <v>216</v>
      </c>
      <c r="BE1178" s="240">
        <f>IF(N1178="základní",J1178,0)</f>
        <v>0</v>
      </c>
      <c r="BF1178" s="240">
        <f>IF(N1178="snížená",J1178,0)</f>
        <v>0</v>
      </c>
      <c r="BG1178" s="240">
        <f>IF(N1178="zákl. přenesená",J1178,0)</f>
        <v>0</v>
      </c>
      <c r="BH1178" s="240">
        <f>IF(N1178="sníž. přenesená",J1178,0)</f>
        <v>0</v>
      </c>
      <c r="BI1178" s="240">
        <f>IF(N1178="nulová",J1178,0)</f>
        <v>0</v>
      </c>
      <c r="BJ1178" s="18" t="s">
        <v>86</v>
      </c>
      <c r="BK1178" s="240">
        <f>ROUND(I1178*H1178,2)</f>
        <v>0</v>
      </c>
      <c r="BL1178" s="18" t="s">
        <v>290</v>
      </c>
      <c r="BM1178" s="239" t="s">
        <v>5810</v>
      </c>
    </row>
    <row r="1179" s="13" customFormat="1">
      <c r="A1179" s="13"/>
      <c r="B1179" s="241"/>
      <c r="C1179" s="242"/>
      <c r="D1179" s="243" t="s">
        <v>230</v>
      </c>
      <c r="E1179" s="244" t="s">
        <v>1</v>
      </c>
      <c r="F1179" s="245" t="s">
        <v>5811</v>
      </c>
      <c r="G1179" s="242"/>
      <c r="H1179" s="246">
        <v>352.80000000000001</v>
      </c>
      <c r="I1179" s="247"/>
      <c r="J1179" s="242"/>
      <c r="K1179" s="242"/>
      <c r="L1179" s="248"/>
      <c r="M1179" s="249"/>
      <c r="N1179" s="250"/>
      <c r="O1179" s="250"/>
      <c r="P1179" s="250"/>
      <c r="Q1179" s="250"/>
      <c r="R1179" s="250"/>
      <c r="S1179" s="250"/>
      <c r="T1179" s="25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2" t="s">
        <v>230</v>
      </c>
      <c r="AU1179" s="252" t="s">
        <v>88</v>
      </c>
      <c r="AV1179" s="13" t="s">
        <v>88</v>
      </c>
      <c r="AW1179" s="13" t="s">
        <v>34</v>
      </c>
      <c r="AX1179" s="13" t="s">
        <v>79</v>
      </c>
      <c r="AY1179" s="252" t="s">
        <v>216</v>
      </c>
    </row>
    <row r="1180" s="13" customFormat="1">
      <c r="A1180" s="13"/>
      <c r="B1180" s="241"/>
      <c r="C1180" s="242"/>
      <c r="D1180" s="243" t="s">
        <v>230</v>
      </c>
      <c r="E1180" s="244" t="s">
        <v>1</v>
      </c>
      <c r="F1180" s="245" t="s">
        <v>5812</v>
      </c>
      <c r="G1180" s="242"/>
      <c r="H1180" s="246">
        <v>635.20000000000005</v>
      </c>
      <c r="I1180" s="247"/>
      <c r="J1180" s="242"/>
      <c r="K1180" s="242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2" t="s">
        <v>230</v>
      </c>
      <c r="AU1180" s="252" t="s">
        <v>88</v>
      </c>
      <c r="AV1180" s="13" t="s">
        <v>88</v>
      </c>
      <c r="AW1180" s="13" t="s">
        <v>34</v>
      </c>
      <c r="AX1180" s="13" t="s">
        <v>79</v>
      </c>
      <c r="AY1180" s="252" t="s">
        <v>216</v>
      </c>
    </row>
    <row r="1181" s="14" customFormat="1">
      <c r="A1181" s="14"/>
      <c r="B1181" s="253"/>
      <c r="C1181" s="254"/>
      <c r="D1181" s="243" t="s">
        <v>230</v>
      </c>
      <c r="E1181" s="255" t="s">
        <v>1</v>
      </c>
      <c r="F1181" s="256" t="s">
        <v>285</v>
      </c>
      <c r="G1181" s="254"/>
      <c r="H1181" s="257">
        <v>988</v>
      </c>
      <c r="I1181" s="258"/>
      <c r="J1181" s="254"/>
      <c r="K1181" s="254"/>
      <c r="L1181" s="259"/>
      <c r="M1181" s="260"/>
      <c r="N1181" s="261"/>
      <c r="O1181" s="261"/>
      <c r="P1181" s="261"/>
      <c r="Q1181" s="261"/>
      <c r="R1181" s="261"/>
      <c r="S1181" s="261"/>
      <c r="T1181" s="26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3" t="s">
        <v>230</v>
      </c>
      <c r="AU1181" s="263" t="s">
        <v>88</v>
      </c>
      <c r="AV1181" s="14" t="s">
        <v>121</v>
      </c>
      <c r="AW1181" s="14" t="s">
        <v>34</v>
      </c>
      <c r="AX1181" s="14" t="s">
        <v>86</v>
      </c>
      <c r="AY1181" s="263" t="s">
        <v>216</v>
      </c>
    </row>
    <row r="1182" s="2" customFormat="1" ht="16.5" customHeight="1">
      <c r="A1182" s="39"/>
      <c r="B1182" s="40"/>
      <c r="C1182" s="264" t="s">
        <v>2037</v>
      </c>
      <c r="D1182" s="264" t="s">
        <v>372</v>
      </c>
      <c r="E1182" s="265" t="s">
        <v>5813</v>
      </c>
      <c r="F1182" s="266" t="s">
        <v>5814</v>
      </c>
      <c r="G1182" s="267" t="s">
        <v>277</v>
      </c>
      <c r="H1182" s="268">
        <v>1037.4000000000001</v>
      </c>
      <c r="I1182" s="269"/>
      <c r="J1182" s="270">
        <f>ROUND(I1182*H1182,2)</f>
        <v>0</v>
      </c>
      <c r="K1182" s="266" t="s">
        <v>222</v>
      </c>
      <c r="L1182" s="271"/>
      <c r="M1182" s="272" t="s">
        <v>1</v>
      </c>
      <c r="N1182" s="273" t="s">
        <v>44</v>
      </c>
      <c r="O1182" s="92"/>
      <c r="P1182" s="237">
        <f>O1182*H1182</f>
        <v>0</v>
      </c>
      <c r="Q1182" s="237">
        <v>0.00165</v>
      </c>
      <c r="R1182" s="237">
        <f>Q1182*H1182</f>
        <v>1.7117100000000001</v>
      </c>
      <c r="S1182" s="237">
        <v>0</v>
      </c>
      <c r="T1182" s="238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9" t="s">
        <v>371</v>
      </c>
      <c r="AT1182" s="239" t="s">
        <v>372</v>
      </c>
      <c r="AU1182" s="239" t="s">
        <v>88</v>
      </c>
      <c r="AY1182" s="18" t="s">
        <v>216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86</v>
      </c>
      <c r="BK1182" s="240">
        <f>ROUND(I1182*H1182,2)</f>
        <v>0</v>
      </c>
      <c r="BL1182" s="18" t="s">
        <v>290</v>
      </c>
      <c r="BM1182" s="239" t="s">
        <v>5815</v>
      </c>
    </row>
    <row r="1183" s="13" customFormat="1">
      <c r="A1183" s="13"/>
      <c r="B1183" s="241"/>
      <c r="C1183" s="242"/>
      <c r="D1183" s="243" t="s">
        <v>230</v>
      </c>
      <c r="E1183" s="242"/>
      <c r="F1183" s="245" t="s">
        <v>5816</v>
      </c>
      <c r="G1183" s="242"/>
      <c r="H1183" s="246">
        <v>1037.4000000000001</v>
      </c>
      <c r="I1183" s="247"/>
      <c r="J1183" s="242"/>
      <c r="K1183" s="242"/>
      <c r="L1183" s="248"/>
      <c r="M1183" s="249"/>
      <c r="N1183" s="250"/>
      <c r="O1183" s="250"/>
      <c r="P1183" s="250"/>
      <c r="Q1183" s="250"/>
      <c r="R1183" s="250"/>
      <c r="S1183" s="250"/>
      <c r="T1183" s="25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2" t="s">
        <v>230</v>
      </c>
      <c r="AU1183" s="252" t="s">
        <v>88</v>
      </c>
      <c r="AV1183" s="13" t="s">
        <v>88</v>
      </c>
      <c r="AW1183" s="13" t="s">
        <v>4</v>
      </c>
      <c r="AX1183" s="13" t="s">
        <v>86</v>
      </c>
      <c r="AY1183" s="252" t="s">
        <v>216</v>
      </c>
    </row>
    <row r="1184" s="2" customFormat="1" ht="16.5" customHeight="1">
      <c r="A1184" s="39"/>
      <c r="B1184" s="40"/>
      <c r="C1184" s="228" t="s">
        <v>2042</v>
      </c>
      <c r="D1184" s="228" t="s">
        <v>218</v>
      </c>
      <c r="E1184" s="229" t="s">
        <v>5817</v>
      </c>
      <c r="F1184" s="230" t="s">
        <v>5818</v>
      </c>
      <c r="G1184" s="231" t="s">
        <v>277</v>
      </c>
      <c r="H1184" s="232">
        <v>40</v>
      </c>
      <c r="I1184" s="233"/>
      <c r="J1184" s="234">
        <f>ROUND(I1184*H1184,2)</f>
        <v>0</v>
      </c>
      <c r="K1184" s="230" t="s">
        <v>222</v>
      </c>
      <c r="L1184" s="45"/>
      <c r="M1184" s="235" t="s">
        <v>1</v>
      </c>
      <c r="N1184" s="236" t="s">
        <v>44</v>
      </c>
      <c r="O1184" s="92"/>
      <c r="P1184" s="237">
        <f>O1184*H1184</f>
        <v>0</v>
      </c>
      <c r="Q1184" s="237">
        <v>0</v>
      </c>
      <c r="R1184" s="237">
        <f>Q1184*H1184</f>
        <v>0</v>
      </c>
      <c r="S1184" s="237">
        <v>0</v>
      </c>
      <c r="T1184" s="238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9" t="s">
        <v>290</v>
      </c>
      <c r="AT1184" s="239" t="s">
        <v>218</v>
      </c>
      <c r="AU1184" s="239" t="s">
        <v>88</v>
      </c>
      <c r="AY1184" s="18" t="s">
        <v>216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86</v>
      </c>
      <c r="BK1184" s="240">
        <f>ROUND(I1184*H1184,2)</f>
        <v>0</v>
      </c>
      <c r="BL1184" s="18" t="s">
        <v>290</v>
      </c>
      <c r="BM1184" s="239" t="s">
        <v>5819</v>
      </c>
    </row>
    <row r="1185" s="13" customFormat="1">
      <c r="A1185" s="13"/>
      <c r="B1185" s="241"/>
      <c r="C1185" s="242"/>
      <c r="D1185" s="243" t="s">
        <v>230</v>
      </c>
      <c r="E1185" s="244" t="s">
        <v>1</v>
      </c>
      <c r="F1185" s="245" t="s">
        <v>5820</v>
      </c>
      <c r="G1185" s="242"/>
      <c r="H1185" s="246">
        <v>40</v>
      </c>
      <c r="I1185" s="247"/>
      <c r="J1185" s="242"/>
      <c r="K1185" s="242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230</v>
      </c>
      <c r="AU1185" s="252" t="s">
        <v>88</v>
      </c>
      <c r="AV1185" s="13" t="s">
        <v>88</v>
      </c>
      <c r="AW1185" s="13" t="s">
        <v>34</v>
      </c>
      <c r="AX1185" s="13" t="s">
        <v>86</v>
      </c>
      <c r="AY1185" s="252" t="s">
        <v>216</v>
      </c>
    </row>
    <row r="1186" s="2" customFormat="1" ht="16.5" customHeight="1">
      <c r="A1186" s="39"/>
      <c r="B1186" s="40"/>
      <c r="C1186" s="264" t="s">
        <v>2054</v>
      </c>
      <c r="D1186" s="264" t="s">
        <v>372</v>
      </c>
      <c r="E1186" s="265" t="s">
        <v>5821</v>
      </c>
      <c r="F1186" s="266" t="s">
        <v>5822</v>
      </c>
      <c r="G1186" s="267" t="s">
        <v>277</v>
      </c>
      <c r="H1186" s="268">
        <v>40.799999999999997</v>
      </c>
      <c r="I1186" s="269"/>
      <c r="J1186" s="270">
        <f>ROUND(I1186*H1186,2)</f>
        <v>0</v>
      </c>
      <c r="K1186" s="266" t="s">
        <v>1</v>
      </c>
      <c r="L1186" s="271"/>
      <c r="M1186" s="272" t="s">
        <v>1</v>
      </c>
      <c r="N1186" s="273" t="s">
        <v>44</v>
      </c>
      <c r="O1186" s="92"/>
      <c r="P1186" s="237">
        <f>O1186*H1186</f>
        <v>0</v>
      </c>
      <c r="Q1186" s="237">
        <v>0.0044999999999999997</v>
      </c>
      <c r="R1186" s="237">
        <f>Q1186*H1186</f>
        <v>0.18359999999999999</v>
      </c>
      <c r="S1186" s="237">
        <v>0</v>
      </c>
      <c r="T1186" s="238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9" t="s">
        <v>371</v>
      </c>
      <c r="AT1186" s="239" t="s">
        <v>372</v>
      </c>
      <c r="AU1186" s="239" t="s">
        <v>88</v>
      </c>
      <c r="AY1186" s="18" t="s">
        <v>216</v>
      </c>
      <c r="BE1186" s="240">
        <f>IF(N1186="základní",J1186,0)</f>
        <v>0</v>
      </c>
      <c r="BF1186" s="240">
        <f>IF(N1186="snížená",J1186,0)</f>
        <v>0</v>
      </c>
      <c r="BG1186" s="240">
        <f>IF(N1186="zákl. přenesená",J1186,0)</f>
        <v>0</v>
      </c>
      <c r="BH1186" s="240">
        <f>IF(N1186="sníž. přenesená",J1186,0)</f>
        <v>0</v>
      </c>
      <c r="BI1186" s="240">
        <f>IF(N1186="nulová",J1186,0)</f>
        <v>0</v>
      </c>
      <c r="BJ1186" s="18" t="s">
        <v>86</v>
      </c>
      <c r="BK1186" s="240">
        <f>ROUND(I1186*H1186,2)</f>
        <v>0</v>
      </c>
      <c r="BL1186" s="18" t="s">
        <v>290</v>
      </c>
      <c r="BM1186" s="239" t="s">
        <v>5823</v>
      </c>
    </row>
    <row r="1187" s="13" customFormat="1">
      <c r="A1187" s="13"/>
      <c r="B1187" s="241"/>
      <c r="C1187" s="242"/>
      <c r="D1187" s="243" t="s">
        <v>230</v>
      </c>
      <c r="E1187" s="242"/>
      <c r="F1187" s="245" t="s">
        <v>5824</v>
      </c>
      <c r="G1187" s="242"/>
      <c r="H1187" s="246">
        <v>40.799999999999997</v>
      </c>
      <c r="I1187" s="247"/>
      <c r="J1187" s="242"/>
      <c r="K1187" s="242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2" t="s">
        <v>230</v>
      </c>
      <c r="AU1187" s="252" t="s">
        <v>88</v>
      </c>
      <c r="AV1187" s="13" t="s">
        <v>88</v>
      </c>
      <c r="AW1187" s="13" t="s">
        <v>4</v>
      </c>
      <c r="AX1187" s="13" t="s">
        <v>86</v>
      </c>
      <c r="AY1187" s="252" t="s">
        <v>216</v>
      </c>
    </row>
    <row r="1188" s="2" customFormat="1" ht="16.5" customHeight="1">
      <c r="A1188" s="39"/>
      <c r="B1188" s="40"/>
      <c r="C1188" s="228" t="s">
        <v>2059</v>
      </c>
      <c r="D1188" s="228" t="s">
        <v>218</v>
      </c>
      <c r="E1188" s="229" t="s">
        <v>5825</v>
      </c>
      <c r="F1188" s="230" t="s">
        <v>5826</v>
      </c>
      <c r="G1188" s="231" t="s">
        <v>359</v>
      </c>
      <c r="H1188" s="232">
        <v>3.0609999999999999</v>
      </c>
      <c r="I1188" s="233"/>
      <c r="J1188" s="234">
        <f>ROUND(I1188*H1188,2)</f>
        <v>0</v>
      </c>
      <c r="K1188" s="230" t="s">
        <v>222</v>
      </c>
      <c r="L1188" s="45"/>
      <c r="M1188" s="235" t="s">
        <v>1</v>
      </c>
      <c r="N1188" s="236" t="s">
        <v>44</v>
      </c>
      <c r="O1188" s="92"/>
      <c r="P1188" s="237">
        <f>O1188*H1188</f>
        <v>0</v>
      </c>
      <c r="Q1188" s="237">
        <v>0</v>
      </c>
      <c r="R1188" s="237">
        <f>Q1188*H1188</f>
        <v>0</v>
      </c>
      <c r="S1188" s="237">
        <v>0</v>
      </c>
      <c r="T1188" s="238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39" t="s">
        <v>290</v>
      </c>
      <c r="AT1188" s="239" t="s">
        <v>218</v>
      </c>
      <c r="AU1188" s="239" t="s">
        <v>88</v>
      </c>
      <c r="AY1188" s="18" t="s">
        <v>216</v>
      </c>
      <c r="BE1188" s="240">
        <f>IF(N1188="základní",J1188,0)</f>
        <v>0</v>
      </c>
      <c r="BF1188" s="240">
        <f>IF(N1188="snížená",J1188,0)</f>
        <v>0</v>
      </c>
      <c r="BG1188" s="240">
        <f>IF(N1188="zákl. přenesená",J1188,0)</f>
        <v>0</v>
      </c>
      <c r="BH1188" s="240">
        <f>IF(N1188="sníž. přenesená",J1188,0)</f>
        <v>0</v>
      </c>
      <c r="BI1188" s="240">
        <f>IF(N1188="nulová",J1188,0)</f>
        <v>0</v>
      </c>
      <c r="BJ1188" s="18" t="s">
        <v>86</v>
      </c>
      <c r="BK1188" s="240">
        <f>ROUND(I1188*H1188,2)</f>
        <v>0</v>
      </c>
      <c r="BL1188" s="18" t="s">
        <v>290</v>
      </c>
      <c r="BM1188" s="239" t="s">
        <v>5827</v>
      </c>
    </row>
    <row r="1189" s="2" customFormat="1" ht="16.5" customHeight="1">
      <c r="A1189" s="39"/>
      <c r="B1189" s="40"/>
      <c r="C1189" s="228" t="s">
        <v>2065</v>
      </c>
      <c r="D1189" s="228" t="s">
        <v>218</v>
      </c>
      <c r="E1189" s="229" t="s">
        <v>5828</v>
      </c>
      <c r="F1189" s="230" t="s">
        <v>5829</v>
      </c>
      <c r="G1189" s="231" t="s">
        <v>359</v>
      </c>
      <c r="H1189" s="232">
        <v>3.0609999999999999</v>
      </c>
      <c r="I1189" s="233"/>
      <c r="J1189" s="234">
        <f>ROUND(I1189*H1189,2)</f>
        <v>0</v>
      </c>
      <c r="K1189" s="230" t="s">
        <v>222</v>
      </c>
      <c r="L1189" s="45"/>
      <c r="M1189" s="235" t="s">
        <v>1</v>
      </c>
      <c r="N1189" s="236" t="s">
        <v>44</v>
      </c>
      <c r="O1189" s="92"/>
      <c r="P1189" s="237">
        <f>O1189*H1189</f>
        <v>0</v>
      </c>
      <c r="Q1189" s="237">
        <v>0</v>
      </c>
      <c r="R1189" s="237">
        <f>Q1189*H1189</f>
        <v>0</v>
      </c>
      <c r="S1189" s="237">
        <v>0</v>
      </c>
      <c r="T1189" s="238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39" t="s">
        <v>290</v>
      </c>
      <c r="AT1189" s="239" t="s">
        <v>218</v>
      </c>
      <c r="AU1189" s="239" t="s">
        <v>88</v>
      </c>
      <c r="AY1189" s="18" t="s">
        <v>216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8" t="s">
        <v>86</v>
      </c>
      <c r="BK1189" s="240">
        <f>ROUND(I1189*H1189,2)</f>
        <v>0</v>
      </c>
      <c r="BL1189" s="18" t="s">
        <v>290</v>
      </c>
      <c r="BM1189" s="239" t="s">
        <v>5830</v>
      </c>
    </row>
    <row r="1190" s="12" customFormat="1" ht="22.8" customHeight="1">
      <c r="A1190" s="12"/>
      <c r="B1190" s="212"/>
      <c r="C1190" s="213"/>
      <c r="D1190" s="214" t="s">
        <v>78</v>
      </c>
      <c r="E1190" s="226" t="s">
        <v>2290</v>
      </c>
      <c r="F1190" s="226" t="s">
        <v>2291</v>
      </c>
      <c r="G1190" s="213"/>
      <c r="H1190" s="213"/>
      <c r="I1190" s="216"/>
      <c r="J1190" s="227">
        <f>BK1190</f>
        <v>0</v>
      </c>
      <c r="K1190" s="213"/>
      <c r="L1190" s="218"/>
      <c r="M1190" s="219"/>
      <c r="N1190" s="220"/>
      <c r="O1190" s="220"/>
      <c r="P1190" s="221">
        <f>P1191</f>
        <v>0</v>
      </c>
      <c r="Q1190" s="220"/>
      <c r="R1190" s="221">
        <f>R1191</f>
        <v>0</v>
      </c>
      <c r="S1190" s="220"/>
      <c r="T1190" s="222">
        <f>T1191</f>
        <v>0.069209999999999994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23" t="s">
        <v>88</v>
      </c>
      <c r="AT1190" s="224" t="s">
        <v>78</v>
      </c>
      <c r="AU1190" s="224" t="s">
        <v>86</v>
      </c>
      <c r="AY1190" s="223" t="s">
        <v>216</v>
      </c>
      <c r="BK1190" s="225">
        <f>BK1191</f>
        <v>0</v>
      </c>
    </row>
    <row r="1191" s="2" customFormat="1" ht="16.5" customHeight="1">
      <c r="A1191" s="39"/>
      <c r="B1191" s="40"/>
      <c r="C1191" s="228" t="s">
        <v>2069</v>
      </c>
      <c r="D1191" s="228" t="s">
        <v>218</v>
      </c>
      <c r="E1191" s="229" t="s">
        <v>5831</v>
      </c>
      <c r="F1191" s="230" t="s">
        <v>5832</v>
      </c>
      <c r="G1191" s="231" t="s">
        <v>221</v>
      </c>
      <c r="H1191" s="232">
        <v>3</v>
      </c>
      <c r="I1191" s="233"/>
      <c r="J1191" s="234">
        <f>ROUND(I1191*H1191,2)</f>
        <v>0</v>
      </c>
      <c r="K1191" s="230" t="s">
        <v>222</v>
      </c>
      <c r="L1191" s="45"/>
      <c r="M1191" s="235" t="s">
        <v>1</v>
      </c>
      <c r="N1191" s="236" t="s">
        <v>44</v>
      </c>
      <c r="O1191" s="92"/>
      <c r="P1191" s="237">
        <f>O1191*H1191</f>
        <v>0</v>
      </c>
      <c r="Q1191" s="237">
        <v>0</v>
      </c>
      <c r="R1191" s="237">
        <f>Q1191*H1191</f>
        <v>0</v>
      </c>
      <c r="S1191" s="237">
        <v>0.02307</v>
      </c>
      <c r="T1191" s="238">
        <f>S1191*H1191</f>
        <v>0.069209999999999994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9" t="s">
        <v>290</v>
      </c>
      <c r="AT1191" s="239" t="s">
        <v>218</v>
      </c>
      <c r="AU1191" s="239" t="s">
        <v>88</v>
      </c>
      <c r="AY1191" s="18" t="s">
        <v>216</v>
      </c>
      <c r="BE1191" s="240">
        <f>IF(N1191="základní",J1191,0)</f>
        <v>0</v>
      </c>
      <c r="BF1191" s="240">
        <f>IF(N1191="snížená",J1191,0)</f>
        <v>0</v>
      </c>
      <c r="BG1191" s="240">
        <f>IF(N1191="zákl. přenesená",J1191,0)</f>
        <v>0</v>
      </c>
      <c r="BH1191" s="240">
        <f>IF(N1191="sníž. přenesená",J1191,0)</f>
        <v>0</v>
      </c>
      <c r="BI1191" s="240">
        <f>IF(N1191="nulová",J1191,0)</f>
        <v>0</v>
      </c>
      <c r="BJ1191" s="18" t="s">
        <v>86</v>
      </c>
      <c r="BK1191" s="240">
        <f>ROUND(I1191*H1191,2)</f>
        <v>0</v>
      </c>
      <c r="BL1191" s="18" t="s">
        <v>290</v>
      </c>
      <c r="BM1191" s="239" t="s">
        <v>5833</v>
      </c>
    </row>
    <row r="1192" s="12" customFormat="1" ht="22.8" customHeight="1">
      <c r="A1192" s="12"/>
      <c r="B1192" s="212"/>
      <c r="C1192" s="213"/>
      <c r="D1192" s="214" t="s">
        <v>78</v>
      </c>
      <c r="E1192" s="226" t="s">
        <v>2319</v>
      </c>
      <c r="F1192" s="226" t="s">
        <v>2320</v>
      </c>
      <c r="G1192" s="213"/>
      <c r="H1192" s="213"/>
      <c r="I1192" s="216"/>
      <c r="J1192" s="227">
        <f>BK1192</f>
        <v>0</v>
      </c>
      <c r="K1192" s="213"/>
      <c r="L1192" s="218"/>
      <c r="M1192" s="219"/>
      <c r="N1192" s="220"/>
      <c r="O1192" s="220"/>
      <c r="P1192" s="221">
        <f>SUM(P1193:P1196)</f>
        <v>0</v>
      </c>
      <c r="Q1192" s="220"/>
      <c r="R1192" s="221">
        <f>SUM(R1193:R1196)</f>
        <v>0</v>
      </c>
      <c r="S1192" s="220"/>
      <c r="T1192" s="222">
        <f>SUM(T1193:T1196)</f>
        <v>0.0258</v>
      </c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R1192" s="223" t="s">
        <v>88</v>
      </c>
      <c r="AT1192" s="224" t="s">
        <v>78</v>
      </c>
      <c r="AU1192" s="224" t="s">
        <v>86</v>
      </c>
      <c r="AY1192" s="223" t="s">
        <v>216</v>
      </c>
      <c r="BK1192" s="225">
        <f>SUM(BK1193:BK1196)</f>
        <v>0</v>
      </c>
    </row>
    <row r="1193" s="2" customFormat="1" ht="16.5" customHeight="1">
      <c r="A1193" s="39"/>
      <c r="B1193" s="40"/>
      <c r="C1193" s="228" t="s">
        <v>2075</v>
      </c>
      <c r="D1193" s="228" t="s">
        <v>218</v>
      </c>
      <c r="E1193" s="229" t="s">
        <v>5834</v>
      </c>
      <c r="F1193" s="230" t="s">
        <v>5835</v>
      </c>
      <c r="G1193" s="231" t="s">
        <v>221</v>
      </c>
      <c r="H1193" s="232">
        <v>1</v>
      </c>
      <c r="I1193" s="233"/>
      <c r="J1193" s="234">
        <f>ROUND(I1193*H1193,2)</f>
        <v>0</v>
      </c>
      <c r="K1193" s="230" t="s">
        <v>222</v>
      </c>
      <c r="L1193" s="45"/>
      <c r="M1193" s="235" t="s">
        <v>1</v>
      </c>
      <c r="N1193" s="236" t="s">
        <v>44</v>
      </c>
      <c r="O1193" s="92"/>
      <c r="P1193" s="237">
        <f>O1193*H1193</f>
        <v>0</v>
      </c>
      <c r="Q1193" s="237">
        <v>0</v>
      </c>
      <c r="R1193" s="237">
        <f>Q1193*H1193</f>
        <v>0</v>
      </c>
      <c r="S1193" s="237">
        <v>0.0085000000000000006</v>
      </c>
      <c r="T1193" s="238">
        <f>S1193*H1193</f>
        <v>0.0085000000000000006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290</v>
      </c>
      <c r="AT1193" s="239" t="s">
        <v>218</v>
      </c>
      <c r="AU1193" s="239" t="s">
        <v>88</v>
      </c>
      <c r="AY1193" s="18" t="s">
        <v>216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86</v>
      </c>
      <c r="BK1193" s="240">
        <f>ROUND(I1193*H1193,2)</f>
        <v>0</v>
      </c>
      <c r="BL1193" s="18" t="s">
        <v>290</v>
      </c>
      <c r="BM1193" s="239" t="s">
        <v>5836</v>
      </c>
    </row>
    <row r="1194" s="13" customFormat="1">
      <c r="A1194" s="13"/>
      <c r="B1194" s="241"/>
      <c r="C1194" s="242"/>
      <c r="D1194" s="243" t="s">
        <v>230</v>
      </c>
      <c r="E1194" s="244" t="s">
        <v>1</v>
      </c>
      <c r="F1194" s="245" t="s">
        <v>5837</v>
      </c>
      <c r="G1194" s="242"/>
      <c r="H1194" s="246">
        <v>1</v>
      </c>
      <c r="I1194" s="247"/>
      <c r="J1194" s="242"/>
      <c r="K1194" s="242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230</v>
      </c>
      <c r="AU1194" s="252" t="s">
        <v>88</v>
      </c>
      <c r="AV1194" s="13" t="s">
        <v>88</v>
      </c>
      <c r="AW1194" s="13" t="s">
        <v>34</v>
      </c>
      <c r="AX1194" s="13" t="s">
        <v>86</v>
      </c>
      <c r="AY1194" s="252" t="s">
        <v>216</v>
      </c>
    </row>
    <row r="1195" s="2" customFormat="1" ht="24.15" customHeight="1">
      <c r="A1195" s="39"/>
      <c r="B1195" s="40"/>
      <c r="C1195" s="228" t="s">
        <v>2079</v>
      </c>
      <c r="D1195" s="228" t="s">
        <v>218</v>
      </c>
      <c r="E1195" s="229" t="s">
        <v>5838</v>
      </c>
      <c r="F1195" s="230" t="s">
        <v>5839</v>
      </c>
      <c r="G1195" s="231" t="s">
        <v>221</v>
      </c>
      <c r="H1195" s="232">
        <v>1</v>
      </c>
      <c r="I1195" s="233"/>
      <c r="J1195" s="234">
        <f>ROUND(I1195*H1195,2)</f>
        <v>0</v>
      </c>
      <c r="K1195" s="230" t="s">
        <v>222</v>
      </c>
      <c r="L1195" s="45"/>
      <c r="M1195" s="235" t="s">
        <v>1</v>
      </c>
      <c r="N1195" s="236" t="s">
        <v>44</v>
      </c>
      <c r="O1195" s="92"/>
      <c r="P1195" s="237">
        <f>O1195*H1195</f>
        <v>0</v>
      </c>
      <c r="Q1195" s="237">
        <v>0</v>
      </c>
      <c r="R1195" s="237">
        <f>Q1195*H1195</f>
        <v>0</v>
      </c>
      <c r="S1195" s="237">
        <v>0.017299999999999999</v>
      </c>
      <c r="T1195" s="238">
        <f>S1195*H1195</f>
        <v>0.017299999999999999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39" t="s">
        <v>290</v>
      </c>
      <c r="AT1195" s="239" t="s">
        <v>218</v>
      </c>
      <c r="AU1195" s="239" t="s">
        <v>88</v>
      </c>
      <c r="AY1195" s="18" t="s">
        <v>216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86</v>
      </c>
      <c r="BK1195" s="240">
        <f>ROUND(I1195*H1195,2)</f>
        <v>0</v>
      </c>
      <c r="BL1195" s="18" t="s">
        <v>290</v>
      </c>
      <c r="BM1195" s="239" t="s">
        <v>5840</v>
      </c>
    </row>
    <row r="1196" s="13" customFormat="1">
      <c r="A1196" s="13"/>
      <c r="B1196" s="241"/>
      <c r="C1196" s="242"/>
      <c r="D1196" s="243" t="s">
        <v>230</v>
      </c>
      <c r="E1196" s="244" t="s">
        <v>1</v>
      </c>
      <c r="F1196" s="245" t="s">
        <v>5841</v>
      </c>
      <c r="G1196" s="242"/>
      <c r="H1196" s="246">
        <v>1</v>
      </c>
      <c r="I1196" s="247"/>
      <c r="J1196" s="242"/>
      <c r="K1196" s="242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230</v>
      </c>
      <c r="AU1196" s="252" t="s">
        <v>88</v>
      </c>
      <c r="AV1196" s="13" t="s">
        <v>88</v>
      </c>
      <c r="AW1196" s="13" t="s">
        <v>34</v>
      </c>
      <c r="AX1196" s="13" t="s">
        <v>86</v>
      </c>
      <c r="AY1196" s="252" t="s">
        <v>216</v>
      </c>
    </row>
    <row r="1197" s="12" customFormat="1" ht="22.8" customHeight="1">
      <c r="A1197" s="12"/>
      <c r="B1197" s="212"/>
      <c r="C1197" s="213"/>
      <c r="D1197" s="214" t="s">
        <v>78</v>
      </c>
      <c r="E1197" s="226" t="s">
        <v>2329</v>
      </c>
      <c r="F1197" s="226" t="s">
        <v>2330</v>
      </c>
      <c r="G1197" s="213"/>
      <c r="H1197" s="213"/>
      <c r="I1197" s="216"/>
      <c r="J1197" s="227">
        <f>BK1197</f>
        <v>0</v>
      </c>
      <c r="K1197" s="213"/>
      <c r="L1197" s="218"/>
      <c r="M1197" s="219"/>
      <c r="N1197" s="220"/>
      <c r="O1197" s="220"/>
      <c r="P1197" s="221">
        <f>SUM(P1198:P1218)</f>
        <v>0</v>
      </c>
      <c r="Q1197" s="220"/>
      <c r="R1197" s="221">
        <f>SUM(R1198:R1218)</f>
        <v>10.117069600000001</v>
      </c>
      <c r="S1197" s="220"/>
      <c r="T1197" s="222">
        <f>SUM(T1198:T1218)</f>
        <v>9.3610799999999994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23" t="s">
        <v>88</v>
      </c>
      <c r="AT1197" s="224" t="s">
        <v>78</v>
      </c>
      <c r="AU1197" s="224" t="s">
        <v>86</v>
      </c>
      <c r="AY1197" s="223" t="s">
        <v>216</v>
      </c>
      <c r="BK1197" s="225">
        <f>SUM(BK1198:BK1218)</f>
        <v>0</v>
      </c>
    </row>
    <row r="1198" s="2" customFormat="1" ht="16.5" customHeight="1">
      <c r="A1198" s="39"/>
      <c r="B1198" s="40"/>
      <c r="C1198" s="228" t="s">
        <v>2083</v>
      </c>
      <c r="D1198" s="228" t="s">
        <v>218</v>
      </c>
      <c r="E1198" s="229" t="s">
        <v>2332</v>
      </c>
      <c r="F1198" s="230" t="s">
        <v>2333</v>
      </c>
      <c r="G1198" s="231" t="s">
        <v>328</v>
      </c>
      <c r="H1198" s="232">
        <v>17.391999999999999</v>
      </c>
      <c r="I1198" s="233"/>
      <c r="J1198" s="234">
        <f>ROUND(I1198*H1198,2)</f>
        <v>0</v>
      </c>
      <c r="K1198" s="230" t="s">
        <v>222</v>
      </c>
      <c r="L1198" s="45"/>
      <c r="M1198" s="235" t="s">
        <v>1</v>
      </c>
      <c r="N1198" s="236" t="s">
        <v>44</v>
      </c>
      <c r="O1198" s="92"/>
      <c r="P1198" s="237">
        <f>O1198*H1198</f>
        <v>0</v>
      </c>
      <c r="Q1198" s="237">
        <v>0.00189</v>
      </c>
      <c r="R1198" s="237">
        <f>Q1198*H1198</f>
        <v>0.032870879999999998</v>
      </c>
      <c r="S1198" s="237">
        <v>0</v>
      </c>
      <c r="T1198" s="238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9" t="s">
        <v>290</v>
      </c>
      <c r="AT1198" s="239" t="s">
        <v>218</v>
      </c>
      <c r="AU1198" s="239" t="s">
        <v>88</v>
      </c>
      <c r="AY1198" s="18" t="s">
        <v>216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86</v>
      </c>
      <c r="BK1198" s="240">
        <f>ROUND(I1198*H1198,2)</f>
        <v>0</v>
      </c>
      <c r="BL1198" s="18" t="s">
        <v>290</v>
      </c>
      <c r="BM1198" s="239" t="s">
        <v>2334</v>
      </c>
    </row>
    <row r="1199" s="13" customFormat="1">
      <c r="A1199" s="13"/>
      <c r="B1199" s="241"/>
      <c r="C1199" s="242"/>
      <c r="D1199" s="243" t="s">
        <v>230</v>
      </c>
      <c r="E1199" s="244" t="s">
        <v>1</v>
      </c>
      <c r="F1199" s="245" t="s">
        <v>5842</v>
      </c>
      <c r="G1199" s="242"/>
      <c r="H1199" s="246">
        <v>17.391999999999999</v>
      </c>
      <c r="I1199" s="247"/>
      <c r="J1199" s="242"/>
      <c r="K1199" s="242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230</v>
      </c>
      <c r="AU1199" s="252" t="s">
        <v>88</v>
      </c>
      <c r="AV1199" s="13" t="s">
        <v>88</v>
      </c>
      <c r="AW1199" s="13" t="s">
        <v>34</v>
      </c>
      <c r="AX1199" s="13" t="s">
        <v>86</v>
      </c>
      <c r="AY1199" s="252" t="s">
        <v>216</v>
      </c>
    </row>
    <row r="1200" s="2" customFormat="1" ht="16.5" customHeight="1">
      <c r="A1200" s="39"/>
      <c r="B1200" s="40"/>
      <c r="C1200" s="228" t="s">
        <v>2088</v>
      </c>
      <c r="D1200" s="228" t="s">
        <v>218</v>
      </c>
      <c r="E1200" s="229" t="s">
        <v>5843</v>
      </c>
      <c r="F1200" s="230" t="s">
        <v>5844</v>
      </c>
      <c r="G1200" s="231" t="s">
        <v>277</v>
      </c>
      <c r="H1200" s="232">
        <v>624.072</v>
      </c>
      <c r="I1200" s="233"/>
      <c r="J1200" s="234">
        <f>ROUND(I1200*H1200,2)</f>
        <v>0</v>
      </c>
      <c r="K1200" s="230" t="s">
        <v>222</v>
      </c>
      <c r="L1200" s="45"/>
      <c r="M1200" s="235" t="s">
        <v>1</v>
      </c>
      <c r="N1200" s="236" t="s">
        <v>44</v>
      </c>
      <c r="O1200" s="92"/>
      <c r="P1200" s="237">
        <f>O1200*H1200</f>
        <v>0</v>
      </c>
      <c r="Q1200" s="237">
        <v>0</v>
      </c>
      <c r="R1200" s="237">
        <f>Q1200*H1200</f>
        <v>0</v>
      </c>
      <c r="S1200" s="237">
        <v>0</v>
      </c>
      <c r="T1200" s="238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9" t="s">
        <v>290</v>
      </c>
      <c r="AT1200" s="239" t="s">
        <v>218</v>
      </c>
      <c r="AU1200" s="239" t="s">
        <v>88</v>
      </c>
      <c r="AY1200" s="18" t="s">
        <v>216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8" t="s">
        <v>86</v>
      </c>
      <c r="BK1200" s="240">
        <f>ROUND(I1200*H1200,2)</f>
        <v>0</v>
      </c>
      <c r="BL1200" s="18" t="s">
        <v>290</v>
      </c>
      <c r="BM1200" s="239" t="s">
        <v>5845</v>
      </c>
    </row>
    <row r="1201" s="13" customFormat="1">
      <c r="A1201" s="13"/>
      <c r="B1201" s="241"/>
      <c r="C1201" s="242"/>
      <c r="D1201" s="243" t="s">
        <v>230</v>
      </c>
      <c r="E1201" s="244" t="s">
        <v>1</v>
      </c>
      <c r="F1201" s="245" t="s">
        <v>5846</v>
      </c>
      <c r="G1201" s="242"/>
      <c r="H1201" s="246">
        <v>624.072</v>
      </c>
      <c r="I1201" s="247"/>
      <c r="J1201" s="242"/>
      <c r="K1201" s="242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2" t="s">
        <v>230</v>
      </c>
      <c r="AU1201" s="252" t="s">
        <v>88</v>
      </c>
      <c r="AV1201" s="13" t="s">
        <v>88</v>
      </c>
      <c r="AW1201" s="13" t="s">
        <v>34</v>
      </c>
      <c r="AX1201" s="13" t="s">
        <v>86</v>
      </c>
      <c r="AY1201" s="252" t="s">
        <v>216</v>
      </c>
    </row>
    <row r="1202" s="2" customFormat="1" ht="16.5" customHeight="1">
      <c r="A1202" s="39"/>
      <c r="B1202" s="40"/>
      <c r="C1202" s="264" t="s">
        <v>2092</v>
      </c>
      <c r="D1202" s="264" t="s">
        <v>372</v>
      </c>
      <c r="E1202" s="265" t="s">
        <v>5847</v>
      </c>
      <c r="F1202" s="266" t="s">
        <v>5848</v>
      </c>
      <c r="G1202" s="267" t="s">
        <v>328</v>
      </c>
      <c r="H1202" s="268">
        <v>17.161999999999999</v>
      </c>
      <c r="I1202" s="269"/>
      <c r="J1202" s="270">
        <f>ROUND(I1202*H1202,2)</f>
        <v>0</v>
      </c>
      <c r="K1202" s="266" t="s">
        <v>222</v>
      </c>
      <c r="L1202" s="271"/>
      <c r="M1202" s="272" t="s">
        <v>1</v>
      </c>
      <c r="N1202" s="273" t="s">
        <v>44</v>
      </c>
      <c r="O1202" s="92"/>
      <c r="P1202" s="237">
        <f>O1202*H1202</f>
        <v>0</v>
      </c>
      <c r="Q1202" s="237">
        <v>0.5</v>
      </c>
      <c r="R1202" s="237">
        <f>Q1202*H1202</f>
        <v>8.5809999999999995</v>
      </c>
      <c r="S1202" s="237">
        <v>0</v>
      </c>
      <c r="T1202" s="238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39" t="s">
        <v>371</v>
      </c>
      <c r="AT1202" s="239" t="s">
        <v>372</v>
      </c>
      <c r="AU1202" s="239" t="s">
        <v>88</v>
      </c>
      <c r="AY1202" s="18" t="s">
        <v>216</v>
      </c>
      <c r="BE1202" s="240">
        <f>IF(N1202="základní",J1202,0)</f>
        <v>0</v>
      </c>
      <c r="BF1202" s="240">
        <f>IF(N1202="snížená",J1202,0)</f>
        <v>0</v>
      </c>
      <c r="BG1202" s="240">
        <f>IF(N1202="zákl. přenesená",J1202,0)</f>
        <v>0</v>
      </c>
      <c r="BH1202" s="240">
        <f>IF(N1202="sníž. přenesená",J1202,0)</f>
        <v>0</v>
      </c>
      <c r="BI1202" s="240">
        <f>IF(N1202="nulová",J1202,0)</f>
        <v>0</v>
      </c>
      <c r="BJ1202" s="18" t="s">
        <v>86</v>
      </c>
      <c r="BK1202" s="240">
        <f>ROUND(I1202*H1202,2)</f>
        <v>0</v>
      </c>
      <c r="BL1202" s="18" t="s">
        <v>290</v>
      </c>
      <c r="BM1202" s="239" t="s">
        <v>5849</v>
      </c>
    </row>
    <row r="1203" s="13" customFormat="1">
      <c r="A1203" s="13"/>
      <c r="B1203" s="241"/>
      <c r="C1203" s="242"/>
      <c r="D1203" s="243" t="s">
        <v>230</v>
      </c>
      <c r="E1203" s="244" t="s">
        <v>1</v>
      </c>
      <c r="F1203" s="245" t="s">
        <v>5850</v>
      </c>
      <c r="G1203" s="242"/>
      <c r="H1203" s="246">
        <v>17.161999999999999</v>
      </c>
      <c r="I1203" s="247"/>
      <c r="J1203" s="242"/>
      <c r="K1203" s="242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2" t="s">
        <v>230</v>
      </c>
      <c r="AU1203" s="252" t="s">
        <v>88</v>
      </c>
      <c r="AV1203" s="13" t="s">
        <v>88</v>
      </c>
      <c r="AW1203" s="13" t="s">
        <v>34</v>
      </c>
      <c r="AX1203" s="13" t="s">
        <v>86</v>
      </c>
      <c r="AY1203" s="252" t="s">
        <v>216</v>
      </c>
    </row>
    <row r="1204" s="2" customFormat="1" ht="16.5" customHeight="1">
      <c r="A1204" s="39"/>
      <c r="B1204" s="40"/>
      <c r="C1204" s="228" t="s">
        <v>2097</v>
      </c>
      <c r="D1204" s="228" t="s">
        <v>218</v>
      </c>
      <c r="E1204" s="229" t="s">
        <v>5851</v>
      </c>
      <c r="F1204" s="230" t="s">
        <v>5852</v>
      </c>
      <c r="G1204" s="231" t="s">
        <v>277</v>
      </c>
      <c r="H1204" s="232">
        <v>624.072</v>
      </c>
      <c r="I1204" s="233"/>
      <c r="J1204" s="234">
        <f>ROUND(I1204*H1204,2)</f>
        <v>0</v>
      </c>
      <c r="K1204" s="230" t="s">
        <v>222</v>
      </c>
      <c r="L1204" s="45"/>
      <c r="M1204" s="235" t="s">
        <v>1</v>
      </c>
      <c r="N1204" s="236" t="s">
        <v>44</v>
      </c>
      <c r="O1204" s="92"/>
      <c r="P1204" s="237">
        <f>O1204*H1204</f>
        <v>0</v>
      </c>
      <c r="Q1204" s="237">
        <v>0</v>
      </c>
      <c r="R1204" s="237">
        <f>Q1204*H1204</f>
        <v>0</v>
      </c>
      <c r="S1204" s="237">
        <v>0.014999999999999999</v>
      </c>
      <c r="T1204" s="238">
        <f>S1204*H1204</f>
        <v>9.3610799999999994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9" t="s">
        <v>290</v>
      </c>
      <c r="AT1204" s="239" t="s">
        <v>218</v>
      </c>
      <c r="AU1204" s="239" t="s">
        <v>88</v>
      </c>
      <c r="AY1204" s="18" t="s">
        <v>216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86</v>
      </c>
      <c r="BK1204" s="240">
        <f>ROUND(I1204*H1204,2)</f>
        <v>0</v>
      </c>
      <c r="BL1204" s="18" t="s">
        <v>290</v>
      </c>
      <c r="BM1204" s="239" t="s">
        <v>5853</v>
      </c>
    </row>
    <row r="1205" s="13" customFormat="1">
      <c r="A1205" s="13"/>
      <c r="B1205" s="241"/>
      <c r="C1205" s="242"/>
      <c r="D1205" s="243" t="s">
        <v>230</v>
      </c>
      <c r="E1205" s="244" t="s">
        <v>1</v>
      </c>
      <c r="F1205" s="245" t="s">
        <v>5854</v>
      </c>
      <c r="G1205" s="242"/>
      <c r="H1205" s="246">
        <v>624.072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230</v>
      </c>
      <c r="AU1205" s="252" t="s">
        <v>88</v>
      </c>
      <c r="AV1205" s="13" t="s">
        <v>88</v>
      </c>
      <c r="AW1205" s="13" t="s">
        <v>34</v>
      </c>
      <c r="AX1205" s="13" t="s">
        <v>86</v>
      </c>
      <c r="AY1205" s="252" t="s">
        <v>216</v>
      </c>
    </row>
    <row r="1206" s="2" customFormat="1" ht="16.5" customHeight="1">
      <c r="A1206" s="39"/>
      <c r="B1206" s="40"/>
      <c r="C1206" s="228" t="s">
        <v>2102</v>
      </c>
      <c r="D1206" s="228" t="s">
        <v>218</v>
      </c>
      <c r="E1206" s="229" t="s">
        <v>2348</v>
      </c>
      <c r="F1206" s="230" t="s">
        <v>2349</v>
      </c>
      <c r="G1206" s="231" t="s">
        <v>328</v>
      </c>
      <c r="H1206" s="232">
        <v>17.161999999999999</v>
      </c>
      <c r="I1206" s="233"/>
      <c r="J1206" s="234">
        <f>ROUND(I1206*H1206,2)</f>
        <v>0</v>
      </c>
      <c r="K1206" s="230" t="s">
        <v>222</v>
      </c>
      <c r="L1206" s="45"/>
      <c r="M1206" s="235" t="s">
        <v>1</v>
      </c>
      <c r="N1206" s="236" t="s">
        <v>44</v>
      </c>
      <c r="O1206" s="92"/>
      <c r="P1206" s="237">
        <f>O1206*H1206</f>
        <v>0</v>
      </c>
      <c r="Q1206" s="237">
        <v>0.023369999999999998</v>
      </c>
      <c r="R1206" s="237">
        <f>Q1206*H1206</f>
        <v>0.40107593999999996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290</v>
      </c>
      <c r="AT1206" s="239" t="s">
        <v>218</v>
      </c>
      <c r="AU1206" s="239" t="s">
        <v>88</v>
      </c>
      <c r="AY1206" s="18" t="s">
        <v>216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86</v>
      </c>
      <c r="BK1206" s="240">
        <f>ROUND(I1206*H1206,2)</f>
        <v>0</v>
      </c>
      <c r="BL1206" s="18" t="s">
        <v>290</v>
      </c>
      <c r="BM1206" s="239" t="s">
        <v>5855</v>
      </c>
    </row>
    <row r="1207" s="13" customFormat="1">
      <c r="A1207" s="13"/>
      <c r="B1207" s="241"/>
      <c r="C1207" s="242"/>
      <c r="D1207" s="243" t="s">
        <v>230</v>
      </c>
      <c r="E1207" s="244" t="s">
        <v>1</v>
      </c>
      <c r="F1207" s="245" t="s">
        <v>5856</v>
      </c>
      <c r="G1207" s="242"/>
      <c r="H1207" s="246">
        <v>17.161999999999999</v>
      </c>
      <c r="I1207" s="247"/>
      <c r="J1207" s="242"/>
      <c r="K1207" s="242"/>
      <c r="L1207" s="248"/>
      <c r="M1207" s="249"/>
      <c r="N1207" s="250"/>
      <c r="O1207" s="250"/>
      <c r="P1207" s="250"/>
      <c r="Q1207" s="250"/>
      <c r="R1207" s="250"/>
      <c r="S1207" s="250"/>
      <c r="T1207" s="25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2" t="s">
        <v>230</v>
      </c>
      <c r="AU1207" s="252" t="s">
        <v>88</v>
      </c>
      <c r="AV1207" s="13" t="s">
        <v>88</v>
      </c>
      <c r="AW1207" s="13" t="s">
        <v>34</v>
      </c>
      <c r="AX1207" s="13" t="s">
        <v>86</v>
      </c>
      <c r="AY1207" s="252" t="s">
        <v>216</v>
      </c>
    </row>
    <row r="1208" s="2" customFormat="1" ht="21.75" customHeight="1">
      <c r="A1208" s="39"/>
      <c r="B1208" s="40"/>
      <c r="C1208" s="228" t="s">
        <v>2108</v>
      </c>
      <c r="D1208" s="228" t="s">
        <v>218</v>
      </c>
      <c r="E1208" s="229" t="s">
        <v>2353</v>
      </c>
      <c r="F1208" s="230" t="s">
        <v>2354</v>
      </c>
      <c r="G1208" s="231" t="s">
        <v>277</v>
      </c>
      <c r="H1208" s="232">
        <v>72.709999999999994</v>
      </c>
      <c r="I1208" s="233"/>
      <c r="J1208" s="234">
        <f>ROUND(I1208*H1208,2)</f>
        <v>0</v>
      </c>
      <c r="K1208" s="230" t="s">
        <v>222</v>
      </c>
      <c r="L1208" s="45"/>
      <c r="M1208" s="235" t="s">
        <v>1</v>
      </c>
      <c r="N1208" s="236" t="s">
        <v>44</v>
      </c>
      <c r="O1208" s="92"/>
      <c r="P1208" s="237">
        <f>O1208*H1208</f>
        <v>0</v>
      </c>
      <c r="Q1208" s="237">
        <v>0</v>
      </c>
      <c r="R1208" s="237">
        <f>Q1208*H1208</f>
        <v>0</v>
      </c>
      <c r="S1208" s="237">
        <v>0</v>
      </c>
      <c r="T1208" s="238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9" t="s">
        <v>290</v>
      </c>
      <c r="AT1208" s="239" t="s">
        <v>218</v>
      </c>
      <c r="AU1208" s="239" t="s">
        <v>88</v>
      </c>
      <c r="AY1208" s="18" t="s">
        <v>216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8" t="s">
        <v>86</v>
      </c>
      <c r="BK1208" s="240">
        <f>ROUND(I1208*H1208,2)</f>
        <v>0</v>
      </c>
      <c r="BL1208" s="18" t="s">
        <v>290</v>
      </c>
      <c r="BM1208" s="239" t="s">
        <v>2355</v>
      </c>
    </row>
    <row r="1209" s="13" customFormat="1">
      <c r="A1209" s="13"/>
      <c r="B1209" s="241"/>
      <c r="C1209" s="242"/>
      <c r="D1209" s="243" t="s">
        <v>230</v>
      </c>
      <c r="E1209" s="244" t="s">
        <v>1</v>
      </c>
      <c r="F1209" s="245" t="s">
        <v>5857</v>
      </c>
      <c r="G1209" s="242"/>
      <c r="H1209" s="246">
        <v>72.709999999999994</v>
      </c>
      <c r="I1209" s="247"/>
      <c r="J1209" s="242"/>
      <c r="K1209" s="242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2" t="s">
        <v>230</v>
      </c>
      <c r="AU1209" s="252" t="s">
        <v>88</v>
      </c>
      <c r="AV1209" s="13" t="s">
        <v>88</v>
      </c>
      <c r="AW1209" s="13" t="s">
        <v>34</v>
      </c>
      <c r="AX1209" s="13" t="s">
        <v>86</v>
      </c>
      <c r="AY1209" s="252" t="s">
        <v>216</v>
      </c>
    </row>
    <row r="1210" s="2" customFormat="1" ht="16.5" customHeight="1">
      <c r="A1210" s="39"/>
      <c r="B1210" s="40"/>
      <c r="C1210" s="264" t="s">
        <v>2112</v>
      </c>
      <c r="D1210" s="264" t="s">
        <v>372</v>
      </c>
      <c r="E1210" s="265" t="s">
        <v>2343</v>
      </c>
      <c r="F1210" s="266" t="s">
        <v>5858</v>
      </c>
      <c r="G1210" s="267" t="s">
        <v>277</v>
      </c>
      <c r="H1210" s="268">
        <v>79.980999999999995</v>
      </c>
      <c r="I1210" s="269"/>
      <c r="J1210" s="270">
        <f>ROUND(I1210*H1210,2)</f>
        <v>0</v>
      </c>
      <c r="K1210" s="266" t="s">
        <v>222</v>
      </c>
      <c r="L1210" s="271"/>
      <c r="M1210" s="272" t="s">
        <v>1</v>
      </c>
      <c r="N1210" s="273" t="s">
        <v>44</v>
      </c>
      <c r="O1210" s="92"/>
      <c r="P1210" s="237">
        <f>O1210*H1210</f>
        <v>0</v>
      </c>
      <c r="Q1210" s="237">
        <v>0.012</v>
      </c>
      <c r="R1210" s="237">
        <f>Q1210*H1210</f>
        <v>0.95977199999999996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371</v>
      </c>
      <c r="AT1210" s="239" t="s">
        <v>372</v>
      </c>
      <c r="AU1210" s="239" t="s">
        <v>88</v>
      </c>
      <c r="AY1210" s="18" t="s">
        <v>216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86</v>
      </c>
      <c r="BK1210" s="240">
        <f>ROUND(I1210*H1210,2)</f>
        <v>0</v>
      </c>
      <c r="BL1210" s="18" t="s">
        <v>290</v>
      </c>
      <c r="BM1210" s="239" t="s">
        <v>2367</v>
      </c>
    </row>
    <row r="1211" s="13" customFormat="1">
      <c r="A1211" s="13"/>
      <c r="B1211" s="241"/>
      <c r="C1211" s="242"/>
      <c r="D1211" s="243" t="s">
        <v>230</v>
      </c>
      <c r="E1211" s="242"/>
      <c r="F1211" s="245" t="s">
        <v>5859</v>
      </c>
      <c r="G1211" s="242"/>
      <c r="H1211" s="246">
        <v>79.980999999999995</v>
      </c>
      <c r="I1211" s="247"/>
      <c r="J1211" s="242"/>
      <c r="K1211" s="242"/>
      <c r="L1211" s="248"/>
      <c r="M1211" s="249"/>
      <c r="N1211" s="250"/>
      <c r="O1211" s="250"/>
      <c r="P1211" s="250"/>
      <c r="Q1211" s="250"/>
      <c r="R1211" s="250"/>
      <c r="S1211" s="250"/>
      <c r="T1211" s="25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2" t="s">
        <v>230</v>
      </c>
      <c r="AU1211" s="252" t="s">
        <v>88</v>
      </c>
      <c r="AV1211" s="13" t="s">
        <v>88</v>
      </c>
      <c r="AW1211" s="13" t="s">
        <v>4</v>
      </c>
      <c r="AX1211" s="13" t="s">
        <v>86</v>
      </c>
      <c r="AY1211" s="252" t="s">
        <v>216</v>
      </c>
    </row>
    <row r="1212" s="2" customFormat="1" ht="16.5" customHeight="1">
      <c r="A1212" s="39"/>
      <c r="B1212" s="40"/>
      <c r="C1212" s="228" t="s">
        <v>2116</v>
      </c>
      <c r="D1212" s="228" t="s">
        <v>218</v>
      </c>
      <c r="E1212" s="229" t="s">
        <v>2376</v>
      </c>
      <c r="F1212" s="230" t="s">
        <v>2377</v>
      </c>
      <c r="G1212" s="231" t="s">
        <v>293</v>
      </c>
      <c r="H1212" s="232">
        <v>130.87799999999999</v>
      </c>
      <c r="I1212" s="233"/>
      <c r="J1212" s="234">
        <f>ROUND(I1212*H1212,2)</f>
        <v>0</v>
      </c>
      <c r="K1212" s="230" t="s">
        <v>222</v>
      </c>
      <c r="L1212" s="45"/>
      <c r="M1212" s="235" t="s">
        <v>1</v>
      </c>
      <c r="N1212" s="236" t="s">
        <v>44</v>
      </c>
      <c r="O1212" s="92"/>
      <c r="P1212" s="237">
        <f>O1212*H1212</f>
        <v>0</v>
      </c>
      <c r="Q1212" s="237">
        <v>1.0000000000000001E-05</v>
      </c>
      <c r="R1212" s="237">
        <f>Q1212*H1212</f>
        <v>0.0013087800000000001</v>
      </c>
      <c r="S1212" s="237">
        <v>0</v>
      </c>
      <c r="T1212" s="238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9" t="s">
        <v>290</v>
      </c>
      <c r="AT1212" s="239" t="s">
        <v>218</v>
      </c>
      <c r="AU1212" s="239" t="s">
        <v>88</v>
      </c>
      <c r="AY1212" s="18" t="s">
        <v>216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8" t="s">
        <v>86</v>
      </c>
      <c r="BK1212" s="240">
        <f>ROUND(I1212*H1212,2)</f>
        <v>0</v>
      </c>
      <c r="BL1212" s="18" t="s">
        <v>290</v>
      </c>
      <c r="BM1212" s="239" t="s">
        <v>2378</v>
      </c>
    </row>
    <row r="1213" s="13" customFormat="1">
      <c r="A1213" s="13"/>
      <c r="B1213" s="241"/>
      <c r="C1213" s="242"/>
      <c r="D1213" s="243" t="s">
        <v>230</v>
      </c>
      <c r="E1213" s="244" t="s">
        <v>1</v>
      </c>
      <c r="F1213" s="245" t="s">
        <v>5860</v>
      </c>
      <c r="G1213" s="242"/>
      <c r="H1213" s="246">
        <v>130.87799999999999</v>
      </c>
      <c r="I1213" s="247"/>
      <c r="J1213" s="242"/>
      <c r="K1213" s="242"/>
      <c r="L1213" s="248"/>
      <c r="M1213" s="249"/>
      <c r="N1213" s="250"/>
      <c r="O1213" s="250"/>
      <c r="P1213" s="250"/>
      <c r="Q1213" s="250"/>
      <c r="R1213" s="250"/>
      <c r="S1213" s="250"/>
      <c r="T1213" s="251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2" t="s">
        <v>230</v>
      </c>
      <c r="AU1213" s="252" t="s">
        <v>88</v>
      </c>
      <c r="AV1213" s="13" t="s">
        <v>88</v>
      </c>
      <c r="AW1213" s="13" t="s">
        <v>34</v>
      </c>
      <c r="AX1213" s="13" t="s">
        <v>86</v>
      </c>
      <c r="AY1213" s="252" t="s">
        <v>216</v>
      </c>
    </row>
    <row r="1214" s="2" customFormat="1" ht="16.5" customHeight="1">
      <c r="A1214" s="39"/>
      <c r="B1214" s="40"/>
      <c r="C1214" s="264" t="s">
        <v>2121</v>
      </c>
      <c r="D1214" s="264" t="s">
        <v>372</v>
      </c>
      <c r="E1214" s="265" t="s">
        <v>2383</v>
      </c>
      <c r="F1214" s="266" t="s">
        <v>2384</v>
      </c>
      <c r="G1214" s="267" t="s">
        <v>328</v>
      </c>
      <c r="H1214" s="268">
        <v>0.23000000000000001</v>
      </c>
      <c r="I1214" s="269"/>
      <c r="J1214" s="270">
        <f>ROUND(I1214*H1214,2)</f>
        <v>0</v>
      </c>
      <c r="K1214" s="266" t="s">
        <v>222</v>
      </c>
      <c r="L1214" s="271"/>
      <c r="M1214" s="272" t="s">
        <v>1</v>
      </c>
      <c r="N1214" s="273" t="s">
        <v>44</v>
      </c>
      <c r="O1214" s="92"/>
      <c r="P1214" s="237">
        <f>O1214*H1214</f>
        <v>0</v>
      </c>
      <c r="Q1214" s="237">
        <v>0.55000000000000004</v>
      </c>
      <c r="R1214" s="237">
        <f>Q1214*H1214</f>
        <v>0.12650000000000003</v>
      </c>
      <c r="S1214" s="237">
        <v>0</v>
      </c>
      <c r="T1214" s="238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9" t="s">
        <v>371</v>
      </c>
      <c r="AT1214" s="239" t="s">
        <v>372</v>
      </c>
      <c r="AU1214" s="239" t="s">
        <v>88</v>
      </c>
      <c r="AY1214" s="18" t="s">
        <v>216</v>
      </c>
      <c r="BE1214" s="240">
        <f>IF(N1214="základní",J1214,0)</f>
        <v>0</v>
      </c>
      <c r="BF1214" s="240">
        <f>IF(N1214="snížená",J1214,0)</f>
        <v>0</v>
      </c>
      <c r="BG1214" s="240">
        <f>IF(N1214="zákl. přenesená",J1214,0)</f>
        <v>0</v>
      </c>
      <c r="BH1214" s="240">
        <f>IF(N1214="sníž. přenesená",J1214,0)</f>
        <v>0</v>
      </c>
      <c r="BI1214" s="240">
        <f>IF(N1214="nulová",J1214,0)</f>
        <v>0</v>
      </c>
      <c r="BJ1214" s="18" t="s">
        <v>86</v>
      </c>
      <c r="BK1214" s="240">
        <f>ROUND(I1214*H1214,2)</f>
        <v>0</v>
      </c>
      <c r="BL1214" s="18" t="s">
        <v>290</v>
      </c>
      <c r="BM1214" s="239" t="s">
        <v>2385</v>
      </c>
    </row>
    <row r="1215" s="13" customFormat="1">
      <c r="A1215" s="13"/>
      <c r="B1215" s="241"/>
      <c r="C1215" s="242"/>
      <c r="D1215" s="243" t="s">
        <v>230</v>
      </c>
      <c r="E1215" s="244" t="s">
        <v>1</v>
      </c>
      <c r="F1215" s="245" t="s">
        <v>5861</v>
      </c>
      <c r="G1215" s="242"/>
      <c r="H1215" s="246">
        <v>0.23000000000000001</v>
      </c>
      <c r="I1215" s="247"/>
      <c r="J1215" s="242"/>
      <c r="K1215" s="242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2" t="s">
        <v>230</v>
      </c>
      <c r="AU1215" s="252" t="s">
        <v>88</v>
      </c>
      <c r="AV1215" s="13" t="s">
        <v>88</v>
      </c>
      <c r="AW1215" s="13" t="s">
        <v>34</v>
      </c>
      <c r="AX1215" s="13" t="s">
        <v>86</v>
      </c>
      <c r="AY1215" s="252" t="s">
        <v>216</v>
      </c>
    </row>
    <row r="1216" s="2" customFormat="1" ht="16.5" customHeight="1">
      <c r="A1216" s="39"/>
      <c r="B1216" s="40"/>
      <c r="C1216" s="228" t="s">
        <v>2125</v>
      </c>
      <c r="D1216" s="228" t="s">
        <v>218</v>
      </c>
      <c r="E1216" s="229" t="s">
        <v>2390</v>
      </c>
      <c r="F1216" s="230" t="s">
        <v>2391</v>
      </c>
      <c r="G1216" s="231" t="s">
        <v>277</v>
      </c>
      <c r="H1216" s="232">
        <v>72.709999999999994</v>
      </c>
      <c r="I1216" s="233"/>
      <c r="J1216" s="234">
        <f>ROUND(I1216*H1216,2)</f>
        <v>0</v>
      </c>
      <c r="K1216" s="230" t="s">
        <v>222</v>
      </c>
      <c r="L1216" s="45"/>
      <c r="M1216" s="235" t="s">
        <v>1</v>
      </c>
      <c r="N1216" s="236" t="s">
        <v>44</v>
      </c>
      <c r="O1216" s="92"/>
      <c r="P1216" s="237">
        <f>O1216*H1216</f>
        <v>0</v>
      </c>
      <c r="Q1216" s="237">
        <v>0.00020000000000000001</v>
      </c>
      <c r="R1216" s="237">
        <f>Q1216*H1216</f>
        <v>0.014541999999999999</v>
      </c>
      <c r="S1216" s="237">
        <v>0</v>
      </c>
      <c r="T1216" s="238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39" t="s">
        <v>290</v>
      </c>
      <c r="AT1216" s="239" t="s">
        <v>218</v>
      </c>
      <c r="AU1216" s="239" t="s">
        <v>88</v>
      </c>
      <c r="AY1216" s="18" t="s">
        <v>216</v>
      </c>
      <c r="BE1216" s="240">
        <f>IF(N1216="základní",J1216,0)</f>
        <v>0</v>
      </c>
      <c r="BF1216" s="240">
        <f>IF(N1216="snížená",J1216,0)</f>
        <v>0</v>
      </c>
      <c r="BG1216" s="240">
        <f>IF(N1216="zákl. přenesená",J1216,0)</f>
        <v>0</v>
      </c>
      <c r="BH1216" s="240">
        <f>IF(N1216="sníž. přenesená",J1216,0)</f>
        <v>0</v>
      </c>
      <c r="BI1216" s="240">
        <f>IF(N1216="nulová",J1216,0)</f>
        <v>0</v>
      </c>
      <c r="BJ1216" s="18" t="s">
        <v>86</v>
      </c>
      <c r="BK1216" s="240">
        <f>ROUND(I1216*H1216,2)</f>
        <v>0</v>
      </c>
      <c r="BL1216" s="18" t="s">
        <v>290</v>
      </c>
      <c r="BM1216" s="239" t="s">
        <v>2392</v>
      </c>
    </row>
    <row r="1217" s="13" customFormat="1">
      <c r="A1217" s="13"/>
      <c r="B1217" s="241"/>
      <c r="C1217" s="242"/>
      <c r="D1217" s="243" t="s">
        <v>230</v>
      </c>
      <c r="E1217" s="244" t="s">
        <v>1</v>
      </c>
      <c r="F1217" s="245" t="s">
        <v>5862</v>
      </c>
      <c r="G1217" s="242"/>
      <c r="H1217" s="246">
        <v>72.709999999999994</v>
      </c>
      <c r="I1217" s="247"/>
      <c r="J1217" s="242"/>
      <c r="K1217" s="242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2" t="s">
        <v>230</v>
      </c>
      <c r="AU1217" s="252" t="s">
        <v>88</v>
      </c>
      <c r="AV1217" s="13" t="s">
        <v>88</v>
      </c>
      <c r="AW1217" s="13" t="s">
        <v>34</v>
      </c>
      <c r="AX1217" s="13" t="s">
        <v>86</v>
      </c>
      <c r="AY1217" s="252" t="s">
        <v>216</v>
      </c>
    </row>
    <row r="1218" s="2" customFormat="1" ht="16.5" customHeight="1">
      <c r="A1218" s="39"/>
      <c r="B1218" s="40"/>
      <c r="C1218" s="228" t="s">
        <v>2131</v>
      </c>
      <c r="D1218" s="228" t="s">
        <v>218</v>
      </c>
      <c r="E1218" s="229" t="s">
        <v>2412</v>
      </c>
      <c r="F1218" s="230" t="s">
        <v>2413</v>
      </c>
      <c r="G1218" s="231" t="s">
        <v>359</v>
      </c>
      <c r="H1218" s="232">
        <v>10.117000000000001</v>
      </c>
      <c r="I1218" s="233"/>
      <c r="J1218" s="234">
        <f>ROUND(I1218*H1218,2)</f>
        <v>0</v>
      </c>
      <c r="K1218" s="230" t="s">
        <v>222</v>
      </c>
      <c r="L1218" s="45"/>
      <c r="M1218" s="235" t="s">
        <v>1</v>
      </c>
      <c r="N1218" s="236" t="s">
        <v>44</v>
      </c>
      <c r="O1218" s="92"/>
      <c r="P1218" s="237">
        <f>O1218*H1218</f>
        <v>0</v>
      </c>
      <c r="Q1218" s="237">
        <v>0</v>
      </c>
      <c r="R1218" s="237">
        <f>Q1218*H1218</f>
        <v>0</v>
      </c>
      <c r="S1218" s="237">
        <v>0</v>
      </c>
      <c r="T1218" s="238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9" t="s">
        <v>290</v>
      </c>
      <c r="AT1218" s="239" t="s">
        <v>218</v>
      </c>
      <c r="AU1218" s="239" t="s">
        <v>88</v>
      </c>
      <c r="AY1218" s="18" t="s">
        <v>216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86</v>
      </c>
      <c r="BK1218" s="240">
        <f>ROUND(I1218*H1218,2)</f>
        <v>0</v>
      </c>
      <c r="BL1218" s="18" t="s">
        <v>290</v>
      </c>
      <c r="BM1218" s="239" t="s">
        <v>2414</v>
      </c>
    </row>
    <row r="1219" s="12" customFormat="1" ht="22.8" customHeight="1">
      <c r="A1219" s="12"/>
      <c r="B1219" s="212"/>
      <c r="C1219" s="213"/>
      <c r="D1219" s="214" t="s">
        <v>78</v>
      </c>
      <c r="E1219" s="226" t="s">
        <v>2415</v>
      </c>
      <c r="F1219" s="226" t="s">
        <v>2416</v>
      </c>
      <c r="G1219" s="213"/>
      <c r="H1219" s="213"/>
      <c r="I1219" s="216"/>
      <c r="J1219" s="227">
        <f>BK1219</f>
        <v>0</v>
      </c>
      <c r="K1219" s="213"/>
      <c r="L1219" s="218"/>
      <c r="M1219" s="219"/>
      <c r="N1219" s="220"/>
      <c r="O1219" s="220"/>
      <c r="P1219" s="221">
        <f>SUM(P1220:P1369)</f>
        <v>0</v>
      </c>
      <c r="Q1219" s="220"/>
      <c r="R1219" s="221">
        <f>SUM(R1220:R1369)</f>
        <v>7.5678227600000012</v>
      </c>
      <c r="S1219" s="220"/>
      <c r="T1219" s="222">
        <f>SUM(T1220:T1369)</f>
        <v>3.2898168400000003</v>
      </c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R1219" s="223" t="s">
        <v>88</v>
      </c>
      <c r="AT1219" s="224" t="s">
        <v>78</v>
      </c>
      <c r="AU1219" s="224" t="s">
        <v>86</v>
      </c>
      <c r="AY1219" s="223" t="s">
        <v>216</v>
      </c>
      <c r="BK1219" s="225">
        <f>SUM(BK1220:BK1369)</f>
        <v>0</v>
      </c>
    </row>
    <row r="1220" s="2" customFormat="1" ht="16.5" customHeight="1">
      <c r="A1220" s="39"/>
      <c r="B1220" s="40"/>
      <c r="C1220" s="228" t="s">
        <v>2135</v>
      </c>
      <c r="D1220" s="228" t="s">
        <v>218</v>
      </c>
      <c r="E1220" s="229" t="s">
        <v>5863</v>
      </c>
      <c r="F1220" s="230" t="s">
        <v>5864</v>
      </c>
      <c r="G1220" s="231" t="s">
        <v>277</v>
      </c>
      <c r="H1220" s="232">
        <v>37.328000000000003</v>
      </c>
      <c r="I1220" s="233"/>
      <c r="J1220" s="234">
        <f>ROUND(I1220*H1220,2)</f>
        <v>0</v>
      </c>
      <c r="K1220" s="230" t="s">
        <v>222</v>
      </c>
      <c r="L1220" s="45"/>
      <c r="M1220" s="235" t="s">
        <v>1</v>
      </c>
      <c r="N1220" s="236" t="s">
        <v>44</v>
      </c>
      <c r="O1220" s="92"/>
      <c r="P1220" s="237">
        <f>O1220*H1220</f>
        <v>0</v>
      </c>
      <c r="Q1220" s="237">
        <v>0.04752</v>
      </c>
      <c r="R1220" s="237">
        <f>Q1220*H1220</f>
        <v>1.7738265600000001</v>
      </c>
      <c r="S1220" s="237">
        <v>0</v>
      </c>
      <c r="T1220" s="238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9" t="s">
        <v>290</v>
      </c>
      <c r="AT1220" s="239" t="s">
        <v>218</v>
      </c>
      <c r="AU1220" s="239" t="s">
        <v>88</v>
      </c>
      <c r="AY1220" s="18" t="s">
        <v>216</v>
      </c>
      <c r="BE1220" s="240">
        <f>IF(N1220="základní",J1220,0)</f>
        <v>0</v>
      </c>
      <c r="BF1220" s="240">
        <f>IF(N1220="snížená",J1220,0)</f>
        <v>0</v>
      </c>
      <c r="BG1220" s="240">
        <f>IF(N1220="zákl. přenesená",J1220,0)</f>
        <v>0</v>
      </c>
      <c r="BH1220" s="240">
        <f>IF(N1220="sníž. přenesená",J1220,0)</f>
        <v>0</v>
      </c>
      <c r="BI1220" s="240">
        <f>IF(N1220="nulová",J1220,0)</f>
        <v>0</v>
      </c>
      <c r="BJ1220" s="18" t="s">
        <v>86</v>
      </c>
      <c r="BK1220" s="240">
        <f>ROUND(I1220*H1220,2)</f>
        <v>0</v>
      </c>
      <c r="BL1220" s="18" t="s">
        <v>290</v>
      </c>
      <c r="BM1220" s="239" t="s">
        <v>5865</v>
      </c>
    </row>
    <row r="1221" s="13" customFormat="1">
      <c r="A1221" s="13"/>
      <c r="B1221" s="241"/>
      <c r="C1221" s="242"/>
      <c r="D1221" s="243" t="s">
        <v>230</v>
      </c>
      <c r="E1221" s="244" t="s">
        <v>1</v>
      </c>
      <c r="F1221" s="245" t="s">
        <v>5866</v>
      </c>
      <c r="G1221" s="242"/>
      <c r="H1221" s="246">
        <v>37.328000000000003</v>
      </c>
      <c r="I1221" s="247"/>
      <c r="J1221" s="242"/>
      <c r="K1221" s="242"/>
      <c r="L1221" s="248"/>
      <c r="M1221" s="249"/>
      <c r="N1221" s="250"/>
      <c r="O1221" s="250"/>
      <c r="P1221" s="250"/>
      <c r="Q1221" s="250"/>
      <c r="R1221" s="250"/>
      <c r="S1221" s="250"/>
      <c r="T1221" s="25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2" t="s">
        <v>230</v>
      </c>
      <c r="AU1221" s="252" t="s">
        <v>88</v>
      </c>
      <c r="AV1221" s="13" t="s">
        <v>88</v>
      </c>
      <c r="AW1221" s="13" t="s">
        <v>34</v>
      </c>
      <c r="AX1221" s="13" t="s">
        <v>86</v>
      </c>
      <c r="AY1221" s="252" t="s">
        <v>216</v>
      </c>
    </row>
    <row r="1222" s="2" customFormat="1" ht="16.5" customHeight="1">
      <c r="A1222" s="39"/>
      <c r="B1222" s="40"/>
      <c r="C1222" s="228" t="s">
        <v>2140</v>
      </c>
      <c r="D1222" s="228" t="s">
        <v>218</v>
      </c>
      <c r="E1222" s="229" t="s">
        <v>5867</v>
      </c>
      <c r="F1222" s="230" t="s">
        <v>5868</v>
      </c>
      <c r="G1222" s="231" t="s">
        <v>293</v>
      </c>
      <c r="H1222" s="232">
        <v>9.0399999999999991</v>
      </c>
      <c r="I1222" s="233"/>
      <c r="J1222" s="234">
        <f>ROUND(I1222*H1222,2)</f>
        <v>0</v>
      </c>
      <c r="K1222" s="230" t="s">
        <v>222</v>
      </c>
      <c r="L1222" s="45"/>
      <c r="M1222" s="235" t="s">
        <v>1</v>
      </c>
      <c r="N1222" s="236" t="s">
        <v>44</v>
      </c>
      <c r="O1222" s="92"/>
      <c r="P1222" s="237">
        <f>O1222*H1222</f>
        <v>0</v>
      </c>
      <c r="Q1222" s="237">
        <v>0.00092000000000000003</v>
      </c>
      <c r="R1222" s="237">
        <f>Q1222*H1222</f>
        <v>0.0083167999999999992</v>
      </c>
      <c r="S1222" s="237">
        <v>0</v>
      </c>
      <c r="T1222" s="238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9" t="s">
        <v>290</v>
      </c>
      <c r="AT1222" s="239" t="s">
        <v>218</v>
      </c>
      <c r="AU1222" s="239" t="s">
        <v>88</v>
      </c>
      <c r="AY1222" s="18" t="s">
        <v>216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86</v>
      </c>
      <c r="BK1222" s="240">
        <f>ROUND(I1222*H1222,2)</f>
        <v>0</v>
      </c>
      <c r="BL1222" s="18" t="s">
        <v>290</v>
      </c>
      <c r="BM1222" s="239" t="s">
        <v>5869</v>
      </c>
    </row>
    <row r="1223" s="13" customFormat="1">
      <c r="A1223" s="13"/>
      <c r="B1223" s="241"/>
      <c r="C1223" s="242"/>
      <c r="D1223" s="243" t="s">
        <v>230</v>
      </c>
      <c r="E1223" s="244" t="s">
        <v>1</v>
      </c>
      <c r="F1223" s="245" t="s">
        <v>5870</v>
      </c>
      <c r="G1223" s="242"/>
      <c r="H1223" s="246">
        <v>9.0399999999999991</v>
      </c>
      <c r="I1223" s="247"/>
      <c r="J1223" s="242"/>
      <c r="K1223" s="242"/>
      <c r="L1223" s="248"/>
      <c r="M1223" s="249"/>
      <c r="N1223" s="250"/>
      <c r="O1223" s="250"/>
      <c r="P1223" s="250"/>
      <c r="Q1223" s="250"/>
      <c r="R1223" s="250"/>
      <c r="S1223" s="250"/>
      <c r="T1223" s="25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2" t="s">
        <v>230</v>
      </c>
      <c r="AU1223" s="252" t="s">
        <v>88</v>
      </c>
      <c r="AV1223" s="13" t="s">
        <v>88</v>
      </c>
      <c r="AW1223" s="13" t="s">
        <v>34</v>
      </c>
      <c r="AX1223" s="13" t="s">
        <v>86</v>
      </c>
      <c r="AY1223" s="252" t="s">
        <v>216</v>
      </c>
    </row>
    <row r="1224" s="2" customFormat="1" ht="16.5" customHeight="1">
      <c r="A1224" s="39"/>
      <c r="B1224" s="40"/>
      <c r="C1224" s="228" t="s">
        <v>2144</v>
      </c>
      <c r="D1224" s="228" t="s">
        <v>218</v>
      </c>
      <c r="E1224" s="229" t="s">
        <v>5871</v>
      </c>
      <c r="F1224" s="230" t="s">
        <v>5872</v>
      </c>
      <c r="G1224" s="231" t="s">
        <v>293</v>
      </c>
      <c r="H1224" s="232">
        <v>13.73</v>
      </c>
      <c r="I1224" s="233"/>
      <c r="J1224" s="234">
        <f>ROUND(I1224*H1224,2)</f>
        <v>0</v>
      </c>
      <c r="K1224" s="230" t="s">
        <v>222</v>
      </c>
      <c r="L1224" s="45"/>
      <c r="M1224" s="235" t="s">
        <v>1</v>
      </c>
      <c r="N1224" s="236" t="s">
        <v>44</v>
      </c>
      <c r="O1224" s="92"/>
      <c r="P1224" s="237">
        <f>O1224*H1224</f>
        <v>0</v>
      </c>
      <c r="Q1224" s="237">
        <v>0.00091</v>
      </c>
      <c r="R1224" s="237">
        <f>Q1224*H1224</f>
        <v>0.0124943</v>
      </c>
      <c r="S1224" s="237">
        <v>0</v>
      </c>
      <c r="T1224" s="238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290</v>
      </c>
      <c r="AT1224" s="239" t="s">
        <v>218</v>
      </c>
      <c r="AU1224" s="239" t="s">
        <v>88</v>
      </c>
      <c r="AY1224" s="18" t="s">
        <v>216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86</v>
      </c>
      <c r="BK1224" s="240">
        <f>ROUND(I1224*H1224,2)</f>
        <v>0</v>
      </c>
      <c r="BL1224" s="18" t="s">
        <v>290</v>
      </c>
      <c r="BM1224" s="239" t="s">
        <v>5873</v>
      </c>
    </row>
    <row r="1225" s="13" customFormat="1">
      <c r="A1225" s="13"/>
      <c r="B1225" s="241"/>
      <c r="C1225" s="242"/>
      <c r="D1225" s="243" t="s">
        <v>230</v>
      </c>
      <c r="E1225" s="244" t="s">
        <v>1</v>
      </c>
      <c r="F1225" s="245" t="s">
        <v>5874</v>
      </c>
      <c r="G1225" s="242"/>
      <c r="H1225" s="246">
        <v>13.73</v>
      </c>
      <c r="I1225" s="247"/>
      <c r="J1225" s="242"/>
      <c r="K1225" s="242"/>
      <c r="L1225" s="248"/>
      <c r="M1225" s="249"/>
      <c r="N1225" s="250"/>
      <c r="O1225" s="250"/>
      <c r="P1225" s="250"/>
      <c r="Q1225" s="250"/>
      <c r="R1225" s="250"/>
      <c r="S1225" s="250"/>
      <c r="T1225" s="25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2" t="s">
        <v>230</v>
      </c>
      <c r="AU1225" s="252" t="s">
        <v>88</v>
      </c>
      <c r="AV1225" s="13" t="s">
        <v>88</v>
      </c>
      <c r="AW1225" s="13" t="s">
        <v>34</v>
      </c>
      <c r="AX1225" s="13" t="s">
        <v>86</v>
      </c>
      <c r="AY1225" s="252" t="s">
        <v>216</v>
      </c>
    </row>
    <row r="1226" s="2" customFormat="1" ht="21.75" customHeight="1">
      <c r="A1226" s="39"/>
      <c r="B1226" s="40"/>
      <c r="C1226" s="228" t="s">
        <v>2149</v>
      </c>
      <c r="D1226" s="228" t="s">
        <v>218</v>
      </c>
      <c r="E1226" s="229" t="s">
        <v>5875</v>
      </c>
      <c r="F1226" s="230" t="s">
        <v>5876</v>
      </c>
      <c r="G1226" s="231" t="s">
        <v>277</v>
      </c>
      <c r="H1226" s="232">
        <v>37.328000000000003</v>
      </c>
      <c r="I1226" s="233"/>
      <c r="J1226" s="234">
        <f>ROUND(I1226*H1226,2)</f>
        <v>0</v>
      </c>
      <c r="K1226" s="230" t="s">
        <v>222</v>
      </c>
      <c r="L1226" s="45"/>
      <c r="M1226" s="235" t="s">
        <v>1</v>
      </c>
      <c r="N1226" s="236" t="s">
        <v>44</v>
      </c>
      <c r="O1226" s="92"/>
      <c r="P1226" s="237">
        <f>O1226*H1226</f>
        <v>0</v>
      </c>
      <c r="Q1226" s="237">
        <v>0.0016100000000000001</v>
      </c>
      <c r="R1226" s="237">
        <f>Q1226*H1226</f>
        <v>0.060098080000000012</v>
      </c>
      <c r="S1226" s="237">
        <v>0</v>
      </c>
      <c r="T1226" s="238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39" t="s">
        <v>290</v>
      </c>
      <c r="AT1226" s="239" t="s">
        <v>218</v>
      </c>
      <c r="AU1226" s="239" t="s">
        <v>88</v>
      </c>
      <c r="AY1226" s="18" t="s">
        <v>216</v>
      </c>
      <c r="BE1226" s="240">
        <f>IF(N1226="základní",J1226,0)</f>
        <v>0</v>
      </c>
      <c r="BF1226" s="240">
        <f>IF(N1226="snížená",J1226,0)</f>
        <v>0</v>
      </c>
      <c r="BG1226" s="240">
        <f>IF(N1226="zákl. přenesená",J1226,0)</f>
        <v>0</v>
      </c>
      <c r="BH1226" s="240">
        <f>IF(N1226="sníž. přenesená",J1226,0)</f>
        <v>0</v>
      </c>
      <c r="BI1226" s="240">
        <f>IF(N1226="nulová",J1226,0)</f>
        <v>0</v>
      </c>
      <c r="BJ1226" s="18" t="s">
        <v>86</v>
      </c>
      <c r="BK1226" s="240">
        <f>ROUND(I1226*H1226,2)</f>
        <v>0</v>
      </c>
      <c r="BL1226" s="18" t="s">
        <v>290</v>
      </c>
      <c r="BM1226" s="239" t="s">
        <v>5877</v>
      </c>
    </row>
    <row r="1227" s="13" customFormat="1">
      <c r="A1227" s="13"/>
      <c r="B1227" s="241"/>
      <c r="C1227" s="242"/>
      <c r="D1227" s="243" t="s">
        <v>230</v>
      </c>
      <c r="E1227" s="244" t="s">
        <v>1</v>
      </c>
      <c r="F1227" s="245" t="s">
        <v>5866</v>
      </c>
      <c r="G1227" s="242"/>
      <c r="H1227" s="246">
        <v>37.328000000000003</v>
      </c>
      <c r="I1227" s="247"/>
      <c r="J1227" s="242"/>
      <c r="K1227" s="242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2" t="s">
        <v>230</v>
      </c>
      <c r="AU1227" s="252" t="s">
        <v>88</v>
      </c>
      <c r="AV1227" s="13" t="s">
        <v>88</v>
      </c>
      <c r="AW1227" s="13" t="s">
        <v>34</v>
      </c>
      <c r="AX1227" s="13" t="s">
        <v>86</v>
      </c>
      <c r="AY1227" s="252" t="s">
        <v>216</v>
      </c>
    </row>
    <row r="1228" s="2" customFormat="1" ht="16.5" customHeight="1">
      <c r="A1228" s="39"/>
      <c r="B1228" s="40"/>
      <c r="C1228" s="228" t="s">
        <v>2153</v>
      </c>
      <c r="D1228" s="228" t="s">
        <v>218</v>
      </c>
      <c r="E1228" s="229" t="s">
        <v>5878</v>
      </c>
      <c r="F1228" s="230" t="s">
        <v>5879</v>
      </c>
      <c r="G1228" s="231" t="s">
        <v>277</v>
      </c>
      <c r="H1228" s="232">
        <v>41.014000000000003</v>
      </c>
      <c r="I1228" s="233"/>
      <c r="J1228" s="234">
        <f>ROUND(I1228*H1228,2)</f>
        <v>0</v>
      </c>
      <c r="K1228" s="230" t="s">
        <v>222</v>
      </c>
      <c r="L1228" s="45"/>
      <c r="M1228" s="235" t="s">
        <v>1</v>
      </c>
      <c r="N1228" s="236" t="s">
        <v>44</v>
      </c>
      <c r="O1228" s="92"/>
      <c r="P1228" s="237">
        <f>O1228*H1228</f>
        <v>0</v>
      </c>
      <c r="Q1228" s="237">
        <v>0</v>
      </c>
      <c r="R1228" s="237">
        <f>Q1228*H1228</f>
        <v>0</v>
      </c>
      <c r="S1228" s="237">
        <v>0.059409999999999998</v>
      </c>
      <c r="T1228" s="238">
        <f>S1228*H1228</f>
        <v>2.4366417400000002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9" t="s">
        <v>290</v>
      </c>
      <c r="AT1228" s="239" t="s">
        <v>218</v>
      </c>
      <c r="AU1228" s="239" t="s">
        <v>88</v>
      </c>
      <c r="AY1228" s="18" t="s">
        <v>216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86</v>
      </c>
      <c r="BK1228" s="240">
        <f>ROUND(I1228*H1228,2)</f>
        <v>0</v>
      </c>
      <c r="BL1228" s="18" t="s">
        <v>290</v>
      </c>
      <c r="BM1228" s="239" t="s">
        <v>5880</v>
      </c>
    </row>
    <row r="1229" s="13" customFormat="1">
      <c r="A1229" s="13"/>
      <c r="B1229" s="241"/>
      <c r="C1229" s="242"/>
      <c r="D1229" s="243" t="s">
        <v>230</v>
      </c>
      <c r="E1229" s="244" t="s">
        <v>1</v>
      </c>
      <c r="F1229" s="245" t="s">
        <v>5881</v>
      </c>
      <c r="G1229" s="242"/>
      <c r="H1229" s="246">
        <v>2.3849999999999998</v>
      </c>
      <c r="I1229" s="247"/>
      <c r="J1229" s="242"/>
      <c r="K1229" s="242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230</v>
      </c>
      <c r="AU1229" s="252" t="s">
        <v>88</v>
      </c>
      <c r="AV1229" s="13" t="s">
        <v>88</v>
      </c>
      <c r="AW1229" s="13" t="s">
        <v>34</v>
      </c>
      <c r="AX1229" s="13" t="s">
        <v>79</v>
      </c>
      <c r="AY1229" s="252" t="s">
        <v>216</v>
      </c>
    </row>
    <row r="1230" s="13" customFormat="1">
      <c r="A1230" s="13"/>
      <c r="B1230" s="241"/>
      <c r="C1230" s="242"/>
      <c r="D1230" s="243" t="s">
        <v>230</v>
      </c>
      <c r="E1230" s="244" t="s">
        <v>1</v>
      </c>
      <c r="F1230" s="245" t="s">
        <v>5882</v>
      </c>
      <c r="G1230" s="242"/>
      <c r="H1230" s="246">
        <v>16.600999999999999</v>
      </c>
      <c r="I1230" s="247"/>
      <c r="J1230" s="242"/>
      <c r="K1230" s="242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230</v>
      </c>
      <c r="AU1230" s="252" t="s">
        <v>88</v>
      </c>
      <c r="AV1230" s="13" t="s">
        <v>88</v>
      </c>
      <c r="AW1230" s="13" t="s">
        <v>34</v>
      </c>
      <c r="AX1230" s="13" t="s">
        <v>79</v>
      </c>
      <c r="AY1230" s="252" t="s">
        <v>216</v>
      </c>
    </row>
    <row r="1231" s="13" customFormat="1">
      <c r="A1231" s="13"/>
      <c r="B1231" s="241"/>
      <c r="C1231" s="242"/>
      <c r="D1231" s="243" t="s">
        <v>230</v>
      </c>
      <c r="E1231" s="244" t="s">
        <v>1</v>
      </c>
      <c r="F1231" s="245" t="s">
        <v>5883</v>
      </c>
      <c r="G1231" s="242"/>
      <c r="H1231" s="246">
        <v>5.5119999999999996</v>
      </c>
      <c r="I1231" s="247"/>
      <c r="J1231" s="242"/>
      <c r="K1231" s="242"/>
      <c r="L1231" s="248"/>
      <c r="M1231" s="249"/>
      <c r="N1231" s="250"/>
      <c r="O1231" s="250"/>
      <c r="P1231" s="250"/>
      <c r="Q1231" s="250"/>
      <c r="R1231" s="250"/>
      <c r="S1231" s="250"/>
      <c r="T1231" s="251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2" t="s">
        <v>230</v>
      </c>
      <c r="AU1231" s="252" t="s">
        <v>88</v>
      </c>
      <c r="AV1231" s="13" t="s">
        <v>88</v>
      </c>
      <c r="AW1231" s="13" t="s">
        <v>34</v>
      </c>
      <c r="AX1231" s="13" t="s">
        <v>79</v>
      </c>
      <c r="AY1231" s="252" t="s">
        <v>216</v>
      </c>
    </row>
    <row r="1232" s="13" customFormat="1">
      <c r="A1232" s="13"/>
      <c r="B1232" s="241"/>
      <c r="C1232" s="242"/>
      <c r="D1232" s="243" t="s">
        <v>230</v>
      </c>
      <c r="E1232" s="244" t="s">
        <v>1</v>
      </c>
      <c r="F1232" s="245" t="s">
        <v>5884</v>
      </c>
      <c r="G1232" s="242"/>
      <c r="H1232" s="246">
        <v>16.515999999999998</v>
      </c>
      <c r="I1232" s="247"/>
      <c r="J1232" s="242"/>
      <c r="K1232" s="242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2" t="s">
        <v>230</v>
      </c>
      <c r="AU1232" s="252" t="s">
        <v>88</v>
      </c>
      <c r="AV1232" s="13" t="s">
        <v>88</v>
      </c>
      <c r="AW1232" s="13" t="s">
        <v>34</v>
      </c>
      <c r="AX1232" s="13" t="s">
        <v>79</v>
      </c>
      <c r="AY1232" s="252" t="s">
        <v>216</v>
      </c>
    </row>
    <row r="1233" s="14" customFormat="1">
      <c r="A1233" s="14"/>
      <c r="B1233" s="253"/>
      <c r="C1233" s="254"/>
      <c r="D1233" s="243" t="s">
        <v>230</v>
      </c>
      <c r="E1233" s="255" t="s">
        <v>1</v>
      </c>
      <c r="F1233" s="256" t="s">
        <v>285</v>
      </c>
      <c r="G1233" s="254"/>
      <c r="H1233" s="257">
        <v>41.014000000000003</v>
      </c>
      <c r="I1233" s="258"/>
      <c r="J1233" s="254"/>
      <c r="K1233" s="254"/>
      <c r="L1233" s="259"/>
      <c r="M1233" s="260"/>
      <c r="N1233" s="261"/>
      <c r="O1233" s="261"/>
      <c r="P1233" s="261"/>
      <c r="Q1233" s="261"/>
      <c r="R1233" s="261"/>
      <c r="S1233" s="261"/>
      <c r="T1233" s="26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3" t="s">
        <v>230</v>
      </c>
      <c r="AU1233" s="263" t="s">
        <v>88</v>
      </c>
      <c r="AV1233" s="14" t="s">
        <v>121</v>
      </c>
      <c r="AW1233" s="14" t="s">
        <v>34</v>
      </c>
      <c r="AX1233" s="14" t="s">
        <v>86</v>
      </c>
      <c r="AY1233" s="263" t="s">
        <v>216</v>
      </c>
    </row>
    <row r="1234" s="2" customFormat="1" ht="21.75" customHeight="1">
      <c r="A1234" s="39"/>
      <c r="B1234" s="40"/>
      <c r="C1234" s="228" t="s">
        <v>2162</v>
      </c>
      <c r="D1234" s="228" t="s">
        <v>218</v>
      </c>
      <c r="E1234" s="229" t="s">
        <v>5885</v>
      </c>
      <c r="F1234" s="230" t="s">
        <v>5886</v>
      </c>
      <c r="G1234" s="231" t="s">
        <v>277</v>
      </c>
      <c r="H1234" s="232">
        <v>25.706</v>
      </c>
      <c r="I1234" s="233"/>
      <c r="J1234" s="234">
        <f>ROUND(I1234*H1234,2)</f>
        <v>0</v>
      </c>
      <c r="K1234" s="230" t="s">
        <v>222</v>
      </c>
      <c r="L1234" s="45"/>
      <c r="M1234" s="235" t="s">
        <v>1</v>
      </c>
      <c r="N1234" s="236" t="s">
        <v>44</v>
      </c>
      <c r="O1234" s="92"/>
      <c r="P1234" s="237">
        <f>O1234*H1234</f>
        <v>0</v>
      </c>
      <c r="Q1234" s="237">
        <v>0.024649999999999998</v>
      </c>
      <c r="R1234" s="237">
        <f>Q1234*H1234</f>
        <v>0.63365289999999996</v>
      </c>
      <c r="S1234" s="237">
        <v>0</v>
      </c>
      <c r="T1234" s="238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9" t="s">
        <v>290</v>
      </c>
      <c r="AT1234" s="239" t="s">
        <v>218</v>
      </c>
      <c r="AU1234" s="239" t="s">
        <v>88</v>
      </c>
      <c r="AY1234" s="18" t="s">
        <v>216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86</v>
      </c>
      <c r="BK1234" s="240">
        <f>ROUND(I1234*H1234,2)</f>
        <v>0</v>
      </c>
      <c r="BL1234" s="18" t="s">
        <v>290</v>
      </c>
      <c r="BM1234" s="239" t="s">
        <v>5887</v>
      </c>
    </row>
    <row r="1235" s="13" customFormat="1">
      <c r="A1235" s="13"/>
      <c r="B1235" s="241"/>
      <c r="C1235" s="242"/>
      <c r="D1235" s="243" t="s">
        <v>230</v>
      </c>
      <c r="E1235" s="244" t="s">
        <v>1</v>
      </c>
      <c r="F1235" s="245" t="s">
        <v>5888</v>
      </c>
      <c r="G1235" s="242"/>
      <c r="H1235" s="246">
        <v>3.4449999999999998</v>
      </c>
      <c r="I1235" s="247"/>
      <c r="J1235" s="242"/>
      <c r="K1235" s="242"/>
      <c r="L1235" s="248"/>
      <c r="M1235" s="249"/>
      <c r="N1235" s="250"/>
      <c r="O1235" s="250"/>
      <c r="P1235" s="250"/>
      <c r="Q1235" s="250"/>
      <c r="R1235" s="250"/>
      <c r="S1235" s="250"/>
      <c r="T1235" s="25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2" t="s">
        <v>230</v>
      </c>
      <c r="AU1235" s="252" t="s">
        <v>88</v>
      </c>
      <c r="AV1235" s="13" t="s">
        <v>88</v>
      </c>
      <c r="AW1235" s="13" t="s">
        <v>34</v>
      </c>
      <c r="AX1235" s="13" t="s">
        <v>79</v>
      </c>
      <c r="AY1235" s="252" t="s">
        <v>216</v>
      </c>
    </row>
    <row r="1236" s="13" customFormat="1">
      <c r="A1236" s="13"/>
      <c r="B1236" s="241"/>
      <c r="C1236" s="242"/>
      <c r="D1236" s="243" t="s">
        <v>230</v>
      </c>
      <c r="E1236" s="244" t="s">
        <v>1</v>
      </c>
      <c r="F1236" s="245" t="s">
        <v>5889</v>
      </c>
      <c r="G1236" s="242"/>
      <c r="H1236" s="246">
        <v>3.4449999999999998</v>
      </c>
      <c r="I1236" s="247"/>
      <c r="J1236" s="242"/>
      <c r="K1236" s="242"/>
      <c r="L1236" s="248"/>
      <c r="M1236" s="249"/>
      <c r="N1236" s="250"/>
      <c r="O1236" s="250"/>
      <c r="P1236" s="250"/>
      <c r="Q1236" s="250"/>
      <c r="R1236" s="250"/>
      <c r="S1236" s="250"/>
      <c r="T1236" s="251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2" t="s">
        <v>230</v>
      </c>
      <c r="AU1236" s="252" t="s">
        <v>88</v>
      </c>
      <c r="AV1236" s="13" t="s">
        <v>88</v>
      </c>
      <c r="AW1236" s="13" t="s">
        <v>34</v>
      </c>
      <c r="AX1236" s="13" t="s">
        <v>79</v>
      </c>
      <c r="AY1236" s="252" t="s">
        <v>216</v>
      </c>
    </row>
    <row r="1237" s="13" customFormat="1">
      <c r="A1237" s="13"/>
      <c r="B1237" s="241"/>
      <c r="C1237" s="242"/>
      <c r="D1237" s="243" t="s">
        <v>230</v>
      </c>
      <c r="E1237" s="244" t="s">
        <v>1</v>
      </c>
      <c r="F1237" s="245" t="s">
        <v>5890</v>
      </c>
      <c r="G1237" s="242"/>
      <c r="H1237" s="246">
        <v>4.1609999999999996</v>
      </c>
      <c r="I1237" s="247"/>
      <c r="J1237" s="242"/>
      <c r="K1237" s="242"/>
      <c r="L1237" s="248"/>
      <c r="M1237" s="249"/>
      <c r="N1237" s="250"/>
      <c r="O1237" s="250"/>
      <c r="P1237" s="250"/>
      <c r="Q1237" s="250"/>
      <c r="R1237" s="250"/>
      <c r="S1237" s="250"/>
      <c r="T1237" s="25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2" t="s">
        <v>230</v>
      </c>
      <c r="AU1237" s="252" t="s">
        <v>88</v>
      </c>
      <c r="AV1237" s="13" t="s">
        <v>88</v>
      </c>
      <c r="AW1237" s="13" t="s">
        <v>34</v>
      </c>
      <c r="AX1237" s="13" t="s">
        <v>79</v>
      </c>
      <c r="AY1237" s="252" t="s">
        <v>216</v>
      </c>
    </row>
    <row r="1238" s="13" customFormat="1">
      <c r="A1238" s="13"/>
      <c r="B1238" s="241"/>
      <c r="C1238" s="242"/>
      <c r="D1238" s="243" t="s">
        <v>230</v>
      </c>
      <c r="E1238" s="244" t="s">
        <v>1</v>
      </c>
      <c r="F1238" s="245" t="s">
        <v>5891</v>
      </c>
      <c r="G1238" s="242"/>
      <c r="H1238" s="246">
        <v>2.6499999999999999</v>
      </c>
      <c r="I1238" s="247"/>
      <c r="J1238" s="242"/>
      <c r="K1238" s="242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230</v>
      </c>
      <c r="AU1238" s="252" t="s">
        <v>88</v>
      </c>
      <c r="AV1238" s="13" t="s">
        <v>88</v>
      </c>
      <c r="AW1238" s="13" t="s">
        <v>34</v>
      </c>
      <c r="AX1238" s="13" t="s">
        <v>79</v>
      </c>
      <c r="AY1238" s="252" t="s">
        <v>216</v>
      </c>
    </row>
    <row r="1239" s="13" customFormat="1">
      <c r="A1239" s="13"/>
      <c r="B1239" s="241"/>
      <c r="C1239" s="242"/>
      <c r="D1239" s="243" t="s">
        <v>230</v>
      </c>
      <c r="E1239" s="244" t="s">
        <v>1</v>
      </c>
      <c r="F1239" s="245" t="s">
        <v>5892</v>
      </c>
      <c r="G1239" s="242"/>
      <c r="H1239" s="246">
        <v>1.5900000000000001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230</v>
      </c>
      <c r="AU1239" s="252" t="s">
        <v>88</v>
      </c>
      <c r="AV1239" s="13" t="s">
        <v>88</v>
      </c>
      <c r="AW1239" s="13" t="s">
        <v>34</v>
      </c>
      <c r="AX1239" s="13" t="s">
        <v>79</v>
      </c>
      <c r="AY1239" s="252" t="s">
        <v>216</v>
      </c>
    </row>
    <row r="1240" s="15" customFormat="1">
      <c r="A1240" s="15"/>
      <c r="B1240" s="280"/>
      <c r="C1240" s="281"/>
      <c r="D1240" s="243" t="s">
        <v>230</v>
      </c>
      <c r="E1240" s="282" t="s">
        <v>1</v>
      </c>
      <c r="F1240" s="283" t="s">
        <v>778</v>
      </c>
      <c r="G1240" s="281"/>
      <c r="H1240" s="284">
        <v>15.290999999999999</v>
      </c>
      <c r="I1240" s="285"/>
      <c r="J1240" s="281"/>
      <c r="K1240" s="281"/>
      <c r="L1240" s="286"/>
      <c r="M1240" s="287"/>
      <c r="N1240" s="288"/>
      <c r="O1240" s="288"/>
      <c r="P1240" s="288"/>
      <c r="Q1240" s="288"/>
      <c r="R1240" s="288"/>
      <c r="S1240" s="288"/>
      <c r="T1240" s="289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90" t="s">
        <v>230</v>
      </c>
      <c r="AU1240" s="290" t="s">
        <v>88</v>
      </c>
      <c r="AV1240" s="15" t="s">
        <v>99</v>
      </c>
      <c r="AW1240" s="15" t="s">
        <v>34</v>
      </c>
      <c r="AX1240" s="15" t="s">
        <v>79</v>
      </c>
      <c r="AY1240" s="290" t="s">
        <v>216</v>
      </c>
    </row>
    <row r="1241" s="13" customFormat="1">
      <c r="A1241" s="13"/>
      <c r="B1241" s="241"/>
      <c r="C1241" s="242"/>
      <c r="D1241" s="243" t="s">
        <v>230</v>
      </c>
      <c r="E1241" s="244" t="s">
        <v>1</v>
      </c>
      <c r="F1241" s="245" t="s">
        <v>5893</v>
      </c>
      <c r="G1241" s="242"/>
      <c r="H1241" s="246">
        <v>4.0810000000000004</v>
      </c>
      <c r="I1241" s="247"/>
      <c r="J1241" s="242"/>
      <c r="K1241" s="242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2" t="s">
        <v>230</v>
      </c>
      <c r="AU1241" s="252" t="s">
        <v>88</v>
      </c>
      <c r="AV1241" s="13" t="s">
        <v>88</v>
      </c>
      <c r="AW1241" s="13" t="s">
        <v>34</v>
      </c>
      <c r="AX1241" s="13" t="s">
        <v>79</v>
      </c>
      <c r="AY1241" s="252" t="s">
        <v>216</v>
      </c>
    </row>
    <row r="1242" s="13" customFormat="1">
      <c r="A1242" s="13"/>
      <c r="B1242" s="241"/>
      <c r="C1242" s="242"/>
      <c r="D1242" s="243" t="s">
        <v>230</v>
      </c>
      <c r="E1242" s="244" t="s">
        <v>1</v>
      </c>
      <c r="F1242" s="245" t="s">
        <v>5894</v>
      </c>
      <c r="G1242" s="242"/>
      <c r="H1242" s="246">
        <v>4.0810000000000004</v>
      </c>
      <c r="I1242" s="247"/>
      <c r="J1242" s="242"/>
      <c r="K1242" s="242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230</v>
      </c>
      <c r="AU1242" s="252" t="s">
        <v>88</v>
      </c>
      <c r="AV1242" s="13" t="s">
        <v>88</v>
      </c>
      <c r="AW1242" s="13" t="s">
        <v>34</v>
      </c>
      <c r="AX1242" s="13" t="s">
        <v>79</v>
      </c>
      <c r="AY1242" s="252" t="s">
        <v>216</v>
      </c>
    </row>
    <row r="1243" s="13" customFormat="1">
      <c r="A1243" s="13"/>
      <c r="B1243" s="241"/>
      <c r="C1243" s="242"/>
      <c r="D1243" s="243" t="s">
        <v>230</v>
      </c>
      <c r="E1243" s="244" t="s">
        <v>1</v>
      </c>
      <c r="F1243" s="245" t="s">
        <v>5895</v>
      </c>
      <c r="G1243" s="242"/>
      <c r="H1243" s="246">
        <v>2.2530000000000001</v>
      </c>
      <c r="I1243" s="247"/>
      <c r="J1243" s="242"/>
      <c r="K1243" s="242"/>
      <c r="L1243" s="248"/>
      <c r="M1243" s="249"/>
      <c r="N1243" s="250"/>
      <c r="O1243" s="250"/>
      <c r="P1243" s="250"/>
      <c r="Q1243" s="250"/>
      <c r="R1243" s="250"/>
      <c r="S1243" s="250"/>
      <c r="T1243" s="25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2" t="s">
        <v>230</v>
      </c>
      <c r="AU1243" s="252" t="s">
        <v>88</v>
      </c>
      <c r="AV1243" s="13" t="s">
        <v>88</v>
      </c>
      <c r="AW1243" s="13" t="s">
        <v>34</v>
      </c>
      <c r="AX1243" s="13" t="s">
        <v>79</v>
      </c>
      <c r="AY1243" s="252" t="s">
        <v>216</v>
      </c>
    </row>
    <row r="1244" s="15" customFormat="1">
      <c r="A1244" s="15"/>
      <c r="B1244" s="280"/>
      <c r="C1244" s="281"/>
      <c r="D1244" s="243" t="s">
        <v>230</v>
      </c>
      <c r="E1244" s="282" t="s">
        <v>1</v>
      </c>
      <c r="F1244" s="283" t="s">
        <v>1690</v>
      </c>
      <c r="G1244" s="281"/>
      <c r="H1244" s="284">
        <v>10.415000000000001</v>
      </c>
      <c r="I1244" s="285"/>
      <c r="J1244" s="281"/>
      <c r="K1244" s="281"/>
      <c r="L1244" s="286"/>
      <c r="M1244" s="287"/>
      <c r="N1244" s="288"/>
      <c r="O1244" s="288"/>
      <c r="P1244" s="288"/>
      <c r="Q1244" s="288"/>
      <c r="R1244" s="288"/>
      <c r="S1244" s="288"/>
      <c r="T1244" s="289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90" t="s">
        <v>230</v>
      </c>
      <c r="AU1244" s="290" t="s">
        <v>88</v>
      </c>
      <c r="AV1244" s="15" t="s">
        <v>99</v>
      </c>
      <c r="AW1244" s="15" t="s">
        <v>34</v>
      </c>
      <c r="AX1244" s="15" t="s">
        <v>79</v>
      </c>
      <c r="AY1244" s="290" t="s">
        <v>216</v>
      </c>
    </row>
    <row r="1245" s="14" customFormat="1">
      <c r="A1245" s="14"/>
      <c r="B1245" s="253"/>
      <c r="C1245" s="254"/>
      <c r="D1245" s="243" t="s">
        <v>230</v>
      </c>
      <c r="E1245" s="255" t="s">
        <v>1</v>
      </c>
      <c r="F1245" s="256" t="s">
        <v>285</v>
      </c>
      <c r="G1245" s="254"/>
      <c r="H1245" s="257">
        <v>25.706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230</v>
      </c>
      <c r="AU1245" s="263" t="s">
        <v>88</v>
      </c>
      <c r="AV1245" s="14" t="s">
        <v>121</v>
      </c>
      <c r="AW1245" s="14" t="s">
        <v>34</v>
      </c>
      <c r="AX1245" s="14" t="s">
        <v>86</v>
      </c>
      <c r="AY1245" s="263" t="s">
        <v>216</v>
      </c>
    </row>
    <row r="1246" s="2" customFormat="1" ht="21.75" customHeight="1">
      <c r="A1246" s="39"/>
      <c r="B1246" s="40"/>
      <c r="C1246" s="228" t="s">
        <v>2165</v>
      </c>
      <c r="D1246" s="228" t="s">
        <v>218</v>
      </c>
      <c r="E1246" s="229" t="s">
        <v>5896</v>
      </c>
      <c r="F1246" s="230" t="s">
        <v>5897</v>
      </c>
      <c r="G1246" s="231" t="s">
        <v>277</v>
      </c>
      <c r="H1246" s="232">
        <v>7.5529999999999999</v>
      </c>
      <c r="I1246" s="233"/>
      <c r="J1246" s="234">
        <f>ROUND(I1246*H1246,2)</f>
        <v>0</v>
      </c>
      <c r="K1246" s="230" t="s">
        <v>222</v>
      </c>
      <c r="L1246" s="45"/>
      <c r="M1246" s="235" t="s">
        <v>1</v>
      </c>
      <c r="N1246" s="236" t="s">
        <v>44</v>
      </c>
      <c r="O1246" s="92"/>
      <c r="P1246" s="237">
        <f>O1246*H1246</f>
        <v>0</v>
      </c>
      <c r="Q1246" s="237">
        <v>0.016389999999999998</v>
      </c>
      <c r="R1246" s="237">
        <f>Q1246*H1246</f>
        <v>0.12379366999999998</v>
      </c>
      <c r="S1246" s="237">
        <v>0</v>
      </c>
      <c r="T1246" s="238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9" t="s">
        <v>290</v>
      </c>
      <c r="AT1246" s="239" t="s">
        <v>218</v>
      </c>
      <c r="AU1246" s="239" t="s">
        <v>88</v>
      </c>
      <c r="AY1246" s="18" t="s">
        <v>216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86</v>
      </c>
      <c r="BK1246" s="240">
        <f>ROUND(I1246*H1246,2)</f>
        <v>0</v>
      </c>
      <c r="BL1246" s="18" t="s">
        <v>290</v>
      </c>
      <c r="BM1246" s="239" t="s">
        <v>5898</v>
      </c>
    </row>
    <row r="1247" s="13" customFormat="1">
      <c r="A1247" s="13"/>
      <c r="B1247" s="241"/>
      <c r="C1247" s="242"/>
      <c r="D1247" s="243" t="s">
        <v>230</v>
      </c>
      <c r="E1247" s="244" t="s">
        <v>1</v>
      </c>
      <c r="F1247" s="245" t="s">
        <v>5899</v>
      </c>
      <c r="G1247" s="242"/>
      <c r="H1247" s="246">
        <v>7.5529999999999999</v>
      </c>
      <c r="I1247" s="247"/>
      <c r="J1247" s="242"/>
      <c r="K1247" s="242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230</v>
      </c>
      <c r="AU1247" s="252" t="s">
        <v>88</v>
      </c>
      <c r="AV1247" s="13" t="s">
        <v>88</v>
      </c>
      <c r="AW1247" s="13" t="s">
        <v>34</v>
      </c>
      <c r="AX1247" s="13" t="s">
        <v>86</v>
      </c>
      <c r="AY1247" s="252" t="s">
        <v>216</v>
      </c>
    </row>
    <row r="1248" s="2" customFormat="1" ht="16.5" customHeight="1">
      <c r="A1248" s="39"/>
      <c r="B1248" s="40"/>
      <c r="C1248" s="228" t="s">
        <v>2170</v>
      </c>
      <c r="D1248" s="228" t="s">
        <v>218</v>
      </c>
      <c r="E1248" s="229" t="s">
        <v>5900</v>
      </c>
      <c r="F1248" s="230" t="s">
        <v>5901</v>
      </c>
      <c r="G1248" s="231" t="s">
        <v>277</v>
      </c>
      <c r="H1248" s="232">
        <v>61.622</v>
      </c>
      <c r="I1248" s="233"/>
      <c r="J1248" s="234">
        <f>ROUND(I1248*H1248,2)</f>
        <v>0</v>
      </c>
      <c r="K1248" s="230" t="s">
        <v>222</v>
      </c>
      <c r="L1248" s="45"/>
      <c r="M1248" s="235" t="s">
        <v>1</v>
      </c>
      <c r="N1248" s="236" t="s">
        <v>44</v>
      </c>
      <c r="O1248" s="92"/>
      <c r="P1248" s="237">
        <f>O1248*H1248</f>
        <v>0</v>
      </c>
      <c r="Q1248" s="237">
        <v>0.030949999999999998</v>
      </c>
      <c r="R1248" s="237">
        <f>Q1248*H1248</f>
        <v>1.9072008999999999</v>
      </c>
      <c r="S1248" s="237">
        <v>0</v>
      </c>
      <c r="T1248" s="238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39" t="s">
        <v>290</v>
      </c>
      <c r="AT1248" s="239" t="s">
        <v>218</v>
      </c>
      <c r="AU1248" s="239" t="s">
        <v>88</v>
      </c>
      <c r="AY1248" s="18" t="s">
        <v>216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8" t="s">
        <v>86</v>
      </c>
      <c r="BK1248" s="240">
        <f>ROUND(I1248*H1248,2)</f>
        <v>0</v>
      </c>
      <c r="BL1248" s="18" t="s">
        <v>290</v>
      </c>
      <c r="BM1248" s="239" t="s">
        <v>5902</v>
      </c>
    </row>
    <row r="1249" s="13" customFormat="1">
      <c r="A1249" s="13"/>
      <c r="B1249" s="241"/>
      <c r="C1249" s="242"/>
      <c r="D1249" s="243" t="s">
        <v>230</v>
      </c>
      <c r="E1249" s="244" t="s">
        <v>1</v>
      </c>
      <c r="F1249" s="245" t="s">
        <v>5903</v>
      </c>
      <c r="G1249" s="242"/>
      <c r="H1249" s="246">
        <v>3.1800000000000002</v>
      </c>
      <c r="I1249" s="247"/>
      <c r="J1249" s="242"/>
      <c r="K1249" s="242"/>
      <c r="L1249" s="248"/>
      <c r="M1249" s="249"/>
      <c r="N1249" s="250"/>
      <c r="O1249" s="250"/>
      <c r="P1249" s="250"/>
      <c r="Q1249" s="250"/>
      <c r="R1249" s="250"/>
      <c r="S1249" s="250"/>
      <c r="T1249" s="25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2" t="s">
        <v>230</v>
      </c>
      <c r="AU1249" s="252" t="s">
        <v>88</v>
      </c>
      <c r="AV1249" s="13" t="s">
        <v>88</v>
      </c>
      <c r="AW1249" s="13" t="s">
        <v>34</v>
      </c>
      <c r="AX1249" s="13" t="s">
        <v>79</v>
      </c>
      <c r="AY1249" s="252" t="s">
        <v>216</v>
      </c>
    </row>
    <row r="1250" s="13" customFormat="1">
      <c r="A1250" s="13"/>
      <c r="B1250" s="241"/>
      <c r="C1250" s="242"/>
      <c r="D1250" s="243" t="s">
        <v>230</v>
      </c>
      <c r="E1250" s="244" t="s">
        <v>1</v>
      </c>
      <c r="F1250" s="245" t="s">
        <v>5904</v>
      </c>
      <c r="G1250" s="242"/>
      <c r="H1250" s="246">
        <v>3.1800000000000002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230</v>
      </c>
      <c r="AU1250" s="252" t="s">
        <v>88</v>
      </c>
      <c r="AV1250" s="13" t="s">
        <v>88</v>
      </c>
      <c r="AW1250" s="13" t="s">
        <v>34</v>
      </c>
      <c r="AX1250" s="13" t="s">
        <v>79</v>
      </c>
      <c r="AY1250" s="252" t="s">
        <v>216</v>
      </c>
    </row>
    <row r="1251" s="13" customFormat="1">
      <c r="A1251" s="13"/>
      <c r="B1251" s="241"/>
      <c r="C1251" s="242"/>
      <c r="D1251" s="243" t="s">
        <v>230</v>
      </c>
      <c r="E1251" s="244" t="s">
        <v>1</v>
      </c>
      <c r="F1251" s="245" t="s">
        <v>5905</v>
      </c>
      <c r="G1251" s="242"/>
      <c r="H1251" s="246">
        <v>1.5900000000000001</v>
      </c>
      <c r="I1251" s="247"/>
      <c r="J1251" s="242"/>
      <c r="K1251" s="242"/>
      <c r="L1251" s="248"/>
      <c r="M1251" s="249"/>
      <c r="N1251" s="250"/>
      <c r="O1251" s="250"/>
      <c r="P1251" s="250"/>
      <c r="Q1251" s="250"/>
      <c r="R1251" s="250"/>
      <c r="S1251" s="250"/>
      <c r="T1251" s="25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2" t="s">
        <v>230</v>
      </c>
      <c r="AU1251" s="252" t="s">
        <v>88</v>
      </c>
      <c r="AV1251" s="13" t="s">
        <v>88</v>
      </c>
      <c r="AW1251" s="13" t="s">
        <v>34</v>
      </c>
      <c r="AX1251" s="13" t="s">
        <v>79</v>
      </c>
      <c r="AY1251" s="252" t="s">
        <v>216</v>
      </c>
    </row>
    <row r="1252" s="13" customFormat="1">
      <c r="A1252" s="13"/>
      <c r="B1252" s="241"/>
      <c r="C1252" s="242"/>
      <c r="D1252" s="243" t="s">
        <v>230</v>
      </c>
      <c r="E1252" s="244" t="s">
        <v>1</v>
      </c>
      <c r="F1252" s="245" t="s">
        <v>5906</v>
      </c>
      <c r="G1252" s="242"/>
      <c r="H1252" s="246">
        <v>2.5179999999999998</v>
      </c>
      <c r="I1252" s="247"/>
      <c r="J1252" s="242"/>
      <c r="K1252" s="242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2" t="s">
        <v>230</v>
      </c>
      <c r="AU1252" s="252" t="s">
        <v>88</v>
      </c>
      <c r="AV1252" s="13" t="s">
        <v>88</v>
      </c>
      <c r="AW1252" s="13" t="s">
        <v>34</v>
      </c>
      <c r="AX1252" s="13" t="s">
        <v>79</v>
      </c>
      <c r="AY1252" s="252" t="s">
        <v>216</v>
      </c>
    </row>
    <row r="1253" s="13" customFormat="1">
      <c r="A1253" s="13"/>
      <c r="B1253" s="241"/>
      <c r="C1253" s="242"/>
      <c r="D1253" s="243" t="s">
        <v>230</v>
      </c>
      <c r="E1253" s="244" t="s">
        <v>1</v>
      </c>
      <c r="F1253" s="245" t="s">
        <v>5907</v>
      </c>
      <c r="G1253" s="242"/>
      <c r="H1253" s="246">
        <v>1.5900000000000001</v>
      </c>
      <c r="I1253" s="247"/>
      <c r="J1253" s="242"/>
      <c r="K1253" s="242"/>
      <c r="L1253" s="248"/>
      <c r="M1253" s="249"/>
      <c r="N1253" s="250"/>
      <c r="O1253" s="250"/>
      <c r="P1253" s="250"/>
      <c r="Q1253" s="250"/>
      <c r="R1253" s="250"/>
      <c r="S1253" s="250"/>
      <c r="T1253" s="25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2" t="s">
        <v>230</v>
      </c>
      <c r="AU1253" s="252" t="s">
        <v>88</v>
      </c>
      <c r="AV1253" s="13" t="s">
        <v>88</v>
      </c>
      <c r="AW1253" s="13" t="s">
        <v>34</v>
      </c>
      <c r="AX1253" s="13" t="s">
        <v>79</v>
      </c>
      <c r="AY1253" s="252" t="s">
        <v>216</v>
      </c>
    </row>
    <row r="1254" s="13" customFormat="1">
      <c r="A1254" s="13"/>
      <c r="B1254" s="241"/>
      <c r="C1254" s="242"/>
      <c r="D1254" s="243" t="s">
        <v>230</v>
      </c>
      <c r="E1254" s="244" t="s">
        <v>1</v>
      </c>
      <c r="F1254" s="245" t="s">
        <v>5908</v>
      </c>
      <c r="G1254" s="242"/>
      <c r="H1254" s="246">
        <v>12.720000000000001</v>
      </c>
      <c r="I1254" s="247"/>
      <c r="J1254" s="242"/>
      <c r="K1254" s="242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230</v>
      </c>
      <c r="AU1254" s="252" t="s">
        <v>88</v>
      </c>
      <c r="AV1254" s="13" t="s">
        <v>88</v>
      </c>
      <c r="AW1254" s="13" t="s">
        <v>34</v>
      </c>
      <c r="AX1254" s="13" t="s">
        <v>79</v>
      </c>
      <c r="AY1254" s="252" t="s">
        <v>216</v>
      </c>
    </row>
    <row r="1255" s="15" customFormat="1">
      <c r="A1255" s="15"/>
      <c r="B1255" s="280"/>
      <c r="C1255" s="281"/>
      <c r="D1255" s="243" t="s">
        <v>230</v>
      </c>
      <c r="E1255" s="282" t="s">
        <v>1</v>
      </c>
      <c r="F1255" s="283" t="s">
        <v>778</v>
      </c>
      <c r="G1255" s="281"/>
      <c r="H1255" s="284">
        <v>24.777999999999999</v>
      </c>
      <c r="I1255" s="285"/>
      <c r="J1255" s="281"/>
      <c r="K1255" s="281"/>
      <c r="L1255" s="286"/>
      <c r="M1255" s="287"/>
      <c r="N1255" s="288"/>
      <c r="O1255" s="288"/>
      <c r="P1255" s="288"/>
      <c r="Q1255" s="288"/>
      <c r="R1255" s="288"/>
      <c r="S1255" s="288"/>
      <c r="T1255" s="289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90" t="s">
        <v>230</v>
      </c>
      <c r="AU1255" s="290" t="s">
        <v>88</v>
      </c>
      <c r="AV1255" s="15" t="s">
        <v>99</v>
      </c>
      <c r="AW1255" s="15" t="s">
        <v>34</v>
      </c>
      <c r="AX1255" s="15" t="s">
        <v>79</v>
      </c>
      <c r="AY1255" s="290" t="s">
        <v>216</v>
      </c>
    </row>
    <row r="1256" s="13" customFormat="1">
      <c r="A1256" s="13"/>
      <c r="B1256" s="241"/>
      <c r="C1256" s="242"/>
      <c r="D1256" s="243" t="s">
        <v>230</v>
      </c>
      <c r="E1256" s="244" t="s">
        <v>1</v>
      </c>
      <c r="F1256" s="245" t="s">
        <v>5909</v>
      </c>
      <c r="G1256" s="242"/>
      <c r="H1256" s="246">
        <v>3.1800000000000002</v>
      </c>
      <c r="I1256" s="247"/>
      <c r="J1256" s="242"/>
      <c r="K1256" s="242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230</v>
      </c>
      <c r="AU1256" s="252" t="s">
        <v>88</v>
      </c>
      <c r="AV1256" s="13" t="s">
        <v>88</v>
      </c>
      <c r="AW1256" s="13" t="s">
        <v>34</v>
      </c>
      <c r="AX1256" s="13" t="s">
        <v>79</v>
      </c>
      <c r="AY1256" s="252" t="s">
        <v>216</v>
      </c>
    </row>
    <row r="1257" s="13" customFormat="1">
      <c r="A1257" s="13"/>
      <c r="B1257" s="241"/>
      <c r="C1257" s="242"/>
      <c r="D1257" s="243" t="s">
        <v>230</v>
      </c>
      <c r="E1257" s="244" t="s">
        <v>1</v>
      </c>
      <c r="F1257" s="245" t="s">
        <v>5910</v>
      </c>
      <c r="G1257" s="242"/>
      <c r="H1257" s="246">
        <v>8.0830000000000002</v>
      </c>
      <c r="I1257" s="247"/>
      <c r="J1257" s="242"/>
      <c r="K1257" s="242"/>
      <c r="L1257" s="248"/>
      <c r="M1257" s="249"/>
      <c r="N1257" s="250"/>
      <c r="O1257" s="250"/>
      <c r="P1257" s="250"/>
      <c r="Q1257" s="250"/>
      <c r="R1257" s="250"/>
      <c r="S1257" s="250"/>
      <c r="T1257" s="25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2" t="s">
        <v>230</v>
      </c>
      <c r="AU1257" s="252" t="s">
        <v>88</v>
      </c>
      <c r="AV1257" s="13" t="s">
        <v>88</v>
      </c>
      <c r="AW1257" s="13" t="s">
        <v>34</v>
      </c>
      <c r="AX1257" s="13" t="s">
        <v>79</v>
      </c>
      <c r="AY1257" s="252" t="s">
        <v>216</v>
      </c>
    </row>
    <row r="1258" s="13" customFormat="1">
      <c r="A1258" s="13"/>
      <c r="B1258" s="241"/>
      <c r="C1258" s="242"/>
      <c r="D1258" s="243" t="s">
        <v>230</v>
      </c>
      <c r="E1258" s="244" t="s">
        <v>1</v>
      </c>
      <c r="F1258" s="245" t="s">
        <v>5911</v>
      </c>
      <c r="G1258" s="242"/>
      <c r="H1258" s="246">
        <v>8.3160000000000007</v>
      </c>
      <c r="I1258" s="247"/>
      <c r="J1258" s="242"/>
      <c r="K1258" s="242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230</v>
      </c>
      <c r="AU1258" s="252" t="s">
        <v>88</v>
      </c>
      <c r="AV1258" s="13" t="s">
        <v>88</v>
      </c>
      <c r="AW1258" s="13" t="s">
        <v>34</v>
      </c>
      <c r="AX1258" s="13" t="s">
        <v>79</v>
      </c>
      <c r="AY1258" s="252" t="s">
        <v>216</v>
      </c>
    </row>
    <row r="1259" s="13" customFormat="1">
      <c r="A1259" s="13"/>
      <c r="B1259" s="241"/>
      <c r="C1259" s="242"/>
      <c r="D1259" s="243" t="s">
        <v>230</v>
      </c>
      <c r="E1259" s="244" t="s">
        <v>1</v>
      </c>
      <c r="F1259" s="245" t="s">
        <v>5912</v>
      </c>
      <c r="G1259" s="242"/>
      <c r="H1259" s="246">
        <v>12.932</v>
      </c>
      <c r="I1259" s="247"/>
      <c r="J1259" s="242"/>
      <c r="K1259" s="242"/>
      <c r="L1259" s="248"/>
      <c r="M1259" s="249"/>
      <c r="N1259" s="250"/>
      <c r="O1259" s="250"/>
      <c r="P1259" s="250"/>
      <c r="Q1259" s="250"/>
      <c r="R1259" s="250"/>
      <c r="S1259" s="250"/>
      <c r="T1259" s="25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2" t="s">
        <v>230</v>
      </c>
      <c r="AU1259" s="252" t="s">
        <v>88</v>
      </c>
      <c r="AV1259" s="13" t="s">
        <v>88</v>
      </c>
      <c r="AW1259" s="13" t="s">
        <v>34</v>
      </c>
      <c r="AX1259" s="13" t="s">
        <v>79</v>
      </c>
      <c r="AY1259" s="252" t="s">
        <v>216</v>
      </c>
    </row>
    <row r="1260" s="13" customFormat="1">
      <c r="A1260" s="13"/>
      <c r="B1260" s="241"/>
      <c r="C1260" s="242"/>
      <c r="D1260" s="243" t="s">
        <v>230</v>
      </c>
      <c r="E1260" s="244" t="s">
        <v>1</v>
      </c>
      <c r="F1260" s="245" t="s">
        <v>5913</v>
      </c>
      <c r="G1260" s="242"/>
      <c r="H1260" s="246">
        <v>2.7429999999999999</v>
      </c>
      <c r="I1260" s="247"/>
      <c r="J1260" s="242"/>
      <c r="K1260" s="242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230</v>
      </c>
      <c r="AU1260" s="252" t="s">
        <v>88</v>
      </c>
      <c r="AV1260" s="13" t="s">
        <v>88</v>
      </c>
      <c r="AW1260" s="13" t="s">
        <v>34</v>
      </c>
      <c r="AX1260" s="13" t="s">
        <v>79</v>
      </c>
      <c r="AY1260" s="252" t="s">
        <v>216</v>
      </c>
    </row>
    <row r="1261" s="13" customFormat="1">
      <c r="A1261" s="13"/>
      <c r="B1261" s="241"/>
      <c r="C1261" s="242"/>
      <c r="D1261" s="243" t="s">
        <v>230</v>
      </c>
      <c r="E1261" s="244" t="s">
        <v>1</v>
      </c>
      <c r="F1261" s="245" t="s">
        <v>5914</v>
      </c>
      <c r="G1261" s="242"/>
      <c r="H1261" s="246">
        <v>1.5900000000000001</v>
      </c>
      <c r="I1261" s="247"/>
      <c r="J1261" s="242"/>
      <c r="K1261" s="242"/>
      <c r="L1261" s="248"/>
      <c r="M1261" s="249"/>
      <c r="N1261" s="250"/>
      <c r="O1261" s="250"/>
      <c r="P1261" s="250"/>
      <c r="Q1261" s="250"/>
      <c r="R1261" s="250"/>
      <c r="S1261" s="250"/>
      <c r="T1261" s="25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2" t="s">
        <v>230</v>
      </c>
      <c r="AU1261" s="252" t="s">
        <v>88</v>
      </c>
      <c r="AV1261" s="13" t="s">
        <v>88</v>
      </c>
      <c r="AW1261" s="13" t="s">
        <v>34</v>
      </c>
      <c r="AX1261" s="13" t="s">
        <v>79</v>
      </c>
      <c r="AY1261" s="252" t="s">
        <v>216</v>
      </c>
    </row>
    <row r="1262" s="15" customFormat="1">
      <c r="A1262" s="15"/>
      <c r="B1262" s="280"/>
      <c r="C1262" s="281"/>
      <c r="D1262" s="243" t="s">
        <v>230</v>
      </c>
      <c r="E1262" s="282" t="s">
        <v>1</v>
      </c>
      <c r="F1262" s="283" t="s">
        <v>775</v>
      </c>
      <c r="G1262" s="281"/>
      <c r="H1262" s="284">
        <v>36.844000000000008</v>
      </c>
      <c r="I1262" s="285"/>
      <c r="J1262" s="281"/>
      <c r="K1262" s="281"/>
      <c r="L1262" s="286"/>
      <c r="M1262" s="287"/>
      <c r="N1262" s="288"/>
      <c r="O1262" s="288"/>
      <c r="P1262" s="288"/>
      <c r="Q1262" s="288"/>
      <c r="R1262" s="288"/>
      <c r="S1262" s="288"/>
      <c r="T1262" s="289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90" t="s">
        <v>230</v>
      </c>
      <c r="AU1262" s="290" t="s">
        <v>88</v>
      </c>
      <c r="AV1262" s="15" t="s">
        <v>99</v>
      </c>
      <c r="AW1262" s="15" t="s">
        <v>34</v>
      </c>
      <c r="AX1262" s="15" t="s">
        <v>79</v>
      </c>
      <c r="AY1262" s="290" t="s">
        <v>216</v>
      </c>
    </row>
    <row r="1263" s="14" customFormat="1">
      <c r="A1263" s="14"/>
      <c r="B1263" s="253"/>
      <c r="C1263" s="254"/>
      <c r="D1263" s="243" t="s">
        <v>230</v>
      </c>
      <c r="E1263" s="255" t="s">
        <v>1</v>
      </c>
      <c r="F1263" s="256" t="s">
        <v>285</v>
      </c>
      <c r="G1263" s="254"/>
      <c r="H1263" s="257">
        <v>61.622000000000007</v>
      </c>
      <c r="I1263" s="258"/>
      <c r="J1263" s="254"/>
      <c r="K1263" s="254"/>
      <c r="L1263" s="259"/>
      <c r="M1263" s="260"/>
      <c r="N1263" s="261"/>
      <c r="O1263" s="261"/>
      <c r="P1263" s="261"/>
      <c r="Q1263" s="261"/>
      <c r="R1263" s="261"/>
      <c r="S1263" s="261"/>
      <c r="T1263" s="26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3" t="s">
        <v>230</v>
      </c>
      <c r="AU1263" s="263" t="s">
        <v>88</v>
      </c>
      <c r="AV1263" s="14" t="s">
        <v>121</v>
      </c>
      <c r="AW1263" s="14" t="s">
        <v>34</v>
      </c>
      <c r="AX1263" s="14" t="s">
        <v>86</v>
      </c>
      <c r="AY1263" s="263" t="s">
        <v>216</v>
      </c>
    </row>
    <row r="1264" s="2" customFormat="1" ht="21.75" customHeight="1">
      <c r="A1264" s="39"/>
      <c r="B1264" s="40"/>
      <c r="C1264" s="228" t="s">
        <v>2175</v>
      </c>
      <c r="D1264" s="228" t="s">
        <v>218</v>
      </c>
      <c r="E1264" s="229" t="s">
        <v>5915</v>
      </c>
      <c r="F1264" s="230" t="s">
        <v>5916</v>
      </c>
      <c r="G1264" s="231" t="s">
        <v>277</v>
      </c>
      <c r="H1264" s="232">
        <v>16.225000000000001</v>
      </c>
      <c r="I1264" s="233"/>
      <c r="J1264" s="234">
        <f>ROUND(I1264*H1264,2)</f>
        <v>0</v>
      </c>
      <c r="K1264" s="230" t="s">
        <v>222</v>
      </c>
      <c r="L1264" s="45"/>
      <c r="M1264" s="235" t="s">
        <v>1</v>
      </c>
      <c r="N1264" s="236" t="s">
        <v>44</v>
      </c>
      <c r="O1264" s="92"/>
      <c r="P1264" s="237">
        <f>O1264*H1264</f>
        <v>0</v>
      </c>
      <c r="Q1264" s="237">
        <v>0.028719999999999999</v>
      </c>
      <c r="R1264" s="237">
        <f>Q1264*H1264</f>
        <v>0.46598200000000001</v>
      </c>
      <c r="S1264" s="237">
        <v>0</v>
      </c>
      <c r="T1264" s="238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9" t="s">
        <v>290</v>
      </c>
      <c r="AT1264" s="239" t="s">
        <v>218</v>
      </c>
      <c r="AU1264" s="239" t="s">
        <v>88</v>
      </c>
      <c r="AY1264" s="18" t="s">
        <v>216</v>
      </c>
      <c r="BE1264" s="240">
        <f>IF(N1264="základní",J1264,0)</f>
        <v>0</v>
      </c>
      <c r="BF1264" s="240">
        <f>IF(N1264="snížená",J1264,0)</f>
        <v>0</v>
      </c>
      <c r="BG1264" s="240">
        <f>IF(N1264="zákl. přenesená",J1264,0)</f>
        <v>0</v>
      </c>
      <c r="BH1264" s="240">
        <f>IF(N1264="sníž. přenesená",J1264,0)</f>
        <v>0</v>
      </c>
      <c r="BI1264" s="240">
        <f>IF(N1264="nulová",J1264,0)</f>
        <v>0</v>
      </c>
      <c r="BJ1264" s="18" t="s">
        <v>86</v>
      </c>
      <c r="BK1264" s="240">
        <f>ROUND(I1264*H1264,2)</f>
        <v>0</v>
      </c>
      <c r="BL1264" s="18" t="s">
        <v>290</v>
      </c>
      <c r="BM1264" s="239" t="s">
        <v>5917</v>
      </c>
    </row>
    <row r="1265" s="13" customFormat="1">
      <c r="A1265" s="13"/>
      <c r="B1265" s="241"/>
      <c r="C1265" s="242"/>
      <c r="D1265" s="243" t="s">
        <v>230</v>
      </c>
      <c r="E1265" s="244" t="s">
        <v>1</v>
      </c>
      <c r="F1265" s="245" t="s">
        <v>5918</v>
      </c>
      <c r="G1265" s="242"/>
      <c r="H1265" s="246">
        <v>16.225000000000001</v>
      </c>
      <c r="I1265" s="247"/>
      <c r="J1265" s="242"/>
      <c r="K1265" s="242"/>
      <c r="L1265" s="248"/>
      <c r="M1265" s="249"/>
      <c r="N1265" s="250"/>
      <c r="O1265" s="250"/>
      <c r="P1265" s="250"/>
      <c r="Q1265" s="250"/>
      <c r="R1265" s="250"/>
      <c r="S1265" s="250"/>
      <c r="T1265" s="25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2" t="s">
        <v>230</v>
      </c>
      <c r="AU1265" s="252" t="s">
        <v>88</v>
      </c>
      <c r="AV1265" s="13" t="s">
        <v>88</v>
      </c>
      <c r="AW1265" s="13" t="s">
        <v>34</v>
      </c>
      <c r="AX1265" s="13" t="s">
        <v>86</v>
      </c>
      <c r="AY1265" s="252" t="s">
        <v>216</v>
      </c>
    </row>
    <row r="1266" s="2" customFormat="1" ht="21.75" customHeight="1">
      <c r="A1266" s="39"/>
      <c r="B1266" s="40"/>
      <c r="C1266" s="228" t="s">
        <v>2179</v>
      </c>
      <c r="D1266" s="228" t="s">
        <v>218</v>
      </c>
      <c r="E1266" s="229" t="s">
        <v>5919</v>
      </c>
      <c r="F1266" s="230" t="s">
        <v>5920</v>
      </c>
      <c r="G1266" s="231" t="s">
        <v>277</v>
      </c>
      <c r="H1266" s="232">
        <v>63.813000000000002</v>
      </c>
      <c r="I1266" s="233"/>
      <c r="J1266" s="234">
        <f>ROUND(I1266*H1266,2)</f>
        <v>0</v>
      </c>
      <c r="K1266" s="230" t="s">
        <v>222</v>
      </c>
      <c r="L1266" s="45"/>
      <c r="M1266" s="235" t="s">
        <v>1</v>
      </c>
      <c r="N1266" s="236" t="s">
        <v>44</v>
      </c>
      <c r="O1266" s="92"/>
      <c r="P1266" s="237">
        <f>O1266*H1266</f>
        <v>0</v>
      </c>
      <c r="Q1266" s="237">
        <v>0.02963</v>
      </c>
      <c r="R1266" s="237">
        <f>Q1266*H1266</f>
        <v>1.8907791900000002</v>
      </c>
      <c r="S1266" s="237">
        <v>0</v>
      </c>
      <c r="T1266" s="238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39" t="s">
        <v>290</v>
      </c>
      <c r="AT1266" s="239" t="s">
        <v>218</v>
      </c>
      <c r="AU1266" s="239" t="s">
        <v>88</v>
      </c>
      <c r="AY1266" s="18" t="s">
        <v>216</v>
      </c>
      <c r="BE1266" s="240">
        <f>IF(N1266="základní",J1266,0)</f>
        <v>0</v>
      </c>
      <c r="BF1266" s="240">
        <f>IF(N1266="snížená",J1266,0)</f>
        <v>0</v>
      </c>
      <c r="BG1266" s="240">
        <f>IF(N1266="zákl. přenesená",J1266,0)</f>
        <v>0</v>
      </c>
      <c r="BH1266" s="240">
        <f>IF(N1266="sníž. přenesená",J1266,0)</f>
        <v>0</v>
      </c>
      <c r="BI1266" s="240">
        <f>IF(N1266="nulová",J1266,0)</f>
        <v>0</v>
      </c>
      <c r="BJ1266" s="18" t="s">
        <v>86</v>
      </c>
      <c r="BK1266" s="240">
        <f>ROUND(I1266*H1266,2)</f>
        <v>0</v>
      </c>
      <c r="BL1266" s="18" t="s">
        <v>290</v>
      </c>
      <c r="BM1266" s="239" t="s">
        <v>2420</v>
      </c>
    </row>
    <row r="1267" s="13" customFormat="1">
      <c r="A1267" s="13"/>
      <c r="B1267" s="241"/>
      <c r="C1267" s="242"/>
      <c r="D1267" s="243" t="s">
        <v>230</v>
      </c>
      <c r="E1267" s="244" t="s">
        <v>1</v>
      </c>
      <c r="F1267" s="245" t="s">
        <v>5921</v>
      </c>
      <c r="G1267" s="242"/>
      <c r="H1267" s="246">
        <v>10.122999999999999</v>
      </c>
      <c r="I1267" s="247"/>
      <c r="J1267" s="242"/>
      <c r="K1267" s="242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230</v>
      </c>
      <c r="AU1267" s="252" t="s">
        <v>88</v>
      </c>
      <c r="AV1267" s="13" t="s">
        <v>88</v>
      </c>
      <c r="AW1267" s="13" t="s">
        <v>34</v>
      </c>
      <c r="AX1267" s="13" t="s">
        <v>79</v>
      </c>
      <c r="AY1267" s="252" t="s">
        <v>216</v>
      </c>
    </row>
    <row r="1268" s="13" customFormat="1">
      <c r="A1268" s="13"/>
      <c r="B1268" s="241"/>
      <c r="C1268" s="242"/>
      <c r="D1268" s="243" t="s">
        <v>230</v>
      </c>
      <c r="E1268" s="244" t="s">
        <v>1</v>
      </c>
      <c r="F1268" s="245" t="s">
        <v>5922</v>
      </c>
      <c r="G1268" s="242"/>
      <c r="H1268" s="246">
        <v>3.9750000000000001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230</v>
      </c>
      <c r="AU1268" s="252" t="s">
        <v>88</v>
      </c>
      <c r="AV1268" s="13" t="s">
        <v>88</v>
      </c>
      <c r="AW1268" s="13" t="s">
        <v>34</v>
      </c>
      <c r="AX1268" s="13" t="s">
        <v>79</v>
      </c>
      <c r="AY1268" s="252" t="s">
        <v>216</v>
      </c>
    </row>
    <row r="1269" s="13" customFormat="1">
      <c r="A1269" s="13"/>
      <c r="B1269" s="241"/>
      <c r="C1269" s="242"/>
      <c r="D1269" s="243" t="s">
        <v>230</v>
      </c>
      <c r="E1269" s="244" t="s">
        <v>1</v>
      </c>
      <c r="F1269" s="245" t="s">
        <v>5923</v>
      </c>
      <c r="G1269" s="242"/>
      <c r="H1269" s="246">
        <v>6.3070000000000004</v>
      </c>
      <c r="I1269" s="247"/>
      <c r="J1269" s="242"/>
      <c r="K1269" s="242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230</v>
      </c>
      <c r="AU1269" s="252" t="s">
        <v>88</v>
      </c>
      <c r="AV1269" s="13" t="s">
        <v>88</v>
      </c>
      <c r="AW1269" s="13" t="s">
        <v>34</v>
      </c>
      <c r="AX1269" s="13" t="s">
        <v>79</v>
      </c>
      <c r="AY1269" s="252" t="s">
        <v>216</v>
      </c>
    </row>
    <row r="1270" s="13" customFormat="1">
      <c r="A1270" s="13"/>
      <c r="B1270" s="241"/>
      <c r="C1270" s="242"/>
      <c r="D1270" s="243" t="s">
        <v>230</v>
      </c>
      <c r="E1270" s="244" t="s">
        <v>1</v>
      </c>
      <c r="F1270" s="245" t="s">
        <v>5924</v>
      </c>
      <c r="G1270" s="242"/>
      <c r="H1270" s="246">
        <v>9.2490000000000006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230</v>
      </c>
      <c r="AU1270" s="252" t="s">
        <v>88</v>
      </c>
      <c r="AV1270" s="13" t="s">
        <v>88</v>
      </c>
      <c r="AW1270" s="13" t="s">
        <v>34</v>
      </c>
      <c r="AX1270" s="13" t="s">
        <v>79</v>
      </c>
      <c r="AY1270" s="252" t="s">
        <v>216</v>
      </c>
    </row>
    <row r="1271" s="13" customFormat="1">
      <c r="A1271" s="13"/>
      <c r="B1271" s="241"/>
      <c r="C1271" s="242"/>
      <c r="D1271" s="243" t="s">
        <v>230</v>
      </c>
      <c r="E1271" s="244" t="s">
        <v>1</v>
      </c>
      <c r="F1271" s="245" t="s">
        <v>5925</v>
      </c>
      <c r="G1271" s="242"/>
      <c r="H1271" s="246">
        <v>7.2880000000000003</v>
      </c>
      <c r="I1271" s="247"/>
      <c r="J1271" s="242"/>
      <c r="K1271" s="242"/>
      <c r="L1271" s="248"/>
      <c r="M1271" s="249"/>
      <c r="N1271" s="250"/>
      <c r="O1271" s="250"/>
      <c r="P1271" s="250"/>
      <c r="Q1271" s="250"/>
      <c r="R1271" s="250"/>
      <c r="S1271" s="250"/>
      <c r="T1271" s="25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2" t="s">
        <v>230</v>
      </c>
      <c r="AU1271" s="252" t="s">
        <v>88</v>
      </c>
      <c r="AV1271" s="13" t="s">
        <v>88</v>
      </c>
      <c r="AW1271" s="13" t="s">
        <v>34</v>
      </c>
      <c r="AX1271" s="13" t="s">
        <v>79</v>
      </c>
      <c r="AY1271" s="252" t="s">
        <v>216</v>
      </c>
    </row>
    <row r="1272" s="13" customFormat="1">
      <c r="A1272" s="13"/>
      <c r="B1272" s="241"/>
      <c r="C1272" s="242"/>
      <c r="D1272" s="243" t="s">
        <v>230</v>
      </c>
      <c r="E1272" s="244" t="s">
        <v>1</v>
      </c>
      <c r="F1272" s="245" t="s">
        <v>5926</v>
      </c>
      <c r="G1272" s="242"/>
      <c r="H1272" s="246">
        <v>2.1200000000000001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230</v>
      </c>
      <c r="AU1272" s="252" t="s">
        <v>88</v>
      </c>
      <c r="AV1272" s="13" t="s">
        <v>88</v>
      </c>
      <c r="AW1272" s="13" t="s">
        <v>34</v>
      </c>
      <c r="AX1272" s="13" t="s">
        <v>79</v>
      </c>
      <c r="AY1272" s="252" t="s">
        <v>216</v>
      </c>
    </row>
    <row r="1273" s="15" customFormat="1">
      <c r="A1273" s="15"/>
      <c r="B1273" s="280"/>
      <c r="C1273" s="281"/>
      <c r="D1273" s="243" t="s">
        <v>230</v>
      </c>
      <c r="E1273" s="282" t="s">
        <v>1</v>
      </c>
      <c r="F1273" s="283" t="s">
        <v>775</v>
      </c>
      <c r="G1273" s="281"/>
      <c r="H1273" s="284">
        <v>39.062000000000005</v>
      </c>
      <c r="I1273" s="285"/>
      <c r="J1273" s="281"/>
      <c r="K1273" s="281"/>
      <c r="L1273" s="286"/>
      <c r="M1273" s="287"/>
      <c r="N1273" s="288"/>
      <c r="O1273" s="288"/>
      <c r="P1273" s="288"/>
      <c r="Q1273" s="288"/>
      <c r="R1273" s="288"/>
      <c r="S1273" s="288"/>
      <c r="T1273" s="289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90" t="s">
        <v>230</v>
      </c>
      <c r="AU1273" s="290" t="s">
        <v>88</v>
      </c>
      <c r="AV1273" s="15" t="s">
        <v>99</v>
      </c>
      <c r="AW1273" s="15" t="s">
        <v>34</v>
      </c>
      <c r="AX1273" s="15" t="s">
        <v>79</v>
      </c>
      <c r="AY1273" s="290" t="s">
        <v>216</v>
      </c>
    </row>
    <row r="1274" s="13" customFormat="1">
      <c r="A1274" s="13"/>
      <c r="B1274" s="241"/>
      <c r="C1274" s="242"/>
      <c r="D1274" s="243" t="s">
        <v>230</v>
      </c>
      <c r="E1274" s="244" t="s">
        <v>1</v>
      </c>
      <c r="F1274" s="245" t="s">
        <v>5927</v>
      </c>
      <c r="G1274" s="242"/>
      <c r="H1274" s="246">
        <v>10.122999999999999</v>
      </c>
      <c r="I1274" s="247"/>
      <c r="J1274" s="242"/>
      <c r="K1274" s="242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230</v>
      </c>
      <c r="AU1274" s="252" t="s">
        <v>88</v>
      </c>
      <c r="AV1274" s="13" t="s">
        <v>88</v>
      </c>
      <c r="AW1274" s="13" t="s">
        <v>34</v>
      </c>
      <c r="AX1274" s="13" t="s">
        <v>79</v>
      </c>
      <c r="AY1274" s="252" t="s">
        <v>216</v>
      </c>
    </row>
    <row r="1275" s="13" customFormat="1">
      <c r="A1275" s="13"/>
      <c r="B1275" s="241"/>
      <c r="C1275" s="242"/>
      <c r="D1275" s="243" t="s">
        <v>230</v>
      </c>
      <c r="E1275" s="244" t="s">
        <v>1</v>
      </c>
      <c r="F1275" s="245" t="s">
        <v>5928</v>
      </c>
      <c r="G1275" s="242"/>
      <c r="H1275" s="246">
        <v>10.122999999999999</v>
      </c>
      <c r="I1275" s="247"/>
      <c r="J1275" s="242"/>
      <c r="K1275" s="242"/>
      <c r="L1275" s="248"/>
      <c r="M1275" s="249"/>
      <c r="N1275" s="250"/>
      <c r="O1275" s="250"/>
      <c r="P1275" s="250"/>
      <c r="Q1275" s="250"/>
      <c r="R1275" s="250"/>
      <c r="S1275" s="250"/>
      <c r="T1275" s="25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2" t="s">
        <v>230</v>
      </c>
      <c r="AU1275" s="252" t="s">
        <v>88</v>
      </c>
      <c r="AV1275" s="13" t="s">
        <v>88</v>
      </c>
      <c r="AW1275" s="13" t="s">
        <v>34</v>
      </c>
      <c r="AX1275" s="13" t="s">
        <v>79</v>
      </c>
      <c r="AY1275" s="252" t="s">
        <v>216</v>
      </c>
    </row>
    <row r="1276" s="13" customFormat="1">
      <c r="A1276" s="13"/>
      <c r="B1276" s="241"/>
      <c r="C1276" s="242"/>
      <c r="D1276" s="243" t="s">
        <v>230</v>
      </c>
      <c r="E1276" s="244" t="s">
        <v>1</v>
      </c>
      <c r="F1276" s="245" t="s">
        <v>5929</v>
      </c>
      <c r="G1276" s="242"/>
      <c r="H1276" s="246">
        <v>2.1200000000000001</v>
      </c>
      <c r="I1276" s="247"/>
      <c r="J1276" s="242"/>
      <c r="K1276" s="242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230</v>
      </c>
      <c r="AU1276" s="252" t="s">
        <v>88</v>
      </c>
      <c r="AV1276" s="13" t="s">
        <v>88</v>
      </c>
      <c r="AW1276" s="13" t="s">
        <v>34</v>
      </c>
      <c r="AX1276" s="13" t="s">
        <v>79</v>
      </c>
      <c r="AY1276" s="252" t="s">
        <v>216</v>
      </c>
    </row>
    <row r="1277" s="13" customFormat="1">
      <c r="A1277" s="13"/>
      <c r="B1277" s="241"/>
      <c r="C1277" s="242"/>
      <c r="D1277" s="243" t="s">
        <v>230</v>
      </c>
      <c r="E1277" s="244" t="s">
        <v>1</v>
      </c>
      <c r="F1277" s="245" t="s">
        <v>5930</v>
      </c>
      <c r="G1277" s="242"/>
      <c r="H1277" s="246">
        <v>2.3849999999999998</v>
      </c>
      <c r="I1277" s="247"/>
      <c r="J1277" s="242"/>
      <c r="K1277" s="242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2" t="s">
        <v>230</v>
      </c>
      <c r="AU1277" s="252" t="s">
        <v>88</v>
      </c>
      <c r="AV1277" s="13" t="s">
        <v>88</v>
      </c>
      <c r="AW1277" s="13" t="s">
        <v>34</v>
      </c>
      <c r="AX1277" s="13" t="s">
        <v>79</v>
      </c>
      <c r="AY1277" s="252" t="s">
        <v>216</v>
      </c>
    </row>
    <row r="1278" s="15" customFormat="1">
      <c r="A1278" s="15"/>
      <c r="B1278" s="280"/>
      <c r="C1278" s="281"/>
      <c r="D1278" s="243" t="s">
        <v>230</v>
      </c>
      <c r="E1278" s="282" t="s">
        <v>1</v>
      </c>
      <c r="F1278" s="283" t="s">
        <v>1690</v>
      </c>
      <c r="G1278" s="281"/>
      <c r="H1278" s="284">
        <v>24.750999999999998</v>
      </c>
      <c r="I1278" s="285"/>
      <c r="J1278" s="281"/>
      <c r="K1278" s="281"/>
      <c r="L1278" s="286"/>
      <c r="M1278" s="287"/>
      <c r="N1278" s="288"/>
      <c r="O1278" s="288"/>
      <c r="P1278" s="288"/>
      <c r="Q1278" s="288"/>
      <c r="R1278" s="288"/>
      <c r="S1278" s="288"/>
      <c r="T1278" s="289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90" t="s">
        <v>230</v>
      </c>
      <c r="AU1278" s="290" t="s">
        <v>88</v>
      </c>
      <c r="AV1278" s="15" t="s">
        <v>99</v>
      </c>
      <c r="AW1278" s="15" t="s">
        <v>34</v>
      </c>
      <c r="AX1278" s="15" t="s">
        <v>79</v>
      </c>
      <c r="AY1278" s="290" t="s">
        <v>216</v>
      </c>
    </row>
    <row r="1279" s="14" customFormat="1">
      <c r="A1279" s="14"/>
      <c r="B1279" s="253"/>
      <c r="C1279" s="254"/>
      <c r="D1279" s="243" t="s">
        <v>230</v>
      </c>
      <c r="E1279" s="255" t="s">
        <v>1</v>
      </c>
      <c r="F1279" s="256" t="s">
        <v>2428</v>
      </c>
      <c r="G1279" s="254"/>
      <c r="H1279" s="257">
        <v>63.812999999999995</v>
      </c>
      <c r="I1279" s="258"/>
      <c r="J1279" s="254"/>
      <c r="K1279" s="254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3" t="s">
        <v>230</v>
      </c>
      <c r="AU1279" s="263" t="s">
        <v>88</v>
      </c>
      <c r="AV1279" s="14" t="s">
        <v>121</v>
      </c>
      <c r="AW1279" s="14" t="s">
        <v>34</v>
      </c>
      <c r="AX1279" s="14" t="s">
        <v>86</v>
      </c>
      <c r="AY1279" s="263" t="s">
        <v>216</v>
      </c>
    </row>
    <row r="1280" s="2" customFormat="1" ht="16.5" customHeight="1">
      <c r="A1280" s="39"/>
      <c r="B1280" s="40"/>
      <c r="C1280" s="228" t="s">
        <v>2196</v>
      </c>
      <c r="D1280" s="228" t="s">
        <v>218</v>
      </c>
      <c r="E1280" s="229" t="s">
        <v>5931</v>
      </c>
      <c r="F1280" s="230" t="s">
        <v>5932</v>
      </c>
      <c r="G1280" s="231" t="s">
        <v>293</v>
      </c>
      <c r="H1280" s="232">
        <v>58.299999999999997</v>
      </c>
      <c r="I1280" s="233"/>
      <c r="J1280" s="234">
        <f>ROUND(I1280*H1280,2)</f>
        <v>0</v>
      </c>
      <c r="K1280" s="230" t="s">
        <v>222</v>
      </c>
      <c r="L1280" s="45"/>
      <c r="M1280" s="235" t="s">
        <v>1</v>
      </c>
      <c r="N1280" s="236" t="s">
        <v>44</v>
      </c>
      <c r="O1280" s="92"/>
      <c r="P1280" s="237">
        <f>O1280*H1280</f>
        <v>0</v>
      </c>
      <c r="Q1280" s="237">
        <v>0.00091</v>
      </c>
      <c r="R1280" s="237">
        <f>Q1280*H1280</f>
        <v>0.053052999999999996</v>
      </c>
      <c r="S1280" s="237">
        <v>0</v>
      </c>
      <c r="T1280" s="238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9" t="s">
        <v>290</v>
      </c>
      <c r="AT1280" s="239" t="s">
        <v>218</v>
      </c>
      <c r="AU1280" s="239" t="s">
        <v>88</v>
      </c>
      <c r="AY1280" s="18" t="s">
        <v>216</v>
      </c>
      <c r="BE1280" s="240">
        <f>IF(N1280="základní",J1280,0)</f>
        <v>0</v>
      </c>
      <c r="BF1280" s="240">
        <f>IF(N1280="snížená",J1280,0)</f>
        <v>0</v>
      </c>
      <c r="BG1280" s="240">
        <f>IF(N1280="zákl. přenesená",J1280,0)</f>
        <v>0</v>
      </c>
      <c r="BH1280" s="240">
        <f>IF(N1280="sníž. přenesená",J1280,0)</f>
        <v>0</v>
      </c>
      <c r="BI1280" s="240">
        <f>IF(N1280="nulová",J1280,0)</f>
        <v>0</v>
      </c>
      <c r="BJ1280" s="18" t="s">
        <v>86</v>
      </c>
      <c r="BK1280" s="240">
        <f>ROUND(I1280*H1280,2)</f>
        <v>0</v>
      </c>
      <c r="BL1280" s="18" t="s">
        <v>290</v>
      </c>
      <c r="BM1280" s="239" t="s">
        <v>5933</v>
      </c>
    </row>
    <row r="1281" s="13" customFormat="1">
      <c r="A1281" s="13"/>
      <c r="B1281" s="241"/>
      <c r="C1281" s="242"/>
      <c r="D1281" s="243" t="s">
        <v>230</v>
      </c>
      <c r="E1281" s="244" t="s">
        <v>1</v>
      </c>
      <c r="F1281" s="245" t="s">
        <v>5934</v>
      </c>
      <c r="G1281" s="242"/>
      <c r="H1281" s="246">
        <v>5.2999999999999998</v>
      </c>
      <c r="I1281" s="247"/>
      <c r="J1281" s="242"/>
      <c r="K1281" s="242"/>
      <c r="L1281" s="248"/>
      <c r="M1281" s="249"/>
      <c r="N1281" s="250"/>
      <c r="O1281" s="250"/>
      <c r="P1281" s="250"/>
      <c r="Q1281" s="250"/>
      <c r="R1281" s="250"/>
      <c r="S1281" s="250"/>
      <c r="T1281" s="25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2" t="s">
        <v>230</v>
      </c>
      <c r="AU1281" s="252" t="s">
        <v>88</v>
      </c>
      <c r="AV1281" s="13" t="s">
        <v>88</v>
      </c>
      <c r="AW1281" s="13" t="s">
        <v>34</v>
      </c>
      <c r="AX1281" s="13" t="s">
        <v>79</v>
      </c>
      <c r="AY1281" s="252" t="s">
        <v>216</v>
      </c>
    </row>
    <row r="1282" s="13" customFormat="1">
      <c r="A1282" s="13"/>
      <c r="B1282" s="241"/>
      <c r="C1282" s="242"/>
      <c r="D1282" s="243" t="s">
        <v>230</v>
      </c>
      <c r="E1282" s="244" t="s">
        <v>1</v>
      </c>
      <c r="F1282" s="245" t="s">
        <v>5935</v>
      </c>
      <c r="G1282" s="242"/>
      <c r="H1282" s="246">
        <v>5.2999999999999998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230</v>
      </c>
      <c r="AU1282" s="252" t="s">
        <v>88</v>
      </c>
      <c r="AV1282" s="13" t="s">
        <v>88</v>
      </c>
      <c r="AW1282" s="13" t="s">
        <v>34</v>
      </c>
      <c r="AX1282" s="13" t="s">
        <v>79</v>
      </c>
      <c r="AY1282" s="252" t="s">
        <v>216</v>
      </c>
    </row>
    <row r="1283" s="13" customFormat="1">
      <c r="A1283" s="13"/>
      <c r="B1283" s="241"/>
      <c r="C1283" s="242"/>
      <c r="D1283" s="243" t="s">
        <v>230</v>
      </c>
      <c r="E1283" s="244" t="s">
        <v>1</v>
      </c>
      <c r="F1283" s="245" t="s">
        <v>5936</v>
      </c>
      <c r="G1283" s="242"/>
      <c r="H1283" s="246">
        <v>2.6499999999999999</v>
      </c>
      <c r="I1283" s="247"/>
      <c r="J1283" s="242"/>
      <c r="K1283" s="242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230</v>
      </c>
      <c r="AU1283" s="252" t="s">
        <v>88</v>
      </c>
      <c r="AV1283" s="13" t="s">
        <v>88</v>
      </c>
      <c r="AW1283" s="13" t="s">
        <v>34</v>
      </c>
      <c r="AX1283" s="13" t="s">
        <v>79</v>
      </c>
      <c r="AY1283" s="252" t="s">
        <v>216</v>
      </c>
    </row>
    <row r="1284" s="13" customFormat="1">
      <c r="A1284" s="13"/>
      <c r="B1284" s="241"/>
      <c r="C1284" s="242"/>
      <c r="D1284" s="243" t="s">
        <v>230</v>
      </c>
      <c r="E1284" s="244" t="s">
        <v>1</v>
      </c>
      <c r="F1284" s="245" t="s">
        <v>5937</v>
      </c>
      <c r="G1284" s="242"/>
      <c r="H1284" s="246">
        <v>2.6499999999999999</v>
      </c>
      <c r="I1284" s="247"/>
      <c r="J1284" s="242"/>
      <c r="K1284" s="242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230</v>
      </c>
      <c r="AU1284" s="252" t="s">
        <v>88</v>
      </c>
      <c r="AV1284" s="13" t="s">
        <v>88</v>
      </c>
      <c r="AW1284" s="13" t="s">
        <v>34</v>
      </c>
      <c r="AX1284" s="13" t="s">
        <v>79</v>
      </c>
      <c r="AY1284" s="252" t="s">
        <v>216</v>
      </c>
    </row>
    <row r="1285" s="13" customFormat="1">
      <c r="A1285" s="13"/>
      <c r="B1285" s="241"/>
      <c r="C1285" s="242"/>
      <c r="D1285" s="243" t="s">
        <v>230</v>
      </c>
      <c r="E1285" s="244" t="s">
        <v>1</v>
      </c>
      <c r="F1285" s="245" t="s">
        <v>5938</v>
      </c>
      <c r="G1285" s="242"/>
      <c r="H1285" s="246">
        <v>5.2999999999999998</v>
      </c>
      <c r="I1285" s="247"/>
      <c r="J1285" s="242"/>
      <c r="K1285" s="242"/>
      <c r="L1285" s="248"/>
      <c r="M1285" s="249"/>
      <c r="N1285" s="250"/>
      <c r="O1285" s="250"/>
      <c r="P1285" s="250"/>
      <c r="Q1285" s="250"/>
      <c r="R1285" s="250"/>
      <c r="S1285" s="250"/>
      <c r="T1285" s="25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2" t="s">
        <v>230</v>
      </c>
      <c r="AU1285" s="252" t="s">
        <v>88</v>
      </c>
      <c r="AV1285" s="13" t="s">
        <v>88</v>
      </c>
      <c r="AW1285" s="13" t="s">
        <v>34</v>
      </c>
      <c r="AX1285" s="13" t="s">
        <v>79</v>
      </c>
      <c r="AY1285" s="252" t="s">
        <v>216</v>
      </c>
    </row>
    <row r="1286" s="13" customFormat="1">
      <c r="A1286" s="13"/>
      <c r="B1286" s="241"/>
      <c r="C1286" s="242"/>
      <c r="D1286" s="243" t="s">
        <v>230</v>
      </c>
      <c r="E1286" s="244" t="s">
        <v>1</v>
      </c>
      <c r="F1286" s="245" t="s">
        <v>5939</v>
      </c>
      <c r="G1286" s="242"/>
      <c r="H1286" s="246">
        <v>5.2999999999999998</v>
      </c>
      <c r="I1286" s="247"/>
      <c r="J1286" s="242"/>
      <c r="K1286" s="242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230</v>
      </c>
      <c r="AU1286" s="252" t="s">
        <v>88</v>
      </c>
      <c r="AV1286" s="13" t="s">
        <v>88</v>
      </c>
      <c r="AW1286" s="13" t="s">
        <v>34</v>
      </c>
      <c r="AX1286" s="13" t="s">
        <v>79</v>
      </c>
      <c r="AY1286" s="252" t="s">
        <v>216</v>
      </c>
    </row>
    <row r="1287" s="13" customFormat="1">
      <c r="A1287" s="13"/>
      <c r="B1287" s="241"/>
      <c r="C1287" s="242"/>
      <c r="D1287" s="243" t="s">
        <v>230</v>
      </c>
      <c r="E1287" s="244" t="s">
        <v>1</v>
      </c>
      <c r="F1287" s="245" t="s">
        <v>5940</v>
      </c>
      <c r="G1287" s="242"/>
      <c r="H1287" s="246">
        <v>2.6499999999999999</v>
      </c>
      <c r="I1287" s="247"/>
      <c r="J1287" s="242"/>
      <c r="K1287" s="242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230</v>
      </c>
      <c r="AU1287" s="252" t="s">
        <v>88</v>
      </c>
      <c r="AV1287" s="13" t="s">
        <v>88</v>
      </c>
      <c r="AW1287" s="13" t="s">
        <v>34</v>
      </c>
      <c r="AX1287" s="13" t="s">
        <v>79</v>
      </c>
      <c r="AY1287" s="252" t="s">
        <v>216</v>
      </c>
    </row>
    <row r="1288" s="13" customFormat="1">
      <c r="A1288" s="13"/>
      <c r="B1288" s="241"/>
      <c r="C1288" s="242"/>
      <c r="D1288" s="243" t="s">
        <v>230</v>
      </c>
      <c r="E1288" s="244" t="s">
        <v>1</v>
      </c>
      <c r="F1288" s="245" t="s">
        <v>5941</v>
      </c>
      <c r="G1288" s="242"/>
      <c r="H1288" s="246">
        <v>2.6499999999999999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230</v>
      </c>
      <c r="AU1288" s="252" t="s">
        <v>88</v>
      </c>
      <c r="AV1288" s="13" t="s">
        <v>88</v>
      </c>
      <c r="AW1288" s="13" t="s">
        <v>34</v>
      </c>
      <c r="AX1288" s="13" t="s">
        <v>79</v>
      </c>
      <c r="AY1288" s="252" t="s">
        <v>216</v>
      </c>
    </row>
    <row r="1289" s="13" customFormat="1">
      <c r="A1289" s="13"/>
      <c r="B1289" s="241"/>
      <c r="C1289" s="242"/>
      <c r="D1289" s="243" t="s">
        <v>230</v>
      </c>
      <c r="E1289" s="244" t="s">
        <v>1</v>
      </c>
      <c r="F1289" s="245" t="s">
        <v>5942</v>
      </c>
      <c r="G1289" s="242"/>
      <c r="H1289" s="246">
        <v>2.6499999999999999</v>
      </c>
      <c r="I1289" s="247"/>
      <c r="J1289" s="242"/>
      <c r="K1289" s="242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230</v>
      </c>
      <c r="AU1289" s="252" t="s">
        <v>88</v>
      </c>
      <c r="AV1289" s="13" t="s">
        <v>88</v>
      </c>
      <c r="AW1289" s="13" t="s">
        <v>34</v>
      </c>
      <c r="AX1289" s="13" t="s">
        <v>79</v>
      </c>
      <c r="AY1289" s="252" t="s">
        <v>216</v>
      </c>
    </row>
    <row r="1290" s="13" customFormat="1">
      <c r="A1290" s="13"/>
      <c r="B1290" s="241"/>
      <c r="C1290" s="242"/>
      <c r="D1290" s="243" t="s">
        <v>230</v>
      </c>
      <c r="E1290" s="244" t="s">
        <v>1</v>
      </c>
      <c r="F1290" s="245" t="s">
        <v>5943</v>
      </c>
      <c r="G1290" s="242"/>
      <c r="H1290" s="246">
        <v>2.6499999999999999</v>
      </c>
      <c r="I1290" s="247"/>
      <c r="J1290" s="242"/>
      <c r="K1290" s="242"/>
      <c r="L1290" s="248"/>
      <c r="M1290" s="249"/>
      <c r="N1290" s="250"/>
      <c r="O1290" s="250"/>
      <c r="P1290" s="250"/>
      <c r="Q1290" s="250"/>
      <c r="R1290" s="250"/>
      <c r="S1290" s="250"/>
      <c r="T1290" s="25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2" t="s">
        <v>230</v>
      </c>
      <c r="AU1290" s="252" t="s">
        <v>88</v>
      </c>
      <c r="AV1290" s="13" t="s">
        <v>88</v>
      </c>
      <c r="AW1290" s="13" t="s">
        <v>34</v>
      </c>
      <c r="AX1290" s="13" t="s">
        <v>79</v>
      </c>
      <c r="AY1290" s="252" t="s">
        <v>216</v>
      </c>
    </row>
    <row r="1291" s="13" customFormat="1">
      <c r="A1291" s="13"/>
      <c r="B1291" s="241"/>
      <c r="C1291" s="242"/>
      <c r="D1291" s="243" t="s">
        <v>230</v>
      </c>
      <c r="E1291" s="244" t="s">
        <v>1</v>
      </c>
      <c r="F1291" s="245" t="s">
        <v>5944</v>
      </c>
      <c r="G1291" s="242"/>
      <c r="H1291" s="246">
        <v>2.6499999999999999</v>
      </c>
      <c r="I1291" s="247"/>
      <c r="J1291" s="242"/>
      <c r="K1291" s="242"/>
      <c r="L1291" s="248"/>
      <c r="M1291" s="249"/>
      <c r="N1291" s="250"/>
      <c r="O1291" s="250"/>
      <c r="P1291" s="250"/>
      <c r="Q1291" s="250"/>
      <c r="R1291" s="250"/>
      <c r="S1291" s="250"/>
      <c r="T1291" s="25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2" t="s">
        <v>230</v>
      </c>
      <c r="AU1291" s="252" t="s">
        <v>88</v>
      </c>
      <c r="AV1291" s="13" t="s">
        <v>88</v>
      </c>
      <c r="AW1291" s="13" t="s">
        <v>34</v>
      </c>
      <c r="AX1291" s="13" t="s">
        <v>79</v>
      </c>
      <c r="AY1291" s="252" t="s">
        <v>216</v>
      </c>
    </row>
    <row r="1292" s="13" customFormat="1">
      <c r="A1292" s="13"/>
      <c r="B1292" s="241"/>
      <c r="C1292" s="242"/>
      <c r="D1292" s="243" t="s">
        <v>230</v>
      </c>
      <c r="E1292" s="244" t="s">
        <v>1</v>
      </c>
      <c r="F1292" s="245" t="s">
        <v>5945</v>
      </c>
      <c r="G1292" s="242"/>
      <c r="H1292" s="246">
        <v>2.6499999999999999</v>
      </c>
      <c r="I1292" s="247"/>
      <c r="J1292" s="242"/>
      <c r="K1292" s="242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2" t="s">
        <v>230</v>
      </c>
      <c r="AU1292" s="252" t="s">
        <v>88</v>
      </c>
      <c r="AV1292" s="13" t="s">
        <v>88</v>
      </c>
      <c r="AW1292" s="13" t="s">
        <v>34</v>
      </c>
      <c r="AX1292" s="13" t="s">
        <v>79</v>
      </c>
      <c r="AY1292" s="252" t="s">
        <v>216</v>
      </c>
    </row>
    <row r="1293" s="13" customFormat="1">
      <c r="A1293" s="13"/>
      <c r="B1293" s="241"/>
      <c r="C1293" s="242"/>
      <c r="D1293" s="243" t="s">
        <v>230</v>
      </c>
      <c r="E1293" s="244" t="s">
        <v>1</v>
      </c>
      <c r="F1293" s="245" t="s">
        <v>5946</v>
      </c>
      <c r="G1293" s="242"/>
      <c r="H1293" s="246">
        <v>2.6499999999999999</v>
      </c>
      <c r="I1293" s="247"/>
      <c r="J1293" s="242"/>
      <c r="K1293" s="242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230</v>
      </c>
      <c r="AU1293" s="252" t="s">
        <v>88</v>
      </c>
      <c r="AV1293" s="13" t="s">
        <v>88</v>
      </c>
      <c r="AW1293" s="13" t="s">
        <v>34</v>
      </c>
      <c r="AX1293" s="13" t="s">
        <v>79</v>
      </c>
      <c r="AY1293" s="252" t="s">
        <v>216</v>
      </c>
    </row>
    <row r="1294" s="13" customFormat="1">
      <c r="A1294" s="13"/>
      <c r="B1294" s="241"/>
      <c r="C1294" s="242"/>
      <c r="D1294" s="243" t="s">
        <v>230</v>
      </c>
      <c r="E1294" s="244" t="s">
        <v>1</v>
      </c>
      <c r="F1294" s="245" t="s">
        <v>5947</v>
      </c>
      <c r="G1294" s="242"/>
      <c r="H1294" s="246">
        <v>5.2999999999999998</v>
      </c>
      <c r="I1294" s="247"/>
      <c r="J1294" s="242"/>
      <c r="K1294" s="242"/>
      <c r="L1294" s="248"/>
      <c r="M1294" s="249"/>
      <c r="N1294" s="250"/>
      <c r="O1294" s="250"/>
      <c r="P1294" s="250"/>
      <c r="Q1294" s="250"/>
      <c r="R1294" s="250"/>
      <c r="S1294" s="250"/>
      <c r="T1294" s="25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2" t="s">
        <v>230</v>
      </c>
      <c r="AU1294" s="252" t="s">
        <v>88</v>
      </c>
      <c r="AV1294" s="13" t="s">
        <v>88</v>
      </c>
      <c r="AW1294" s="13" t="s">
        <v>34</v>
      </c>
      <c r="AX1294" s="13" t="s">
        <v>79</v>
      </c>
      <c r="AY1294" s="252" t="s">
        <v>216</v>
      </c>
    </row>
    <row r="1295" s="13" customFormat="1">
      <c r="A1295" s="13"/>
      <c r="B1295" s="241"/>
      <c r="C1295" s="242"/>
      <c r="D1295" s="243" t="s">
        <v>230</v>
      </c>
      <c r="E1295" s="244" t="s">
        <v>1</v>
      </c>
      <c r="F1295" s="245" t="s">
        <v>5948</v>
      </c>
      <c r="G1295" s="242"/>
      <c r="H1295" s="246">
        <v>5.2999999999999998</v>
      </c>
      <c r="I1295" s="247"/>
      <c r="J1295" s="242"/>
      <c r="K1295" s="242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2" t="s">
        <v>230</v>
      </c>
      <c r="AU1295" s="252" t="s">
        <v>88</v>
      </c>
      <c r="AV1295" s="13" t="s">
        <v>88</v>
      </c>
      <c r="AW1295" s="13" t="s">
        <v>34</v>
      </c>
      <c r="AX1295" s="13" t="s">
        <v>79</v>
      </c>
      <c r="AY1295" s="252" t="s">
        <v>216</v>
      </c>
    </row>
    <row r="1296" s="13" customFormat="1">
      <c r="A1296" s="13"/>
      <c r="B1296" s="241"/>
      <c r="C1296" s="242"/>
      <c r="D1296" s="243" t="s">
        <v>230</v>
      </c>
      <c r="E1296" s="244" t="s">
        <v>1</v>
      </c>
      <c r="F1296" s="245" t="s">
        <v>5949</v>
      </c>
      <c r="G1296" s="242"/>
      <c r="H1296" s="246">
        <v>2.6499999999999999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230</v>
      </c>
      <c r="AU1296" s="252" t="s">
        <v>88</v>
      </c>
      <c r="AV1296" s="13" t="s">
        <v>88</v>
      </c>
      <c r="AW1296" s="13" t="s">
        <v>34</v>
      </c>
      <c r="AX1296" s="13" t="s">
        <v>79</v>
      </c>
      <c r="AY1296" s="252" t="s">
        <v>216</v>
      </c>
    </row>
    <row r="1297" s="14" customFormat="1">
      <c r="A1297" s="14"/>
      <c r="B1297" s="253"/>
      <c r="C1297" s="254"/>
      <c r="D1297" s="243" t="s">
        <v>230</v>
      </c>
      <c r="E1297" s="255" t="s">
        <v>1</v>
      </c>
      <c r="F1297" s="256" t="s">
        <v>285</v>
      </c>
      <c r="G1297" s="254"/>
      <c r="H1297" s="257">
        <v>58.299999999999983</v>
      </c>
      <c r="I1297" s="258"/>
      <c r="J1297" s="254"/>
      <c r="K1297" s="254"/>
      <c r="L1297" s="259"/>
      <c r="M1297" s="260"/>
      <c r="N1297" s="261"/>
      <c r="O1297" s="261"/>
      <c r="P1297" s="261"/>
      <c r="Q1297" s="261"/>
      <c r="R1297" s="261"/>
      <c r="S1297" s="261"/>
      <c r="T1297" s="26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3" t="s">
        <v>230</v>
      </c>
      <c r="AU1297" s="263" t="s">
        <v>88</v>
      </c>
      <c r="AV1297" s="14" t="s">
        <v>121</v>
      </c>
      <c r="AW1297" s="14" t="s">
        <v>34</v>
      </c>
      <c r="AX1297" s="14" t="s">
        <v>86</v>
      </c>
      <c r="AY1297" s="263" t="s">
        <v>216</v>
      </c>
    </row>
    <row r="1298" s="2" customFormat="1" ht="16.5" customHeight="1">
      <c r="A1298" s="39"/>
      <c r="B1298" s="40"/>
      <c r="C1298" s="228" t="s">
        <v>2203</v>
      </c>
      <c r="D1298" s="228" t="s">
        <v>218</v>
      </c>
      <c r="E1298" s="229" t="s">
        <v>5950</v>
      </c>
      <c r="F1298" s="230" t="s">
        <v>5951</v>
      </c>
      <c r="G1298" s="231" t="s">
        <v>277</v>
      </c>
      <c r="H1298" s="232">
        <v>74.608000000000004</v>
      </c>
      <c r="I1298" s="233"/>
      <c r="J1298" s="234">
        <f>ROUND(I1298*H1298,2)</f>
        <v>0</v>
      </c>
      <c r="K1298" s="230" t="s">
        <v>222</v>
      </c>
      <c r="L1298" s="45"/>
      <c r="M1298" s="235" t="s">
        <v>1</v>
      </c>
      <c r="N1298" s="236" t="s">
        <v>44</v>
      </c>
      <c r="O1298" s="92"/>
      <c r="P1298" s="237">
        <f>O1298*H1298</f>
        <v>0</v>
      </c>
      <c r="Q1298" s="237">
        <v>0</v>
      </c>
      <c r="R1298" s="237">
        <f>Q1298*H1298</f>
        <v>0</v>
      </c>
      <c r="S1298" s="237">
        <v>0</v>
      </c>
      <c r="T1298" s="238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9" t="s">
        <v>290</v>
      </c>
      <c r="AT1298" s="239" t="s">
        <v>218</v>
      </c>
      <c r="AU1298" s="239" t="s">
        <v>88</v>
      </c>
      <c r="AY1298" s="18" t="s">
        <v>216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86</v>
      </c>
      <c r="BK1298" s="240">
        <f>ROUND(I1298*H1298,2)</f>
        <v>0</v>
      </c>
      <c r="BL1298" s="18" t="s">
        <v>290</v>
      </c>
      <c r="BM1298" s="239" t="s">
        <v>5952</v>
      </c>
    </row>
    <row r="1299" s="13" customFormat="1">
      <c r="A1299" s="13"/>
      <c r="B1299" s="241"/>
      <c r="C1299" s="242"/>
      <c r="D1299" s="243" t="s">
        <v>230</v>
      </c>
      <c r="E1299" s="244" t="s">
        <v>1</v>
      </c>
      <c r="F1299" s="245" t="s">
        <v>5888</v>
      </c>
      <c r="G1299" s="242"/>
      <c r="H1299" s="246">
        <v>3.4449999999999998</v>
      </c>
      <c r="I1299" s="247"/>
      <c r="J1299" s="242"/>
      <c r="K1299" s="242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230</v>
      </c>
      <c r="AU1299" s="252" t="s">
        <v>88</v>
      </c>
      <c r="AV1299" s="13" t="s">
        <v>88</v>
      </c>
      <c r="AW1299" s="13" t="s">
        <v>34</v>
      </c>
      <c r="AX1299" s="13" t="s">
        <v>79</v>
      </c>
      <c r="AY1299" s="252" t="s">
        <v>216</v>
      </c>
    </row>
    <row r="1300" s="13" customFormat="1">
      <c r="A1300" s="13"/>
      <c r="B1300" s="241"/>
      <c r="C1300" s="242"/>
      <c r="D1300" s="243" t="s">
        <v>230</v>
      </c>
      <c r="E1300" s="244" t="s">
        <v>1</v>
      </c>
      <c r="F1300" s="245" t="s">
        <v>5889</v>
      </c>
      <c r="G1300" s="242"/>
      <c r="H1300" s="246">
        <v>3.4449999999999998</v>
      </c>
      <c r="I1300" s="247"/>
      <c r="J1300" s="242"/>
      <c r="K1300" s="242"/>
      <c r="L1300" s="248"/>
      <c r="M1300" s="249"/>
      <c r="N1300" s="250"/>
      <c r="O1300" s="250"/>
      <c r="P1300" s="250"/>
      <c r="Q1300" s="250"/>
      <c r="R1300" s="250"/>
      <c r="S1300" s="250"/>
      <c r="T1300" s="25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2" t="s">
        <v>230</v>
      </c>
      <c r="AU1300" s="252" t="s">
        <v>88</v>
      </c>
      <c r="AV1300" s="13" t="s">
        <v>88</v>
      </c>
      <c r="AW1300" s="13" t="s">
        <v>34</v>
      </c>
      <c r="AX1300" s="13" t="s">
        <v>79</v>
      </c>
      <c r="AY1300" s="252" t="s">
        <v>216</v>
      </c>
    </row>
    <row r="1301" s="13" customFormat="1">
      <c r="A1301" s="13"/>
      <c r="B1301" s="241"/>
      <c r="C1301" s="242"/>
      <c r="D1301" s="243" t="s">
        <v>230</v>
      </c>
      <c r="E1301" s="244" t="s">
        <v>1</v>
      </c>
      <c r="F1301" s="245" t="s">
        <v>5890</v>
      </c>
      <c r="G1301" s="242"/>
      <c r="H1301" s="246">
        <v>4.1609999999999996</v>
      </c>
      <c r="I1301" s="247"/>
      <c r="J1301" s="242"/>
      <c r="K1301" s="242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230</v>
      </c>
      <c r="AU1301" s="252" t="s">
        <v>88</v>
      </c>
      <c r="AV1301" s="13" t="s">
        <v>88</v>
      </c>
      <c r="AW1301" s="13" t="s">
        <v>34</v>
      </c>
      <c r="AX1301" s="13" t="s">
        <v>79</v>
      </c>
      <c r="AY1301" s="252" t="s">
        <v>216</v>
      </c>
    </row>
    <row r="1302" s="13" customFormat="1">
      <c r="A1302" s="13"/>
      <c r="B1302" s="241"/>
      <c r="C1302" s="242"/>
      <c r="D1302" s="243" t="s">
        <v>230</v>
      </c>
      <c r="E1302" s="244" t="s">
        <v>1</v>
      </c>
      <c r="F1302" s="245" t="s">
        <v>5891</v>
      </c>
      <c r="G1302" s="242"/>
      <c r="H1302" s="246">
        <v>2.6499999999999999</v>
      </c>
      <c r="I1302" s="247"/>
      <c r="J1302" s="242"/>
      <c r="K1302" s="242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2" t="s">
        <v>230</v>
      </c>
      <c r="AU1302" s="252" t="s">
        <v>88</v>
      </c>
      <c r="AV1302" s="13" t="s">
        <v>88</v>
      </c>
      <c r="AW1302" s="13" t="s">
        <v>34</v>
      </c>
      <c r="AX1302" s="13" t="s">
        <v>79</v>
      </c>
      <c r="AY1302" s="252" t="s">
        <v>216</v>
      </c>
    </row>
    <row r="1303" s="13" customFormat="1">
      <c r="A1303" s="13"/>
      <c r="B1303" s="241"/>
      <c r="C1303" s="242"/>
      <c r="D1303" s="243" t="s">
        <v>230</v>
      </c>
      <c r="E1303" s="244" t="s">
        <v>1</v>
      </c>
      <c r="F1303" s="245" t="s">
        <v>5892</v>
      </c>
      <c r="G1303" s="242"/>
      <c r="H1303" s="246">
        <v>1.5900000000000001</v>
      </c>
      <c r="I1303" s="247"/>
      <c r="J1303" s="242"/>
      <c r="K1303" s="242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2" t="s">
        <v>230</v>
      </c>
      <c r="AU1303" s="252" t="s">
        <v>88</v>
      </c>
      <c r="AV1303" s="13" t="s">
        <v>88</v>
      </c>
      <c r="AW1303" s="13" t="s">
        <v>34</v>
      </c>
      <c r="AX1303" s="13" t="s">
        <v>79</v>
      </c>
      <c r="AY1303" s="252" t="s">
        <v>216</v>
      </c>
    </row>
    <row r="1304" s="13" customFormat="1">
      <c r="A1304" s="13"/>
      <c r="B1304" s="241"/>
      <c r="C1304" s="242"/>
      <c r="D1304" s="243" t="s">
        <v>230</v>
      </c>
      <c r="E1304" s="244" t="s">
        <v>1</v>
      </c>
      <c r="F1304" s="245" t="s">
        <v>5893</v>
      </c>
      <c r="G1304" s="242"/>
      <c r="H1304" s="246">
        <v>4.0810000000000004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230</v>
      </c>
      <c r="AU1304" s="252" t="s">
        <v>88</v>
      </c>
      <c r="AV1304" s="13" t="s">
        <v>88</v>
      </c>
      <c r="AW1304" s="13" t="s">
        <v>34</v>
      </c>
      <c r="AX1304" s="13" t="s">
        <v>79</v>
      </c>
      <c r="AY1304" s="252" t="s">
        <v>216</v>
      </c>
    </row>
    <row r="1305" s="13" customFormat="1">
      <c r="A1305" s="13"/>
      <c r="B1305" s="241"/>
      <c r="C1305" s="242"/>
      <c r="D1305" s="243" t="s">
        <v>230</v>
      </c>
      <c r="E1305" s="244" t="s">
        <v>1</v>
      </c>
      <c r="F1305" s="245" t="s">
        <v>5894</v>
      </c>
      <c r="G1305" s="242"/>
      <c r="H1305" s="246">
        <v>4.0810000000000004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230</v>
      </c>
      <c r="AU1305" s="252" t="s">
        <v>88</v>
      </c>
      <c r="AV1305" s="13" t="s">
        <v>88</v>
      </c>
      <c r="AW1305" s="13" t="s">
        <v>34</v>
      </c>
      <c r="AX1305" s="13" t="s">
        <v>79</v>
      </c>
      <c r="AY1305" s="252" t="s">
        <v>216</v>
      </c>
    </row>
    <row r="1306" s="13" customFormat="1">
      <c r="A1306" s="13"/>
      <c r="B1306" s="241"/>
      <c r="C1306" s="242"/>
      <c r="D1306" s="243" t="s">
        <v>230</v>
      </c>
      <c r="E1306" s="244" t="s">
        <v>1</v>
      </c>
      <c r="F1306" s="245" t="s">
        <v>5895</v>
      </c>
      <c r="G1306" s="242"/>
      <c r="H1306" s="246">
        <v>2.2530000000000001</v>
      </c>
      <c r="I1306" s="247"/>
      <c r="J1306" s="242"/>
      <c r="K1306" s="242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230</v>
      </c>
      <c r="AU1306" s="252" t="s">
        <v>88</v>
      </c>
      <c r="AV1306" s="13" t="s">
        <v>88</v>
      </c>
      <c r="AW1306" s="13" t="s">
        <v>34</v>
      </c>
      <c r="AX1306" s="13" t="s">
        <v>79</v>
      </c>
      <c r="AY1306" s="252" t="s">
        <v>216</v>
      </c>
    </row>
    <row r="1307" s="13" customFormat="1">
      <c r="A1307" s="13"/>
      <c r="B1307" s="241"/>
      <c r="C1307" s="242"/>
      <c r="D1307" s="243" t="s">
        <v>230</v>
      </c>
      <c r="E1307" s="244" t="s">
        <v>1</v>
      </c>
      <c r="F1307" s="245" t="s">
        <v>5903</v>
      </c>
      <c r="G1307" s="242"/>
      <c r="H1307" s="246">
        <v>3.1800000000000002</v>
      </c>
      <c r="I1307" s="247"/>
      <c r="J1307" s="242"/>
      <c r="K1307" s="242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230</v>
      </c>
      <c r="AU1307" s="252" t="s">
        <v>88</v>
      </c>
      <c r="AV1307" s="13" t="s">
        <v>88</v>
      </c>
      <c r="AW1307" s="13" t="s">
        <v>34</v>
      </c>
      <c r="AX1307" s="13" t="s">
        <v>79</v>
      </c>
      <c r="AY1307" s="252" t="s">
        <v>216</v>
      </c>
    </row>
    <row r="1308" s="13" customFormat="1">
      <c r="A1308" s="13"/>
      <c r="B1308" s="241"/>
      <c r="C1308" s="242"/>
      <c r="D1308" s="243" t="s">
        <v>230</v>
      </c>
      <c r="E1308" s="244" t="s">
        <v>1</v>
      </c>
      <c r="F1308" s="245" t="s">
        <v>5904</v>
      </c>
      <c r="G1308" s="242"/>
      <c r="H1308" s="246">
        <v>3.1800000000000002</v>
      </c>
      <c r="I1308" s="247"/>
      <c r="J1308" s="242"/>
      <c r="K1308" s="242"/>
      <c r="L1308" s="248"/>
      <c r="M1308" s="249"/>
      <c r="N1308" s="250"/>
      <c r="O1308" s="250"/>
      <c r="P1308" s="250"/>
      <c r="Q1308" s="250"/>
      <c r="R1308" s="250"/>
      <c r="S1308" s="250"/>
      <c r="T1308" s="25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2" t="s">
        <v>230</v>
      </c>
      <c r="AU1308" s="252" t="s">
        <v>88</v>
      </c>
      <c r="AV1308" s="13" t="s">
        <v>88</v>
      </c>
      <c r="AW1308" s="13" t="s">
        <v>34</v>
      </c>
      <c r="AX1308" s="13" t="s">
        <v>79</v>
      </c>
      <c r="AY1308" s="252" t="s">
        <v>216</v>
      </c>
    </row>
    <row r="1309" s="13" customFormat="1">
      <c r="A1309" s="13"/>
      <c r="B1309" s="241"/>
      <c r="C1309" s="242"/>
      <c r="D1309" s="243" t="s">
        <v>230</v>
      </c>
      <c r="E1309" s="244" t="s">
        <v>1</v>
      </c>
      <c r="F1309" s="245" t="s">
        <v>5905</v>
      </c>
      <c r="G1309" s="242"/>
      <c r="H1309" s="246">
        <v>1.5900000000000001</v>
      </c>
      <c r="I1309" s="247"/>
      <c r="J1309" s="242"/>
      <c r="K1309" s="242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230</v>
      </c>
      <c r="AU1309" s="252" t="s">
        <v>88</v>
      </c>
      <c r="AV1309" s="13" t="s">
        <v>88</v>
      </c>
      <c r="AW1309" s="13" t="s">
        <v>34</v>
      </c>
      <c r="AX1309" s="13" t="s">
        <v>79</v>
      </c>
      <c r="AY1309" s="252" t="s">
        <v>216</v>
      </c>
    </row>
    <row r="1310" s="13" customFormat="1">
      <c r="A1310" s="13"/>
      <c r="B1310" s="241"/>
      <c r="C1310" s="242"/>
      <c r="D1310" s="243" t="s">
        <v>230</v>
      </c>
      <c r="E1310" s="244" t="s">
        <v>1</v>
      </c>
      <c r="F1310" s="245" t="s">
        <v>5906</v>
      </c>
      <c r="G1310" s="242"/>
      <c r="H1310" s="246">
        <v>2.5179999999999998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230</v>
      </c>
      <c r="AU1310" s="252" t="s">
        <v>88</v>
      </c>
      <c r="AV1310" s="13" t="s">
        <v>88</v>
      </c>
      <c r="AW1310" s="13" t="s">
        <v>34</v>
      </c>
      <c r="AX1310" s="13" t="s">
        <v>79</v>
      </c>
      <c r="AY1310" s="252" t="s">
        <v>216</v>
      </c>
    </row>
    <row r="1311" s="13" customFormat="1">
      <c r="A1311" s="13"/>
      <c r="B1311" s="241"/>
      <c r="C1311" s="242"/>
      <c r="D1311" s="243" t="s">
        <v>230</v>
      </c>
      <c r="E1311" s="244" t="s">
        <v>1</v>
      </c>
      <c r="F1311" s="245" t="s">
        <v>5907</v>
      </c>
      <c r="G1311" s="242"/>
      <c r="H1311" s="246">
        <v>1.5900000000000001</v>
      </c>
      <c r="I1311" s="247"/>
      <c r="J1311" s="242"/>
      <c r="K1311" s="242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230</v>
      </c>
      <c r="AU1311" s="252" t="s">
        <v>88</v>
      </c>
      <c r="AV1311" s="13" t="s">
        <v>88</v>
      </c>
      <c r="AW1311" s="13" t="s">
        <v>34</v>
      </c>
      <c r="AX1311" s="13" t="s">
        <v>79</v>
      </c>
      <c r="AY1311" s="252" t="s">
        <v>216</v>
      </c>
    </row>
    <row r="1312" s="13" customFormat="1">
      <c r="A1312" s="13"/>
      <c r="B1312" s="241"/>
      <c r="C1312" s="242"/>
      <c r="D1312" s="243" t="s">
        <v>230</v>
      </c>
      <c r="E1312" s="244" t="s">
        <v>1</v>
      </c>
      <c r="F1312" s="245" t="s">
        <v>5909</v>
      </c>
      <c r="G1312" s="242"/>
      <c r="H1312" s="246">
        <v>3.1800000000000002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230</v>
      </c>
      <c r="AU1312" s="252" t="s">
        <v>88</v>
      </c>
      <c r="AV1312" s="13" t="s">
        <v>88</v>
      </c>
      <c r="AW1312" s="13" t="s">
        <v>34</v>
      </c>
      <c r="AX1312" s="13" t="s">
        <v>79</v>
      </c>
      <c r="AY1312" s="252" t="s">
        <v>216</v>
      </c>
    </row>
    <row r="1313" s="13" customFormat="1">
      <c r="A1313" s="13"/>
      <c r="B1313" s="241"/>
      <c r="C1313" s="242"/>
      <c r="D1313" s="243" t="s">
        <v>230</v>
      </c>
      <c r="E1313" s="244" t="s">
        <v>1</v>
      </c>
      <c r="F1313" s="245" t="s">
        <v>5910</v>
      </c>
      <c r="G1313" s="242"/>
      <c r="H1313" s="246">
        <v>8.0830000000000002</v>
      </c>
      <c r="I1313" s="247"/>
      <c r="J1313" s="242"/>
      <c r="K1313" s="242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230</v>
      </c>
      <c r="AU1313" s="252" t="s">
        <v>88</v>
      </c>
      <c r="AV1313" s="13" t="s">
        <v>88</v>
      </c>
      <c r="AW1313" s="13" t="s">
        <v>34</v>
      </c>
      <c r="AX1313" s="13" t="s">
        <v>79</v>
      </c>
      <c r="AY1313" s="252" t="s">
        <v>216</v>
      </c>
    </row>
    <row r="1314" s="13" customFormat="1">
      <c r="A1314" s="13"/>
      <c r="B1314" s="241"/>
      <c r="C1314" s="242"/>
      <c r="D1314" s="243" t="s">
        <v>230</v>
      </c>
      <c r="E1314" s="244" t="s">
        <v>1</v>
      </c>
      <c r="F1314" s="245" t="s">
        <v>5911</v>
      </c>
      <c r="G1314" s="242"/>
      <c r="H1314" s="246">
        <v>8.3160000000000007</v>
      </c>
      <c r="I1314" s="247"/>
      <c r="J1314" s="242"/>
      <c r="K1314" s="242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2" t="s">
        <v>230</v>
      </c>
      <c r="AU1314" s="252" t="s">
        <v>88</v>
      </c>
      <c r="AV1314" s="13" t="s">
        <v>88</v>
      </c>
      <c r="AW1314" s="13" t="s">
        <v>34</v>
      </c>
      <c r="AX1314" s="13" t="s">
        <v>79</v>
      </c>
      <c r="AY1314" s="252" t="s">
        <v>216</v>
      </c>
    </row>
    <row r="1315" s="13" customFormat="1">
      <c r="A1315" s="13"/>
      <c r="B1315" s="241"/>
      <c r="C1315" s="242"/>
      <c r="D1315" s="243" t="s">
        <v>230</v>
      </c>
      <c r="E1315" s="244" t="s">
        <v>1</v>
      </c>
      <c r="F1315" s="245" t="s">
        <v>5912</v>
      </c>
      <c r="G1315" s="242"/>
      <c r="H1315" s="246">
        <v>12.932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230</v>
      </c>
      <c r="AU1315" s="252" t="s">
        <v>88</v>
      </c>
      <c r="AV1315" s="13" t="s">
        <v>88</v>
      </c>
      <c r="AW1315" s="13" t="s">
        <v>34</v>
      </c>
      <c r="AX1315" s="13" t="s">
        <v>79</v>
      </c>
      <c r="AY1315" s="252" t="s">
        <v>216</v>
      </c>
    </row>
    <row r="1316" s="13" customFormat="1">
      <c r="A1316" s="13"/>
      <c r="B1316" s="241"/>
      <c r="C1316" s="242"/>
      <c r="D1316" s="243" t="s">
        <v>230</v>
      </c>
      <c r="E1316" s="244" t="s">
        <v>1</v>
      </c>
      <c r="F1316" s="245" t="s">
        <v>5913</v>
      </c>
      <c r="G1316" s="242"/>
      <c r="H1316" s="246">
        <v>2.7429999999999999</v>
      </c>
      <c r="I1316" s="247"/>
      <c r="J1316" s="242"/>
      <c r="K1316" s="242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230</v>
      </c>
      <c r="AU1316" s="252" t="s">
        <v>88</v>
      </c>
      <c r="AV1316" s="13" t="s">
        <v>88</v>
      </c>
      <c r="AW1316" s="13" t="s">
        <v>34</v>
      </c>
      <c r="AX1316" s="13" t="s">
        <v>79</v>
      </c>
      <c r="AY1316" s="252" t="s">
        <v>216</v>
      </c>
    </row>
    <row r="1317" s="13" customFormat="1">
      <c r="A1317" s="13"/>
      <c r="B1317" s="241"/>
      <c r="C1317" s="242"/>
      <c r="D1317" s="243" t="s">
        <v>230</v>
      </c>
      <c r="E1317" s="244" t="s">
        <v>1</v>
      </c>
      <c r="F1317" s="245" t="s">
        <v>5914</v>
      </c>
      <c r="G1317" s="242"/>
      <c r="H1317" s="246">
        <v>1.5900000000000001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230</v>
      </c>
      <c r="AU1317" s="252" t="s">
        <v>88</v>
      </c>
      <c r="AV1317" s="13" t="s">
        <v>88</v>
      </c>
      <c r="AW1317" s="13" t="s">
        <v>34</v>
      </c>
      <c r="AX1317" s="13" t="s">
        <v>79</v>
      </c>
      <c r="AY1317" s="252" t="s">
        <v>216</v>
      </c>
    </row>
    <row r="1318" s="14" customFormat="1">
      <c r="A1318" s="14"/>
      <c r="B1318" s="253"/>
      <c r="C1318" s="254"/>
      <c r="D1318" s="243" t="s">
        <v>230</v>
      </c>
      <c r="E1318" s="255" t="s">
        <v>1</v>
      </c>
      <c r="F1318" s="256" t="s">
        <v>285</v>
      </c>
      <c r="G1318" s="254"/>
      <c r="H1318" s="257">
        <v>74.608000000000004</v>
      </c>
      <c r="I1318" s="258"/>
      <c r="J1318" s="254"/>
      <c r="K1318" s="254"/>
      <c r="L1318" s="259"/>
      <c r="M1318" s="260"/>
      <c r="N1318" s="261"/>
      <c r="O1318" s="261"/>
      <c r="P1318" s="261"/>
      <c r="Q1318" s="261"/>
      <c r="R1318" s="261"/>
      <c r="S1318" s="261"/>
      <c r="T1318" s="26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3" t="s">
        <v>230</v>
      </c>
      <c r="AU1318" s="263" t="s">
        <v>88</v>
      </c>
      <c r="AV1318" s="14" t="s">
        <v>121</v>
      </c>
      <c r="AW1318" s="14" t="s">
        <v>34</v>
      </c>
      <c r="AX1318" s="14" t="s">
        <v>86</v>
      </c>
      <c r="AY1318" s="263" t="s">
        <v>216</v>
      </c>
    </row>
    <row r="1319" s="2" customFormat="1" ht="16.5" customHeight="1">
      <c r="A1319" s="39"/>
      <c r="B1319" s="40"/>
      <c r="C1319" s="228" t="s">
        <v>2209</v>
      </c>
      <c r="D1319" s="228" t="s">
        <v>218</v>
      </c>
      <c r="E1319" s="229" t="s">
        <v>5953</v>
      </c>
      <c r="F1319" s="230" t="s">
        <v>5954</v>
      </c>
      <c r="G1319" s="231" t="s">
        <v>277</v>
      </c>
      <c r="H1319" s="232">
        <v>28.306000000000001</v>
      </c>
      <c r="I1319" s="233"/>
      <c r="J1319" s="234">
        <f>ROUND(I1319*H1319,2)</f>
        <v>0</v>
      </c>
      <c r="K1319" s="230" t="s">
        <v>222</v>
      </c>
      <c r="L1319" s="45"/>
      <c r="M1319" s="235" t="s">
        <v>1</v>
      </c>
      <c r="N1319" s="236" t="s">
        <v>44</v>
      </c>
      <c r="O1319" s="92"/>
      <c r="P1319" s="237">
        <f>O1319*H1319</f>
        <v>0</v>
      </c>
      <c r="Q1319" s="237">
        <v>0</v>
      </c>
      <c r="R1319" s="237">
        <f>Q1319*H1319</f>
        <v>0</v>
      </c>
      <c r="S1319" s="237">
        <v>0.02835</v>
      </c>
      <c r="T1319" s="238">
        <f>S1319*H1319</f>
        <v>0.8024751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39" t="s">
        <v>290</v>
      </c>
      <c r="AT1319" s="239" t="s">
        <v>218</v>
      </c>
      <c r="AU1319" s="239" t="s">
        <v>88</v>
      </c>
      <c r="AY1319" s="18" t="s">
        <v>216</v>
      </c>
      <c r="BE1319" s="240">
        <f>IF(N1319="základní",J1319,0)</f>
        <v>0</v>
      </c>
      <c r="BF1319" s="240">
        <f>IF(N1319="snížená",J1319,0)</f>
        <v>0</v>
      </c>
      <c r="BG1319" s="240">
        <f>IF(N1319="zákl. přenesená",J1319,0)</f>
        <v>0</v>
      </c>
      <c r="BH1319" s="240">
        <f>IF(N1319="sníž. přenesená",J1319,0)</f>
        <v>0</v>
      </c>
      <c r="BI1319" s="240">
        <f>IF(N1319="nulová",J1319,0)</f>
        <v>0</v>
      </c>
      <c r="BJ1319" s="18" t="s">
        <v>86</v>
      </c>
      <c r="BK1319" s="240">
        <f>ROUND(I1319*H1319,2)</f>
        <v>0</v>
      </c>
      <c r="BL1319" s="18" t="s">
        <v>290</v>
      </c>
      <c r="BM1319" s="239" t="s">
        <v>5955</v>
      </c>
    </row>
    <row r="1320" s="13" customFormat="1">
      <c r="A1320" s="13"/>
      <c r="B1320" s="241"/>
      <c r="C1320" s="242"/>
      <c r="D1320" s="243" t="s">
        <v>230</v>
      </c>
      <c r="E1320" s="244" t="s">
        <v>1</v>
      </c>
      <c r="F1320" s="245" t="s">
        <v>5956</v>
      </c>
      <c r="G1320" s="242"/>
      <c r="H1320" s="246">
        <v>7.4199999999999999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230</v>
      </c>
      <c r="AU1320" s="252" t="s">
        <v>88</v>
      </c>
      <c r="AV1320" s="13" t="s">
        <v>88</v>
      </c>
      <c r="AW1320" s="13" t="s">
        <v>34</v>
      </c>
      <c r="AX1320" s="13" t="s">
        <v>79</v>
      </c>
      <c r="AY1320" s="252" t="s">
        <v>216</v>
      </c>
    </row>
    <row r="1321" s="13" customFormat="1">
      <c r="A1321" s="13"/>
      <c r="B1321" s="241"/>
      <c r="C1321" s="242"/>
      <c r="D1321" s="243" t="s">
        <v>230</v>
      </c>
      <c r="E1321" s="244" t="s">
        <v>1</v>
      </c>
      <c r="F1321" s="245" t="s">
        <v>5957</v>
      </c>
      <c r="G1321" s="242"/>
      <c r="H1321" s="246">
        <v>3.048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230</v>
      </c>
      <c r="AU1321" s="252" t="s">
        <v>88</v>
      </c>
      <c r="AV1321" s="13" t="s">
        <v>88</v>
      </c>
      <c r="AW1321" s="13" t="s">
        <v>34</v>
      </c>
      <c r="AX1321" s="13" t="s">
        <v>79</v>
      </c>
      <c r="AY1321" s="252" t="s">
        <v>216</v>
      </c>
    </row>
    <row r="1322" s="13" customFormat="1">
      <c r="A1322" s="13"/>
      <c r="B1322" s="241"/>
      <c r="C1322" s="242"/>
      <c r="D1322" s="243" t="s">
        <v>230</v>
      </c>
      <c r="E1322" s="244" t="s">
        <v>1</v>
      </c>
      <c r="F1322" s="245" t="s">
        <v>5958</v>
      </c>
      <c r="G1322" s="242"/>
      <c r="H1322" s="246">
        <v>4.3730000000000002</v>
      </c>
      <c r="I1322" s="247"/>
      <c r="J1322" s="242"/>
      <c r="K1322" s="242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230</v>
      </c>
      <c r="AU1322" s="252" t="s">
        <v>88</v>
      </c>
      <c r="AV1322" s="13" t="s">
        <v>88</v>
      </c>
      <c r="AW1322" s="13" t="s">
        <v>34</v>
      </c>
      <c r="AX1322" s="13" t="s">
        <v>79</v>
      </c>
      <c r="AY1322" s="252" t="s">
        <v>216</v>
      </c>
    </row>
    <row r="1323" s="13" customFormat="1">
      <c r="A1323" s="13"/>
      <c r="B1323" s="241"/>
      <c r="C1323" s="242"/>
      <c r="D1323" s="243" t="s">
        <v>230</v>
      </c>
      <c r="E1323" s="244" t="s">
        <v>1</v>
      </c>
      <c r="F1323" s="245" t="s">
        <v>5959</v>
      </c>
      <c r="G1323" s="242"/>
      <c r="H1323" s="246">
        <v>2.9950000000000001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230</v>
      </c>
      <c r="AU1323" s="252" t="s">
        <v>88</v>
      </c>
      <c r="AV1323" s="13" t="s">
        <v>88</v>
      </c>
      <c r="AW1323" s="13" t="s">
        <v>34</v>
      </c>
      <c r="AX1323" s="13" t="s">
        <v>79</v>
      </c>
      <c r="AY1323" s="252" t="s">
        <v>216</v>
      </c>
    </row>
    <row r="1324" s="13" customFormat="1">
      <c r="A1324" s="13"/>
      <c r="B1324" s="241"/>
      <c r="C1324" s="242"/>
      <c r="D1324" s="243" t="s">
        <v>230</v>
      </c>
      <c r="E1324" s="244" t="s">
        <v>1</v>
      </c>
      <c r="F1324" s="245" t="s">
        <v>5960</v>
      </c>
      <c r="G1324" s="242"/>
      <c r="H1324" s="246">
        <v>2.6499999999999999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230</v>
      </c>
      <c r="AU1324" s="252" t="s">
        <v>88</v>
      </c>
      <c r="AV1324" s="13" t="s">
        <v>88</v>
      </c>
      <c r="AW1324" s="13" t="s">
        <v>34</v>
      </c>
      <c r="AX1324" s="13" t="s">
        <v>79</v>
      </c>
      <c r="AY1324" s="252" t="s">
        <v>216</v>
      </c>
    </row>
    <row r="1325" s="13" customFormat="1">
      <c r="A1325" s="13"/>
      <c r="B1325" s="241"/>
      <c r="C1325" s="242"/>
      <c r="D1325" s="243" t="s">
        <v>230</v>
      </c>
      <c r="E1325" s="244" t="s">
        <v>1</v>
      </c>
      <c r="F1325" s="245" t="s">
        <v>5961</v>
      </c>
      <c r="G1325" s="242"/>
      <c r="H1325" s="246">
        <v>2.544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230</v>
      </c>
      <c r="AU1325" s="252" t="s">
        <v>88</v>
      </c>
      <c r="AV1325" s="13" t="s">
        <v>88</v>
      </c>
      <c r="AW1325" s="13" t="s">
        <v>34</v>
      </c>
      <c r="AX1325" s="13" t="s">
        <v>79</v>
      </c>
      <c r="AY1325" s="252" t="s">
        <v>216</v>
      </c>
    </row>
    <row r="1326" s="13" customFormat="1">
      <c r="A1326" s="13"/>
      <c r="B1326" s="241"/>
      <c r="C1326" s="242"/>
      <c r="D1326" s="243" t="s">
        <v>230</v>
      </c>
      <c r="E1326" s="244" t="s">
        <v>1</v>
      </c>
      <c r="F1326" s="245" t="s">
        <v>5962</v>
      </c>
      <c r="G1326" s="242"/>
      <c r="H1326" s="246">
        <v>1.5900000000000001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230</v>
      </c>
      <c r="AU1326" s="252" t="s">
        <v>88</v>
      </c>
      <c r="AV1326" s="13" t="s">
        <v>88</v>
      </c>
      <c r="AW1326" s="13" t="s">
        <v>34</v>
      </c>
      <c r="AX1326" s="13" t="s">
        <v>79</v>
      </c>
      <c r="AY1326" s="252" t="s">
        <v>216</v>
      </c>
    </row>
    <row r="1327" s="13" customFormat="1">
      <c r="A1327" s="13"/>
      <c r="B1327" s="241"/>
      <c r="C1327" s="242"/>
      <c r="D1327" s="243" t="s">
        <v>230</v>
      </c>
      <c r="E1327" s="244" t="s">
        <v>1</v>
      </c>
      <c r="F1327" s="245" t="s">
        <v>5963</v>
      </c>
      <c r="G1327" s="242"/>
      <c r="H1327" s="246">
        <v>2.1749999999999998</v>
      </c>
      <c r="I1327" s="247"/>
      <c r="J1327" s="242"/>
      <c r="K1327" s="242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230</v>
      </c>
      <c r="AU1327" s="252" t="s">
        <v>88</v>
      </c>
      <c r="AV1327" s="13" t="s">
        <v>88</v>
      </c>
      <c r="AW1327" s="13" t="s">
        <v>34</v>
      </c>
      <c r="AX1327" s="13" t="s">
        <v>79</v>
      </c>
      <c r="AY1327" s="252" t="s">
        <v>216</v>
      </c>
    </row>
    <row r="1328" s="13" customFormat="1">
      <c r="A1328" s="13"/>
      <c r="B1328" s="241"/>
      <c r="C1328" s="242"/>
      <c r="D1328" s="243" t="s">
        <v>230</v>
      </c>
      <c r="E1328" s="244" t="s">
        <v>1</v>
      </c>
      <c r="F1328" s="245" t="s">
        <v>5964</v>
      </c>
      <c r="G1328" s="242"/>
      <c r="H1328" s="246">
        <v>1.5109999999999999</v>
      </c>
      <c r="I1328" s="247"/>
      <c r="J1328" s="242"/>
      <c r="K1328" s="242"/>
      <c r="L1328" s="248"/>
      <c r="M1328" s="249"/>
      <c r="N1328" s="250"/>
      <c r="O1328" s="250"/>
      <c r="P1328" s="250"/>
      <c r="Q1328" s="250"/>
      <c r="R1328" s="250"/>
      <c r="S1328" s="250"/>
      <c r="T1328" s="25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2" t="s">
        <v>230</v>
      </c>
      <c r="AU1328" s="252" t="s">
        <v>88</v>
      </c>
      <c r="AV1328" s="13" t="s">
        <v>88</v>
      </c>
      <c r="AW1328" s="13" t="s">
        <v>34</v>
      </c>
      <c r="AX1328" s="13" t="s">
        <v>79</v>
      </c>
      <c r="AY1328" s="252" t="s">
        <v>216</v>
      </c>
    </row>
    <row r="1329" s="14" customFormat="1">
      <c r="A1329" s="14"/>
      <c r="B1329" s="253"/>
      <c r="C1329" s="254"/>
      <c r="D1329" s="243" t="s">
        <v>230</v>
      </c>
      <c r="E1329" s="255" t="s">
        <v>1</v>
      </c>
      <c r="F1329" s="256" t="s">
        <v>285</v>
      </c>
      <c r="G1329" s="254"/>
      <c r="H1329" s="257">
        <v>28.306000000000001</v>
      </c>
      <c r="I1329" s="258"/>
      <c r="J1329" s="254"/>
      <c r="K1329" s="254"/>
      <c r="L1329" s="259"/>
      <c r="M1329" s="260"/>
      <c r="N1329" s="261"/>
      <c r="O1329" s="261"/>
      <c r="P1329" s="261"/>
      <c r="Q1329" s="261"/>
      <c r="R1329" s="261"/>
      <c r="S1329" s="261"/>
      <c r="T1329" s="26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3" t="s">
        <v>230</v>
      </c>
      <c r="AU1329" s="263" t="s">
        <v>88</v>
      </c>
      <c r="AV1329" s="14" t="s">
        <v>121</v>
      </c>
      <c r="AW1329" s="14" t="s">
        <v>34</v>
      </c>
      <c r="AX1329" s="14" t="s">
        <v>86</v>
      </c>
      <c r="AY1329" s="263" t="s">
        <v>216</v>
      </c>
    </row>
    <row r="1330" s="2" customFormat="1" ht="16.5" customHeight="1">
      <c r="A1330" s="39"/>
      <c r="B1330" s="40"/>
      <c r="C1330" s="228" t="s">
        <v>2214</v>
      </c>
      <c r="D1330" s="228" t="s">
        <v>218</v>
      </c>
      <c r="E1330" s="229" t="s">
        <v>2430</v>
      </c>
      <c r="F1330" s="230" t="s">
        <v>2431</v>
      </c>
      <c r="G1330" s="231" t="s">
        <v>277</v>
      </c>
      <c r="H1330" s="232">
        <v>5.399</v>
      </c>
      <c r="I1330" s="233"/>
      <c r="J1330" s="234">
        <f>ROUND(I1330*H1330,2)</f>
        <v>0</v>
      </c>
      <c r="K1330" s="230" t="s">
        <v>222</v>
      </c>
      <c r="L1330" s="45"/>
      <c r="M1330" s="235" t="s">
        <v>1</v>
      </c>
      <c r="N1330" s="236" t="s">
        <v>44</v>
      </c>
      <c r="O1330" s="92"/>
      <c r="P1330" s="237">
        <f>O1330*H1330</f>
        <v>0</v>
      </c>
      <c r="Q1330" s="237">
        <v>0.012200000000000001</v>
      </c>
      <c r="R1330" s="237">
        <f>Q1330*H1330</f>
        <v>0.065867800000000004</v>
      </c>
      <c r="S1330" s="237">
        <v>0</v>
      </c>
      <c r="T1330" s="238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39" t="s">
        <v>290</v>
      </c>
      <c r="AT1330" s="239" t="s">
        <v>218</v>
      </c>
      <c r="AU1330" s="239" t="s">
        <v>88</v>
      </c>
      <c r="AY1330" s="18" t="s">
        <v>216</v>
      </c>
      <c r="BE1330" s="240">
        <f>IF(N1330="základní",J1330,0)</f>
        <v>0</v>
      </c>
      <c r="BF1330" s="240">
        <f>IF(N1330="snížená",J1330,0)</f>
        <v>0</v>
      </c>
      <c r="BG1330" s="240">
        <f>IF(N1330="zákl. přenesená",J1330,0)</f>
        <v>0</v>
      </c>
      <c r="BH1330" s="240">
        <f>IF(N1330="sníž. přenesená",J1330,0)</f>
        <v>0</v>
      </c>
      <c r="BI1330" s="240">
        <f>IF(N1330="nulová",J1330,0)</f>
        <v>0</v>
      </c>
      <c r="BJ1330" s="18" t="s">
        <v>86</v>
      </c>
      <c r="BK1330" s="240">
        <f>ROUND(I1330*H1330,2)</f>
        <v>0</v>
      </c>
      <c r="BL1330" s="18" t="s">
        <v>290</v>
      </c>
      <c r="BM1330" s="239" t="s">
        <v>2432</v>
      </c>
    </row>
    <row r="1331" s="13" customFormat="1">
      <c r="A1331" s="13"/>
      <c r="B1331" s="241"/>
      <c r="C1331" s="242"/>
      <c r="D1331" s="243" t="s">
        <v>230</v>
      </c>
      <c r="E1331" s="244" t="s">
        <v>1</v>
      </c>
      <c r="F1331" s="245" t="s">
        <v>5965</v>
      </c>
      <c r="G1331" s="242"/>
      <c r="H1331" s="246">
        <v>5.399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230</v>
      </c>
      <c r="AU1331" s="252" t="s">
        <v>88</v>
      </c>
      <c r="AV1331" s="13" t="s">
        <v>88</v>
      </c>
      <c r="AW1331" s="13" t="s">
        <v>34</v>
      </c>
      <c r="AX1331" s="13" t="s">
        <v>86</v>
      </c>
      <c r="AY1331" s="252" t="s">
        <v>216</v>
      </c>
    </row>
    <row r="1332" s="2" customFormat="1" ht="21.75" customHeight="1">
      <c r="A1332" s="39"/>
      <c r="B1332" s="40"/>
      <c r="C1332" s="228" t="s">
        <v>2219</v>
      </c>
      <c r="D1332" s="228" t="s">
        <v>218</v>
      </c>
      <c r="E1332" s="229" t="s">
        <v>5966</v>
      </c>
      <c r="F1332" s="230" t="s">
        <v>5967</v>
      </c>
      <c r="G1332" s="231" t="s">
        <v>277</v>
      </c>
      <c r="H1332" s="232">
        <v>9.0999999999999996</v>
      </c>
      <c r="I1332" s="233"/>
      <c r="J1332" s="234">
        <f>ROUND(I1332*H1332,2)</f>
        <v>0</v>
      </c>
      <c r="K1332" s="230" t="s">
        <v>222</v>
      </c>
      <c r="L1332" s="45"/>
      <c r="M1332" s="235" t="s">
        <v>1</v>
      </c>
      <c r="N1332" s="236" t="s">
        <v>44</v>
      </c>
      <c r="O1332" s="92"/>
      <c r="P1332" s="237">
        <f>O1332*H1332</f>
        <v>0</v>
      </c>
      <c r="Q1332" s="237">
        <v>0.01661</v>
      </c>
      <c r="R1332" s="237">
        <f>Q1332*H1332</f>
        <v>0.15115099999999998</v>
      </c>
      <c r="S1332" s="237">
        <v>0</v>
      </c>
      <c r="T1332" s="238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39" t="s">
        <v>290</v>
      </c>
      <c r="AT1332" s="239" t="s">
        <v>218</v>
      </c>
      <c r="AU1332" s="239" t="s">
        <v>88</v>
      </c>
      <c r="AY1332" s="18" t="s">
        <v>216</v>
      </c>
      <c r="BE1332" s="240">
        <f>IF(N1332="základní",J1332,0)</f>
        <v>0</v>
      </c>
      <c r="BF1332" s="240">
        <f>IF(N1332="snížená",J1332,0)</f>
        <v>0</v>
      </c>
      <c r="BG1332" s="240">
        <f>IF(N1332="zákl. přenesená",J1332,0)</f>
        <v>0</v>
      </c>
      <c r="BH1332" s="240">
        <f>IF(N1332="sníž. přenesená",J1332,0)</f>
        <v>0</v>
      </c>
      <c r="BI1332" s="240">
        <f>IF(N1332="nulová",J1332,0)</f>
        <v>0</v>
      </c>
      <c r="BJ1332" s="18" t="s">
        <v>86</v>
      </c>
      <c r="BK1332" s="240">
        <f>ROUND(I1332*H1332,2)</f>
        <v>0</v>
      </c>
      <c r="BL1332" s="18" t="s">
        <v>290</v>
      </c>
      <c r="BM1332" s="239" t="s">
        <v>5968</v>
      </c>
    </row>
    <row r="1333" s="13" customFormat="1">
      <c r="A1333" s="13"/>
      <c r="B1333" s="241"/>
      <c r="C1333" s="242"/>
      <c r="D1333" s="243" t="s">
        <v>230</v>
      </c>
      <c r="E1333" s="244" t="s">
        <v>1</v>
      </c>
      <c r="F1333" s="245" t="s">
        <v>5969</v>
      </c>
      <c r="G1333" s="242"/>
      <c r="H1333" s="246">
        <v>9.0999999999999996</v>
      </c>
      <c r="I1333" s="247"/>
      <c r="J1333" s="242"/>
      <c r="K1333" s="242"/>
      <c r="L1333" s="248"/>
      <c r="M1333" s="249"/>
      <c r="N1333" s="250"/>
      <c r="O1333" s="250"/>
      <c r="P1333" s="250"/>
      <c r="Q1333" s="250"/>
      <c r="R1333" s="250"/>
      <c r="S1333" s="250"/>
      <c r="T1333" s="25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2" t="s">
        <v>230</v>
      </c>
      <c r="AU1333" s="252" t="s">
        <v>88</v>
      </c>
      <c r="AV1333" s="13" t="s">
        <v>88</v>
      </c>
      <c r="AW1333" s="13" t="s">
        <v>34</v>
      </c>
      <c r="AX1333" s="13" t="s">
        <v>86</v>
      </c>
      <c r="AY1333" s="252" t="s">
        <v>216</v>
      </c>
    </row>
    <row r="1334" s="2" customFormat="1" ht="16.5" customHeight="1">
      <c r="A1334" s="39"/>
      <c r="B1334" s="40"/>
      <c r="C1334" s="228" t="s">
        <v>2224</v>
      </c>
      <c r="D1334" s="228" t="s">
        <v>218</v>
      </c>
      <c r="E1334" s="229" t="s">
        <v>5970</v>
      </c>
      <c r="F1334" s="230" t="s">
        <v>5971</v>
      </c>
      <c r="G1334" s="231" t="s">
        <v>277</v>
      </c>
      <c r="H1334" s="232">
        <v>7.0789999999999997</v>
      </c>
      <c r="I1334" s="233"/>
      <c r="J1334" s="234">
        <f>ROUND(I1334*H1334,2)</f>
        <v>0</v>
      </c>
      <c r="K1334" s="230" t="s">
        <v>222</v>
      </c>
      <c r="L1334" s="45"/>
      <c r="M1334" s="235" t="s">
        <v>1</v>
      </c>
      <c r="N1334" s="236" t="s">
        <v>44</v>
      </c>
      <c r="O1334" s="92"/>
      <c r="P1334" s="237">
        <f>O1334*H1334</f>
        <v>0</v>
      </c>
      <c r="Q1334" s="237">
        <v>0.022540000000000001</v>
      </c>
      <c r="R1334" s="237">
        <f>Q1334*H1334</f>
        <v>0.15956065999999999</v>
      </c>
      <c r="S1334" s="237">
        <v>0</v>
      </c>
      <c r="T1334" s="238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39" t="s">
        <v>290</v>
      </c>
      <c r="AT1334" s="239" t="s">
        <v>218</v>
      </c>
      <c r="AU1334" s="239" t="s">
        <v>88</v>
      </c>
      <c r="AY1334" s="18" t="s">
        <v>216</v>
      </c>
      <c r="BE1334" s="240">
        <f>IF(N1334="základní",J1334,0)</f>
        <v>0</v>
      </c>
      <c r="BF1334" s="240">
        <f>IF(N1334="snížená",J1334,0)</f>
        <v>0</v>
      </c>
      <c r="BG1334" s="240">
        <f>IF(N1334="zákl. přenesená",J1334,0)</f>
        <v>0</v>
      </c>
      <c r="BH1334" s="240">
        <f>IF(N1334="sníž. přenesená",J1334,0)</f>
        <v>0</v>
      </c>
      <c r="BI1334" s="240">
        <f>IF(N1334="nulová",J1334,0)</f>
        <v>0</v>
      </c>
      <c r="BJ1334" s="18" t="s">
        <v>86</v>
      </c>
      <c r="BK1334" s="240">
        <f>ROUND(I1334*H1334,2)</f>
        <v>0</v>
      </c>
      <c r="BL1334" s="18" t="s">
        <v>290</v>
      </c>
      <c r="BM1334" s="239" t="s">
        <v>5972</v>
      </c>
    </row>
    <row r="1335" s="13" customFormat="1">
      <c r="A1335" s="13"/>
      <c r="B1335" s="241"/>
      <c r="C1335" s="242"/>
      <c r="D1335" s="243" t="s">
        <v>230</v>
      </c>
      <c r="E1335" s="244" t="s">
        <v>1</v>
      </c>
      <c r="F1335" s="245" t="s">
        <v>5973</v>
      </c>
      <c r="G1335" s="242"/>
      <c r="H1335" s="246">
        <v>4.0590000000000002</v>
      </c>
      <c r="I1335" s="247"/>
      <c r="J1335" s="242"/>
      <c r="K1335" s="242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230</v>
      </c>
      <c r="AU1335" s="252" t="s">
        <v>88</v>
      </c>
      <c r="AV1335" s="13" t="s">
        <v>88</v>
      </c>
      <c r="AW1335" s="13" t="s">
        <v>34</v>
      </c>
      <c r="AX1335" s="13" t="s">
        <v>79</v>
      </c>
      <c r="AY1335" s="252" t="s">
        <v>216</v>
      </c>
    </row>
    <row r="1336" s="13" customFormat="1">
      <c r="A1336" s="13"/>
      <c r="B1336" s="241"/>
      <c r="C1336" s="242"/>
      <c r="D1336" s="243" t="s">
        <v>230</v>
      </c>
      <c r="E1336" s="244" t="s">
        <v>1</v>
      </c>
      <c r="F1336" s="245" t="s">
        <v>5974</v>
      </c>
      <c r="G1336" s="242"/>
      <c r="H1336" s="246">
        <v>1.2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230</v>
      </c>
      <c r="AU1336" s="252" t="s">
        <v>88</v>
      </c>
      <c r="AV1336" s="13" t="s">
        <v>88</v>
      </c>
      <c r="AW1336" s="13" t="s">
        <v>34</v>
      </c>
      <c r="AX1336" s="13" t="s">
        <v>79</v>
      </c>
      <c r="AY1336" s="252" t="s">
        <v>216</v>
      </c>
    </row>
    <row r="1337" s="13" customFormat="1">
      <c r="A1337" s="13"/>
      <c r="B1337" s="241"/>
      <c r="C1337" s="242"/>
      <c r="D1337" s="243" t="s">
        <v>230</v>
      </c>
      <c r="E1337" s="244" t="s">
        <v>1</v>
      </c>
      <c r="F1337" s="245" t="s">
        <v>5975</v>
      </c>
      <c r="G1337" s="242"/>
      <c r="H1337" s="246">
        <v>0.97499999999999998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230</v>
      </c>
      <c r="AU1337" s="252" t="s">
        <v>88</v>
      </c>
      <c r="AV1337" s="13" t="s">
        <v>88</v>
      </c>
      <c r="AW1337" s="13" t="s">
        <v>34</v>
      </c>
      <c r="AX1337" s="13" t="s">
        <v>79</v>
      </c>
      <c r="AY1337" s="252" t="s">
        <v>216</v>
      </c>
    </row>
    <row r="1338" s="13" customFormat="1">
      <c r="A1338" s="13"/>
      <c r="B1338" s="241"/>
      <c r="C1338" s="242"/>
      <c r="D1338" s="243" t="s">
        <v>230</v>
      </c>
      <c r="E1338" s="244" t="s">
        <v>1</v>
      </c>
      <c r="F1338" s="245" t="s">
        <v>5976</v>
      </c>
      <c r="G1338" s="242"/>
      <c r="H1338" s="246">
        <v>0.84499999999999997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230</v>
      </c>
      <c r="AU1338" s="252" t="s">
        <v>88</v>
      </c>
      <c r="AV1338" s="13" t="s">
        <v>88</v>
      </c>
      <c r="AW1338" s="13" t="s">
        <v>34</v>
      </c>
      <c r="AX1338" s="13" t="s">
        <v>79</v>
      </c>
      <c r="AY1338" s="252" t="s">
        <v>216</v>
      </c>
    </row>
    <row r="1339" s="14" customFormat="1">
      <c r="A1339" s="14"/>
      <c r="B1339" s="253"/>
      <c r="C1339" s="254"/>
      <c r="D1339" s="243" t="s">
        <v>230</v>
      </c>
      <c r="E1339" s="255" t="s">
        <v>1</v>
      </c>
      <c r="F1339" s="256" t="s">
        <v>5977</v>
      </c>
      <c r="G1339" s="254"/>
      <c r="H1339" s="257">
        <v>7.0789999999999997</v>
      </c>
      <c r="I1339" s="258"/>
      <c r="J1339" s="254"/>
      <c r="K1339" s="254"/>
      <c r="L1339" s="259"/>
      <c r="M1339" s="260"/>
      <c r="N1339" s="261"/>
      <c r="O1339" s="261"/>
      <c r="P1339" s="261"/>
      <c r="Q1339" s="261"/>
      <c r="R1339" s="261"/>
      <c r="S1339" s="261"/>
      <c r="T1339" s="26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3" t="s">
        <v>230</v>
      </c>
      <c r="AU1339" s="263" t="s">
        <v>88</v>
      </c>
      <c r="AV1339" s="14" t="s">
        <v>121</v>
      </c>
      <c r="AW1339" s="14" t="s">
        <v>34</v>
      </c>
      <c r="AX1339" s="14" t="s">
        <v>86</v>
      </c>
      <c r="AY1339" s="263" t="s">
        <v>216</v>
      </c>
    </row>
    <row r="1340" s="2" customFormat="1" ht="16.5" customHeight="1">
      <c r="A1340" s="39"/>
      <c r="B1340" s="40"/>
      <c r="C1340" s="228" t="s">
        <v>2228</v>
      </c>
      <c r="D1340" s="228" t="s">
        <v>218</v>
      </c>
      <c r="E1340" s="229" t="s">
        <v>5978</v>
      </c>
      <c r="F1340" s="230" t="s">
        <v>5979</v>
      </c>
      <c r="G1340" s="231" t="s">
        <v>293</v>
      </c>
      <c r="H1340" s="232">
        <v>14.994999999999999</v>
      </c>
      <c r="I1340" s="233"/>
      <c r="J1340" s="234">
        <f>ROUND(I1340*H1340,2)</f>
        <v>0</v>
      </c>
      <c r="K1340" s="230" t="s">
        <v>222</v>
      </c>
      <c r="L1340" s="45"/>
      <c r="M1340" s="235" t="s">
        <v>1</v>
      </c>
      <c r="N1340" s="236" t="s">
        <v>44</v>
      </c>
      <c r="O1340" s="92"/>
      <c r="P1340" s="237">
        <f>O1340*H1340</f>
        <v>0</v>
      </c>
      <c r="Q1340" s="237">
        <v>0.0043800000000000002</v>
      </c>
      <c r="R1340" s="237">
        <f>Q1340*H1340</f>
        <v>0.065678100000000003</v>
      </c>
      <c r="S1340" s="237">
        <v>0</v>
      </c>
      <c r="T1340" s="238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39" t="s">
        <v>290</v>
      </c>
      <c r="AT1340" s="239" t="s">
        <v>218</v>
      </c>
      <c r="AU1340" s="239" t="s">
        <v>88</v>
      </c>
      <c r="AY1340" s="18" t="s">
        <v>216</v>
      </c>
      <c r="BE1340" s="240">
        <f>IF(N1340="základní",J1340,0)</f>
        <v>0</v>
      </c>
      <c r="BF1340" s="240">
        <f>IF(N1340="snížená",J1340,0)</f>
        <v>0</v>
      </c>
      <c r="BG1340" s="240">
        <f>IF(N1340="zákl. přenesená",J1340,0)</f>
        <v>0</v>
      </c>
      <c r="BH1340" s="240">
        <f>IF(N1340="sníž. přenesená",J1340,0)</f>
        <v>0</v>
      </c>
      <c r="BI1340" s="240">
        <f>IF(N1340="nulová",J1340,0)</f>
        <v>0</v>
      </c>
      <c r="BJ1340" s="18" t="s">
        <v>86</v>
      </c>
      <c r="BK1340" s="240">
        <f>ROUND(I1340*H1340,2)</f>
        <v>0</v>
      </c>
      <c r="BL1340" s="18" t="s">
        <v>290</v>
      </c>
      <c r="BM1340" s="239" t="s">
        <v>5980</v>
      </c>
    </row>
    <row r="1341" s="13" customFormat="1">
      <c r="A1341" s="13"/>
      <c r="B1341" s="241"/>
      <c r="C1341" s="242"/>
      <c r="D1341" s="243" t="s">
        <v>230</v>
      </c>
      <c r="E1341" s="244" t="s">
        <v>1</v>
      </c>
      <c r="F1341" s="245" t="s">
        <v>5981</v>
      </c>
      <c r="G1341" s="242"/>
      <c r="H1341" s="246">
        <v>6.9400000000000004</v>
      </c>
      <c r="I1341" s="247"/>
      <c r="J1341" s="242"/>
      <c r="K1341" s="242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2" t="s">
        <v>230</v>
      </c>
      <c r="AU1341" s="252" t="s">
        <v>88</v>
      </c>
      <c r="AV1341" s="13" t="s">
        <v>88</v>
      </c>
      <c r="AW1341" s="13" t="s">
        <v>34</v>
      </c>
      <c r="AX1341" s="13" t="s">
        <v>79</v>
      </c>
      <c r="AY1341" s="252" t="s">
        <v>216</v>
      </c>
    </row>
    <row r="1342" s="13" customFormat="1">
      <c r="A1342" s="13"/>
      <c r="B1342" s="241"/>
      <c r="C1342" s="242"/>
      <c r="D1342" s="243" t="s">
        <v>230</v>
      </c>
      <c r="E1342" s="244" t="s">
        <v>1</v>
      </c>
      <c r="F1342" s="245" t="s">
        <v>5982</v>
      </c>
      <c r="G1342" s="242"/>
      <c r="H1342" s="246">
        <v>1.3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230</v>
      </c>
      <c r="AU1342" s="252" t="s">
        <v>88</v>
      </c>
      <c r="AV1342" s="13" t="s">
        <v>88</v>
      </c>
      <c r="AW1342" s="13" t="s">
        <v>34</v>
      </c>
      <c r="AX1342" s="13" t="s">
        <v>79</v>
      </c>
      <c r="AY1342" s="252" t="s">
        <v>216</v>
      </c>
    </row>
    <row r="1343" s="13" customFormat="1">
      <c r="A1343" s="13"/>
      <c r="B1343" s="241"/>
      <c r="C1343" s="242"/>
      <c r="D1343" s="243" t="s">
        <v>230</v>
      </c>
      <c r="E1343" s="244" t="s">
        <v>1</v>
      </c>
      <c r="F1343" s="245" t="s">
        <v>5983</v>
      </c>
      <c r="G1343" s="242"/>
      <c r="H1343" s="246">
        <v>1.5</v>
      </c>
      <c r="I1343" s="247"/>
      <c r="J1343" s="242"/>
      <c r="K1343" s="242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230</v>
      </c>
      <c r="AU1343" s="252" t="s">
        <v>88</v>
      </c>
      <c r="AV1343" s="13" t="s">
        <v>88</v>
      </c>
      <c r="AW1343" s="13" t="s">
        <v>34</v>
      </c>
      <c r="AX1343" s="13" t="s">
        <v>79</v>
      </c>
      <c r="AY1343" s="252" t="s">
        <v>216</v>
      </c>
    </row>
    <row r="1344" s="13" customFormat="1">
      <c r="A1344" s="13"/>
      <c r="B1344" s="241"/>
      <c r="C1344" s="242"/>
      <c r="D1344" s="243" t="s">
        <v>230</v>
      </c>
      <c r="E1344" s="244" t="s">
        <v>1</v>
      </c>
      <c r="F1344" s="245" t="s">
        <v>5984</v>
      </c>
      <c r="G1344" s="242"/>
      <c r="H1344" s="246">
        <v>1.3</v>
      </c>
      <c r="I1344" s="247"/>
      <c r="J1344" s="242"/>
      <c r="K1344" s="242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230</v>
      </c>
      <c r="AU1344" s="252" t="s">
        <v>88</v>
      </c>
      <c r="AV1344" s="13" t="s">
        <v>88</v>
      </c>
      <c r="AW1344" s="13" t="s">
        <v>34</v>
      </c>
      <c r="AX1344" s="13" t="s">
        <v>79</v>
      </c>
      <c r="AY1344" s="252" t="s">
        <v>216</v>
      </c>
    </row>
    <row r="1345" s="13" customFormat="1">
      <c r="A1345" s="13"/>
      <c r="B1345" s="241"/>
      <c r="C1345" s="242"/>
      <c r="D1345" s="243" t="s">
        <v>230</v>
      </c>
      <c r="E1345" s="244" t="s">
        <v>1</v>
      </c>
      <c r="F1345" s="245" t="s">
        <v>5985</v>
      </c>
      <c r="G1345" s="242"/>
      <c r="H1345" s="246">
        <v>3.9550000000000001</v>
      </c>
      <c r="I1345" s="247"/>
      <c r="J1345" s="242"/>
      <c r="K1345" s="242"/>
      <c r="L1345" s="248"/>
      <c r="M1345" s="249"/>
      <c r="N1345" s="250"/>
      <c r="O1345" s="250"/>
      <c r="P1345" s="250"/>
      <c r="Q1345" s="250"/>
      <c r="R1345" s="250"/>
      <c r="S1345" s="250"/>
      <c r="T1345" s="25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2" t="s">
        <v>230</v>
      </c>
      <c r="AU1345" s="252" t="s">
        <v>88</v>
      </c>
      <c r="AV1345" s="13" t="s">
        <v>88</v>
      </c>
      <c r="AW1345" s="13" t="s">
        <v>34</v>
      </c>
      <c r="AX1345" s="13" t="s">
        <v>79</v>
      </c>
      <c r="AY1345" s="252" t="s">
        <v>216</v>
      </c>
    </row>
    <row r="1346" s="14" customFormat="1">
      <c r="A1346" s="14"/>
      <c r="B1346" s="253"/>
      <c r="C1346" s="254"/>
      <c r="D1346" s="243" t="s">
        <v>230</v>
      </c>
      <c r="E1346" s="255" t="s">
        <v>1</v>
      </c>
      <c r="F1346" s="256" t="s">
        <v>5977</v>
      </c>
      <c r="G1346" s="254"/>
      <c r="H1346" s="257">
        <v>14.995000000000001</v>
      </c>
      <c r="I1346" s="258"/>
      <c r="J1346" s="254"/>
      <c r="K1346" s="254"/>
      <c r="L1346" s="259"/>
      <c r="M1346" s="260"/>
      <c r="N1346" s="261"/>
      <c r="O1346" s="261"/>
      <c r="P1346" s="261"/>
      <c r="Q1346" s="261"/>
      <c r="R1346" s="261"/>
      <c r="S1346" s="261"/>
      <c r="T1346" s="26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3" t="s">
        <v>230</v>
      </c>
      <c r="AU1346" s="263" t="s">
        <v>88</v>
      </c>
      <c r="AV1346" s="14" t="s">
        <v>121</v>
      </c>
      <c r="AW1346" s="14" t="s">
        <v>34</v>
      </c>
      <c r="AX1346" s="14" t="s">
        <v>86</v>
      </c>
      <c r="AY1346" s="263" t="s">
        <v>216</v>
      </c>
    </row>
    <row r="1347" s="2" customFormat="1" ht="16.5" customHeight="1">
      <c r="A1347" s="39"/>
      <c r="B1347" s="40"/>
      <c r="C1347" s="228" t="s">
        <v>2231</v>
      </c>
      <c r="D1347" s="228" t="s">
        <v>218</v>
      </c>
      <c r="E1347" s="229" t="s">
        <v>5986</v>
      </c>
      <c r="F1347" s="230" t="s">
        <v>5987</v>
      </c>
      <c r="G1347" s="231" t="s">
        <v>277</v>
      </c>
      <c r="H1347" s="232">
        <v>9.0999999999999996</v>
      </c>
      <c r="I1347" s="233"/>
      <c r="J1347" s="234">
        <f>ROUND(I1347*H1347,2)</f>
        <v>0</v>
      </c>
      <c r="K1347" s="230" t="s">
        <v>222</v>
      </c>
      <c r="L1347" s="45"/>
      <c r="M1347" s="235" t="s">
        <v>1</v>
      </c>
      <c r="N1347" s="236" t="s">
        <v>44</v>
      </c>
      <c r="O1347" s="92"/>
      <c r="P1347" s="237">
        <f>O1347*H1347</f>
        <v>0</v>
      </c>
      <c r="Q1347" s="237">
        <v>0</v>
      </c>
      <c r="R1347" s="237">
        <f>Q1347*H1347</f>
        <v>0</v>
      </c>
      <c r="S1347" s="237">
        <v>0</v>
      </c>
      <c r="T1347" s="238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39" t="s">
        <v>290</v>
      </c>
      <c r="AT1347" s="239" t="s">
        <v>218</v>
      </c>
      <c r="AU1347" s="239" t="s">
        <v>88</v>
      </c>
      <c r="AY1347" s="18" t="s">
        <v>216</v>
      </c>
      <c r="BE1347" s="240">
        <f>IF(N1347="základní",J1347,0)</f>
        <v>0</v>
      </c>
      <c r="BF1347" s="240">
        <f>IF(N1347="snížená",J1347,0)</f>
        <v>0</v>
      </c>
      <c r="BG1347" s="240">
        <f>IF(N1347="zákl. přenesená",J1347,0)</f>
        <v>0</v>
      </c>
      <c r="BH1347" s="240">
        <f>IF(N1347="sníž. přenesená",J1347,0)</f>
        <v>0</v>
      </c>
      <c r="BI1347" s="240">
        <f>IF(N1347="nulová",J1347,0)</f>
        <v>0</v>
      </c>
      <c r="BJ1347" s="18" t="s">
        <v>86</v>
      </c>
      <c r="BK1347" s="240">
        <f>ROUND(I1347*H1347,2)</f>
        <v>0</v>
      </c>
      <c r="BL1347" s="18" t="s">
        <v>290</v>
      </c>
      <c r="BM1347" s="239" t="s">
        <v>5988</v>
      </c>
    </row>
    <row r="1348" s="13" customFormat="1">
      <c r="A1348" s="13"/>
      <c r="B1348" s="241"/>
      <c r="C1348" s="242"/>
      <c r="D1348" s="243" t="s">
        <v>230</v>
      </c>
      <c r="E1348" s="244" t="s">
        <v>1</v>
      </c>
      <c r="F1348" s="245" t="s">
        <v>5969</v>
      </c>
      <c r="G1348" s="242"/>
      <c r="H1348" s="246">
        <v>9.0999999999999996</v>
      </c>
      <c r="I1348" s="247"/>
      <c r="J1348" s="242"/>
      <c r="K1348" s="242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230</v>
      </c>
      <c r="AU1348" s="252" t="s">
        <v>88</v>
      </c>
      <c r="AV1348" s="13" t="s">
        <v>88</v>
      </c>
      <c r="AW1348" s="13" t="s">
        <v>34</v>
      </c>
      <c r="AX1348" s="13" t="s">
        <v>86</v>
      </c>
      <c r="AY1348" s="252" t="s">
        <v>216</v>
      </c>
    </row>
    <row r="1349" s="2" customFormat="1" ht="16.5" customHeight="1">
      <c r="A1349" s="39"/>
      <c r="B1349" s="40"/>
      <c r="C1349" s="264" t="s">
        <v>2236</v>
      </c>
      <c r="D1349" s="264" t="s">
        <v>372</v>
      </c>
      <c r="E1349" s="265" t="s">
        <v>5989</v>
      </c>
      <c r="F1349" s="266" t="s">
        <v>5990</v>
      </c>
      <c r="G1349" s="267" t="s">
        <v>277</v>
      </c>
      <c r="H1349" s="268">
        <v>9.282</v>
      </c>
      <c r="I1349" s="269"/>
      <c r="J1349" s="270">
        <f>ROUND(I1349*H1349,2)</f>
        <v>0</v>
      </c>
      <c r="K1349" s="266" t="s">
        <v>222</v>
      </c>
      <c r="L1349" s="271"/>
      <c r="M1349" s="272" t="s">
        <v>1</v>
      </c>
      <c r="N1349" s="273" t="s">
        <v>44</v>
      </c>
      <c r="O1349" s="92"/>
      <c r="P1349" s="237">
        <f>O1349*H1349</f>
        <v>0</v>
      </c>
      <c r="Q1349" s="237">
        <v>0.0014</v>
      </c>
      <c r="R1349" s="237">
        <f>Q1349*H1349</f>
        <v>0.012994799999999999</v>
      </c>
      <c r="S1349" s="237">
        <v>0</v>
      </c>
      <c r="T1349" s="238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39" t="s">
        <v>371</v>
      </c>
      <c r="AT1349" s="239" t="s">
        <v>372</v>
      </c>
      <c r="AU1349" s="239" t="s">
        <v>88</v>
      </c>
      <c r="AY1349" s="18" t="s">
        <v>216</v>
      </c>
      <c r="BE1349" s="240">
        <f>IF(N1349="základní",J1349,0)</f>
        <v>0</v>
      </c>
      <c r="BF1349" s="240">
        <f>IF(N1349="snížená",J1349,0)</f>
        <v>0</v>
      </c>
      <c r="BG1349" s="240">
        <f>IF(N1349="zákl. přenesená",J1349,0)</f>
        <v>0</v>
      </c>
      <c r="BH1349" s="240">
        <f>IF(N1349="sníž. přenesená",J1349,0)</f>
        <v>0</v>
      </c>
      <c r="BI1349" s="240">
        <f>IF(N1349="nulová",J1349,0)</f>
        <v>0</v>
      </c>
      <c r="BJ1349" s="18" t="s">
        <v>86</v>
      </c>
      <c r="BK1349" s="240">
        <f>ROUND(I1349*H1349,2)</f>
        <v>0</v>
      </c>
      <c r="BL1349" s="18" t="s">
        <v>290</v>
      </c>
      <c r="BM1349" s="239" t="s">
        <v>5991</v>
      </c>
    </row>
    <row r="1350" s="13" customFormat="1">
      <c r="A1350" s="13"/>
      <c r="B1350" s="241"/>
      <c r="C1350" s="242"/>
      <c r="D1350" s="243" t="s">
        <v>230</v>
      </c>
      <c r="E1350" s="242"/>
      <c r="F1350" s="245" t="s">
        <v>5992</v>
      </c>
      <c r="G1350" s="242"/>
      <c r="H1350" s="246">
        <v>9.282</v>
      </c>
      <c r="I1350" s="247"/>
      <c r="J1350" s="242"/>
      <c r="K1350" s="242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230</v>
      </c>
      <c r="AU1350" s="252" t="s">
        <v>88</v>
      </c>
      <c r="AV1350" s="13" t="s">
        <v>88</v>
      </c>
      <c r="AW1350" s="13" t="s">
        <v>4</v>
      </c>
      <c r="AX1350" s="13" t="s">
        <v>86</v>
      </c>
      <c r="AY1350" s="252" t="s">
        <v>216</v>
      </c>
    </row>
    <row r="1351" s="2" customFormat="1" ht="16.5" customHeight="1">
      <c r="A1351" s="39"/>
      <c r="B1351" s="40"/>
      <c r="C1351" s="228" t="s">
        <v>2240</v>
      </c>
      <c r="D1351" s="228" t="s">
        <v>218</v>
      </c>
      <c r="E1351" s="229" t="s">
        <v>2476</v>
      </c>
      <c r="F1351" s="230" t="s">
        <v>2477</v>
      </c>
      <c r="G1351" s="231" t="s">
        <v>277</v>
      </c>
      <c r="H1351" s="232">
        <v>12.478</v>
      </c>
      <c r="I1351" s="233"/>
      <c r="J1351" s="234">
        <f>ROUND(I1351*H1351,2)</f>
        <v>0</v>
      </c>
      <c r="K1351" s="230" t="s">
        <v>222</v>
      </c>
      <c r="L1351" s="45"/>
      <c r="M1351" s="235" t="s">
        <v>1</v>
      </c>
      <c r="N1351" s="236" t="s">
        <v>44</v>
      </c>
      <c r="O1351" s="92"/>
      <c r="P1351" s="237">
        <f>O1351*H1351</f>
        <v>0</v>
      </c>
      <c r="Q1351" s="237">
        <v>0</v>
      </c>
      <c r="R1351" s="237">
        <f>Q1351*H1351</f>
        <v>0</v>
      </c>
      <c r="S1351" s="237">
        <v>0</v>
      </c>
      <c r="T1351" s="238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39" t="s">
        <v>290</v>
      </c>
      <c r="AT1351" s="239" t="s">
        <v>218</v>
      </c>
      <c r="AU1351" s="239" t="s">
        <v>88</v>
      </c>
      <c r="AY1351" s="18" t="s">
        <v>216</v>
      </c>
      <c r="BE1351" s="240">
        <f>IF(N1351="základní",J1351,0)</f>
        <v>0</v>
      </c>
      <c r="BF1351" s="240">
        <f>IF(N1351="snížená",J1351,0)</f>
        <v>0</v>
      </c>
      <c r="BG1351" s="240">
        <f>IF(N1351="zákl. přenesená",J1351,0)</f>
        <v>0</v>
      </c>
      <c r="BH1351" s="240">
        <f>IF(N1351="sníž. přenesená",J1351,0)</f>
        <v>0</v>
      </c>
      <c r="BI1351" s="240">
        <f>IF(N1351="nulová",J1351,0)</f>
        <v>0</v>
      </c>
      <c r="BJ1351" s="18" t="s">
        <v>86</v>
      </c>
      <c r="BK1351" s="240">
        <f>ROUND(I1351*H1351,2)</f>
        <v>0</v>
      </c>
      <c r="BL1351" s="18" t="s">
        <v>290</v>
      </c>
      <c r="BM1351" s="239" t="s">
        <v>2478</v>
      </c>
    </row>
    <row r="1352" s="13" customFormat="1">
      <c r="A1352" s="13"/>
      <c r="B1352" s="241"/>
      <c r="C1352" s="242"/>
      <c r="D1352" s="243" t="s">
        <v>230</v>
      </c>
      <c r="E1352" s="244" t="s">
        <v>1</v>
      </c>
      <c r="F1352" s="245" t="s">
        <v>5965</v>
      </c>
      <c r="G1352" s="242"/>
      <c r="H1352" s="246">
        <v>5.399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230</v>
      </c>
      <c r="AU1352" s="252" t="s">
        <v>88</v>
      </c>
      <c r="AV1352" s="13" t="s">
        <v>88</v>
      </c>
      <c r="AW1352" s="13" t="s">
        <v>34</v>
      </c>
      <c r="AX1352" s="13" t="s">
        <v>79</v>
      </c>
      <c r="AY1352" s="252" t="s">
        <v>216</v>
      </c>
    </row>
    <row r="1353" s="13" customFormat="1">
      <c r="A1353" s="13"/>
      <c r="B1353" s="241"/>
      <c r="C1353" s="242"/>
      <c r="D1353" s="243" t="s">
        <v>230</v>
      </c>
      <c r="E1353" s="244" t="s">
        <v>1</v>
      </c>
      <c r="F1353" s="245" t="s">
        <v>5973</v>
      </c>
      <c r="G1353" s="242"/>
      <c r="H1353" s="246">
        <v>4.0590000000000002</v>
      </c>
      <c r="I1353" s="247"/>
      <c r="J1353" s="242"/>
      <c r="K1353" s="242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230</v>
      </c>
      <c r="AU1353" s="252" t="s">
        <v>88</v>
      </c>
      <c r="AV1353" s="13" t="s">
        <v>88</v>
      </c>
      <c r="AW1353" s="13" t="s">
        <v>34</v>
      </c>
      <c r="AX1353" s="13" t="s">
        <v>79</v>
      </c>
      <c r="AY1353" s="252" t="s">
        <v>216</v>
      </c>
    </row>
    <row r="1354" s="13" customFormat="1">
      <c r="A1354" s="13"/>
      <c r="B1354" s="241"/>
      <c r="C1354" s="242"/>
      <c r="D1354" s="243" t="s">
        <v>230</v>
      </c>
      <c r="E1354" s="244" t="s">
        <v>1</v>
      </c>
      <c r="F1354" s="245" t="s">
        <v>5974</v>
      </c>
      <c r="G1354" s="242"/>
      <c r="H1354" s="246">
        <v>1.2</v>
      </c>
      <c r="I1354" s="247"/>
      <c r="J1354" s="242"/>
      <c r="K1354" s="242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2" t="s">
        <v>230</v>
      </c>
      <c r="AU1354" s="252" t="s">
        <v>88</v>
      </c>
      <c r="AV1354" s="13" t="s">
        <v>88</v>
      </c>
      <c r="AW1354" s="13" t="s">
        <v>34</v>
      </c>
      <c r="AX1354" s="13" t="s">
        <v>79</v>
      </c>
      <c r="AY1354" s="252" t="s">
        <v>216</v>
      </c>
    </row>
    <row r="1355" s="13" customFormat="1">
      <c r="A1355" s="13"/>
      <c r="B1355" s="241"/>
      <c r="C1355" s="242"/>
      <c r="D1355" s="243" t="s">
        <v>230</v>
      </c>
      <c r="E1355" s="244" t="s">
        <v>1</v>
      </c>
      <c r="F1355" s="245" t="s">
        <v>5975</v>
      </c>
      <c r="G1355" s="242"/>
      <c r="H1355" s="246">
        <v>0.97499999999999998</v>
      </c>
      <c r="I1355" s="247"/>
      <c r="J1355" s="242"/>
      <c r="K1355" s="242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230</v>
      </c>
      <c r="AU1355" s="252" t="s">
        <v>88</v>
      </c>
      <c r="AV1355" s="13" t="s">
        <v>88</v>
      </c>
      <c r="AW1355" s="13" t="s">
        <v>34</v>
      </c>
      <c r="AX1355" s="13" t="s">
        <v>79</v>
      </c>
      <c r="AY1355" s="252" t="s">
        <v>216</v>
      </c>
    </row>
    <row r="1356" s="13" customFormat="1">
      <c r="A1356" s="13"/>
      <c r="B1356" s="241"/>
      <c r="C1356" s="242"/>
      <c r="D1356" s="243" t="s">
        <v>230</v>
      </c>
      <c r="E1356" s="244" t="s">
        <v>1</v>
      </c>
      <c r="F1356" s="245" t="s">
        <v>5976</v>
      </c>
      <c r="G1356" s="242"/>
      <c r="H1356" s="246">
        <v>0.84499999999999997</v>
      </c>
      <c r="I1356" s="247"/>
      <c r="J1356" s="242"/>
      <c r="K1356" s="242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230</v>
      </c>
      <c r="AU1356" s="252" t="s">
        <v>88</v>
      </c>
      <c r="AV1356" s="13" t="s">
        <v>88</v>
      </c>
      <c r="AW1356" s="13" t="s">
        <v>34</v>
      </c>
      <c r="AX1356" s="13" t="s">
        <v>79</v>
      </c>
      <c r="AY1356" s="252" t="s">
        <v>216</v>
      </c>
    </row>
    <row r="1357" s="14" customFormat="1">
      <c r="A1357" s="14"/>
      <c r="B1357" s="253"/>
      <c r="C1357" s="254"/>
      <c r="D1357" s="243" t="s">
        <v>230</v>
      </c>
      <c r="E1357" s="255" t="s">
        <v>1</v>
      </c>
      <c r="F1357" s="256" t="s">
        <v>5977</v>
      </c>
      <c r="G1357" s="254"/>
      <c r="H1357" s="257">
        <v>12.478</v>
      </c>
      <c r="I1357" s="258"/>
      <c r="J1357" s="254"/>
      <c r="K1357" s="254"/>
      <c r="L1357" s="259"/>
      <c r="M1357" s="260"/>
      <c r="N1357" s="261"/>
      <c r="O1357" s="261"/>
      <c r="P1357" s="261"/>
      <c r="Q1357" s="261"/>
      <c r="R1357" s="261"/>
      <c r="S1357" s="261"/>
      <c r="T1357" s="26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3" t="s">
        <v>230</v>
      </c>
      <c r="AU1357" s="263" t="s">
        <v>88</v>
      </c>
      <c r="AV1357" s="14" t="s">
        <v>121</v>
      </c>
      <c r="AW1357" s="14" t="s">
        <v>34</v>
      </c>
      <c r="AX1357" s="14" t="s">
        <v>86</v>
      </c>
      <c r="AY1357" s="263" t="s">
        <v>216</v>
      </c>
    </row>
    <row r="1358" s="2" customFormat="1" ht="16.5" customHeight="1">
      <c r="A1358" s="39"/>
      <c r="B1358" s="40"/>
      <c r="C1358" s="228" t="s">
        <v>2243</v>
      </c>
      <c r="D1358" s="228" t="s">
        <v>218</v>
      </c>
      <c r="E1358" s="229" t="s">
        <v>5993</v>
      </c>
      <c r="F1358" s="230" t="s">
        <v>5994</v>
      </c>
      <c r="G1358" s="231" t="s">
        <v>293</v>
      </c>
      <c r="H1358" s="232">
        <v>4.0999999999999996</v>
      </c>
      <c r="I1358" s="233"/>
      <c r="J1358" s="234">
        <f>ROUND(I1358*H1358,2)</f>
        <v>0</v>
      </c>
      <c r="K1358" s="230" t="s">
        <v>222</v>
      </c>
      <c r="L1358" s="45"/>
      <c r="M1358" s="235" t="s">
        <v>1</v>
      </c>
      <c r="N1358" s="236" t="s">
        <v>44</v>
      </c>
      <c r="O1358" s="92"/>
      <c r="P1358" s="237">
        <f>O1358*H1358</f>
        <v>0</v>
      </c>
      <c r="Q1358" s="237">
        <v>0.04163</v>
      </c>
      <c r="R1358" s="237">
        <f>Q1358*H1358</f>
        <v>0.17068299999999997</v>
      </c>
      <c r="S1358" s="237">
        <v>0</v>
      </c>
      <c r="T1358" s="238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39" t="s">
        <v>290</v>
      </c>
      <c r="AT1358" s="239" t="s">
        <v>218</v>
      </c>
      <c r="AU1358" s="239" t="s">
        <v>88</v>
      </c>
      <c r="AY1358" s="18" t="s">
        <v>216</v>
      </c>
      <c r="BE1358" s="240">
        <f>IF(N1358="základní",J1358,0)</f>
        <v>0</v>
      </c>
      <c r="BF1358" s="240">
        <f>IF(N1358="snížená",J1358,0)</f>
        <v>0</v>
      </c>
      <c r="BG1358" s="240">
        <f>IF(N1358="zákl. přenesená",J1358,0)</f>
        <v>0</v>
      </c>
      <c r="BH1358" s="240">
        <f>IF(N1358="sníž. přenesená",J1358,0)</f>
        <v>0</v>
      </c>
      <c r="BI1358" s="240">
        <f>IF(N1358="nulová",J1358,0)</f>
        <v>0</v>
      </c>
      <c r="BJ1358" s="18" t="s">
        <v>86</v>
      </c>
      <c r="BK1358" s="240">
        <f>ROUND(I1358*H1358,2)</f>
        <v>0</v>
      </c>
      <c r="BL1358" s="18" t="s">
        <v>290</v>
      </c>
      <c r="BM1358" s="239" t="s">
        <v>5995</v>
      </c>
    </row>
    <row r="1359" s="13" customFormat="1">
      <c r="A1359" s="13"/>
      <c r="B1359" s="241"/>
      <c r="C1359" s="242"/>
      <c r="D1359" s="243" t="s">
        <v>230</v>
      </c>
      <c r="E1359" s="244" t="s">
        <v>1</v>
      </c>
      <c r="F1359" s="245" t="s">
        <v>5996</v>
      </c>
      <c r="G1359" s="242"/>
      <c r="H1359" s="246">
        <v>4.0999999999999996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230</v>
      </c>
      <c r="AU1359" s="252" t="s">
        <v>88</v>
      </c>
      <c r="AV1359" s="13" t="s">
        <v>88</v>
      </c>
      <c r="AW1359" s="13" t="s">
        <v>34</v>
      </c>
      <c r="AX1359" s="13" t="s">
        <v>86</v>
      </c>
      <c r="AY1359" s="252" t="s">
        <v>216</v>
      </c>
    </row>
    <row r="1360" s="2" customFormat="1" ht="16.5" customHeight="1">
      <c r="A1360" s="39"/>
      <c r="B1360" s="40"/>
      <c r="C1360" s="228" t="s">
        <v>2248</v>
      </c>
      <c r="D1360" s="228" t="s">
        <v>218</v>
      </c>
      <c r="E1360" s="229" t="s">
        <v>5997</v>
      </c>
      <c r="F1360" s="230" t="s">
        <v>5998</v>
      </c>
      <c r="G1360" s="231" t="s">
        <v>221</v>
      </c>
      <c r="H1360" s="232">
        <v>3</v>
      </c>
      <c r="I1360" s="233"/>
      <c r="J1360" s="234">
        <f>ROUND(I1360*H1360,2)</f>
        <v>0</v>
      </c>
      <c r="K1360" s="230" t="s">
        <v>222</v>
      </c>
      <c r="L1360" s="45"/>
      <c r="M1360" s="235" t="s">
        <v>1</v>
      </c>
      <c r="N1360" s="236" t="s">
        <v>44</v>
      </c>
      <c r="O1360" s="92"/>
      <c r="P1360" s="237">
        <f>O1360*H1360</f>
        <v>0</v>
      </c>
      <c r="Q1360" s="237">
        <v>3.0000000000000001E-05</v>
      </c>
      <c r="R1360" s="237">
        <f>Q1360*H1360</f>
        <v>9.0000000000000006E-05</v>
      </c>
      <c r="S1360" s="237">
        <v>0</v>
      </c>
      <c r="T1360" s="238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9" t="s">
        <v>290</v>
      </c>
      <c r="AT1360" s="239" t="s">
        <v>218</v>
      </c>
      <c r="AU1360" s="239" t="s">
        <v>88</v>
      </c>
      <c r="AY1360" s="18" t="s">
        <v>216</v>
      </c>
      <c r="BE1360" s="240">
        <f>IF(N1360="základní",J1360,0)</f>
        <v>0</v>
      </c>
      <c r="BF1360" s="240">
        <f>IF(N1360="snížená",J1360,0)</f>
        <v>0</v>
      </c>
      <c r="BG1360" s="240">
        <f>IF(N1360="zákl. přenesená",J1360,0)</f>
        <v>0</v>
      </c>
      <c r="BH1360" s="240">
        <f>IF(N1360="sníž. přenesená",J1360,0)</f>
        <v>0</v>
      </c>
      <c r="BI1360" s="240">
        <f>IF(N1360="nulová",J1360,0)</f>
        <v>0</v>
      </c>
      <c r="BJ1360" s="18" t="s">
        <v>86</v>
      </c>
      <c r="BK1360" s="240">
        <f>ROUND(I1360*H1360,2)</f>
        <v>0</v>
      </c>
      <c r="BL1360" s="18" t="s">
        <v>290</v>
      </c>
      <c r="BM1360" s="239" t="s">
        <v>5999</v>
      </c>
    </row>
    <row r="1361" s="13" customFormat="1">
      <c r="A1361" s="13"/>
      <c r="B1361" s="241"/>
      <c r="C1361" s="242"/>
      <c r="D1361" s="243" t="s">
        <v>230</v>
      </c>
      <c r="E1361" s="244" t="s">
        <v>1</v>
      </c>
      <c r="F1361" s="245" t="s">
        <v>6000</v>
      </c>
      <c r="G1361" s="242"/>
      <c r="H1361" s="246">
        <v>3</v>
      </c>
      <c r="I1361" s="247"/>
      <c r="J1361" s="242"/>
      <c r="K1361" s="242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230</v>
      </c>
      <c r="AU1361" s="252" t="s">
        <v>88</v>
      </c>
      <c r="AV1361" s="13" t="s">
        <v>88</v>
      </c>
      <c r="AW1361" s="13" t="s">
        <v>34</v>
      </c>
      <c r="AX1361" s="13" t="s">
        <v>86</v>
      </c>
      <c r="AY1361" s="252" t="s">
        <v>216</v>
      </c>
    </row>
    <row r="1362" s="2" customFormat="1" ht="16.5" customHeight="1">
      <c r="A1362" s="39"/>
      <c r="B1362" s="40"/>
      <c r="C1362" s="264" t="s">
        <v>2253</v>
      </c>
      <c r="D1362" s="264" t="s">
        <v>372</v>
      </c>
      <c r="E1362" s="265" t="s">
        <v>6001</v>
      </c>
      <c r="F1362" s="266" t="s">
        <v>6002</v>
      </c>
      <c r="G1362" s="267" t="s">
        <v>221</v>
      </c>
      <c r="H1362" s="268">
        <v>3</v>
      </c>
      <c r="I1362" s="269"/>
      <c r="J1362" s="270">
        <f>ROUND(I1362*H1362,2)</f>
        <v>0</v>
      </c>
      <c r="K1362" s="266" t="s">
        <v>1</v>
      </c>
      <c r="L1362" s="271"/>
      <c r="M1362" s="272" t="s">
        <v>1</v>
      </c>
      <c r="N1362" s="273" t="s">
        <v>44</v>
      </c>
      <c r="O1362" s="92"/>
      <c r="P1362" s="237">
        <f>O1362*H1362</f>
        <v>0</v>
      </c>
      <c r="Q1362" s="237">
        <v>0.0041999999999999997</v>
      </c>
      <c r="R1362" s="237">
        <f>Q1362*H1362</f>
        <v>0.0126</v>
      </c>
      <c r="S1362" s="237">
        <v>0</v>
      </c>
      <c r="T1362" s="238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39" t="s">
        <v>371</v>
      </c>
      <c r="AT1362" s="239" t="s">
        <v>372</v>
      </c>
      <c r="AU1362" s="239" t="s">
        <v>88</v>
      </c>
      <c r="AY1362" s="18" t="s">
        <v>216</v>
      </c>
      <c r="BE1362" s="240">
        <f>IF(N1362="základní",J1362,0)</f>
        <v>0</v>
      </c>
      <c r="BF1362" s="240">
        <f>IF(N1362="snížená",J1362,0)</f>
        <v>0</v>
      </c>
      <c r="BG1362" s="240">
        <f>IF(N1362="zákl. přenesená",J1362,0)</f>
        <v>0</v>
      </c>
      <c r="BH1362" s="240">
        <f>IF(N1362="sníž. přenesená",J1362,0)</f>
        <v>0</v>
      </c>
      <c r="BI1362" s="240">
        <f>IF(N1362="nulová",J1362,0)</f>
        <v>0</v>
      </c>
      <c r="BJ1362" s="18" t="s">
        <v>86</v>
      </c>
      <c r="BK1362" s="240">
        <f>ROUND(I1362*H1362,2)</f>
        <v>0</v>
      </c>
      <c r="BL1362" s="18" t="s">
        <v>290</v>
      </c>
      <c r="BM1362" s="239" t="s">
        <v>6003</v>
      </c>
    </row>
    <row r="1363" s="2" customFormat="1" ht="16.5" customHeight="1">
      <c r="A1363" s="39"/>
      <c r="B1363" s="40"/>
      <c r="C1363" s="228" t="s">
        <v>2259</v>
      </c>
      <c r="D1363" s="228" t="s">
        <v>218</v>
      </c>
      <c r="E1363" s="229" t="s">
        <v>6004</v>
      </c>
      <c r="F1363" s="230" t="s">
        <v>6005</v>
      </c>
      <c r="G1363" s="231" t="s">
        <v>221</v>
      </c>
      <c r="H1363" s="232">
        <v>3</v>
      </c>
      <c r="I1363" s="233"/>
      <c r="J1363" s="234">
        <f>ROUND(I1363*H1363,2)</f>
        <v>0</v>
      </c>
      <c r="K1363" s="230" t="s">
        <v>222</v>
      </c>
      <c r="L1363" s="45"/>
      <c r="M1363" s="235" t="s">
        <v>1</v>
      </c>
      <c r="N1363" s="236" t="s">
        <v>44</v>
      </c>
      <c r="O1363" s="92"/>
      <c r="P1363" s="237">
        <f>O1363*H1363</f>
        <v>0</v>
      </c>
      <c r="Q1363" s="237">
        <v>0</v>
      </c>
      <c r="R1363" s="237">
        <f>Q1363*H1363</f>
        <v>0</v>
      </c>
      <c r="S1363" s="237">
        <v>0.016899999999999998</v>
      </c>
      <c r="T1363" s="238">
        <f>S1363*H1363</f>
        <v>0.050699999999999995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39" t="s">
        <v>290</v>
      </c>
      <c r="AT1363" s="239" t="s">
        <v>218</v>
      </c>
      <c r="AU1363" s="239" t="s">
        <v>88</v>
      </c>
      <c r="AY1363" s="18" t="s">
        <v>216</v>
      </c>
      <c r="BE1363" s="240">
        <f>IF(N1363="základní",J1363,0)</f>
        <v>0</v>
      </c>
      <c r="BF1363" s="240">
        <f>IF(N1363="snížená",J1363,0)</f>
        <v>0</v>
      </c>
      <c r="BG1363" s="240">
        <f>IF(N1363="zákl. přenesená",J1363,0)</f>
        <v>0</v>
      </c>
      <c r="BH1363" s="240">
        <f>IF(N1363="sníž. přenesená",J1363,0)</f>
        <v>0</v>
      </c>
      <c r="BI1363" s="240">
        <f>IF(N1363="nulová",J1363,0)</f>
        <v>0</v>
      </c>
      <c r="BJ1363" s="18" t="s">
        <v>86</v>
      </c>
      <c r="BK1363" s="240">
        <f>ROUND(I1363*H1363,2)</f>
        <v>0</v>
      </c>
      <c r="BL1363" s="18" t="s">
        <v>290</v>
      </c>
      <c r="BM1363" s="239" t="s">
        <v>6006</v>
      </c>
    </row>
    <row r="1364" s="13" customFormat="1">
      <c r="A1364" s="13"/>
      <c r="B1364" s="241"/>
      <c r="C1364" s="242"/>
      <c r="D1364" s="243" t="s">
        <v>230</v>
      </c>
      <c r="E1364" s="244" t="s">
        <v>1</v>
      </c>
      <c r="F1364" s="245" t="s">
        <v>6007</v>
      </c>
      <c r="G1364" s="242"/>
      <c r="H1364" s="246">
        <v>1</v>
      </c>
      <c r="I1364" s="247"/>
      <c r="J1364" s="242"/>
      <c r="K1364" s="242"/>
      <c r="L1364" s="248"/>
      <c r="M1364" s="249"/>
      <c r="N1364" s="250"/>
      <c r="O1364" s="250"/>
      <c r="P1364" s="250"/>
      <c r="Q1364" s="250"/>
      <c r="R1364" s="250"/>
      <c r="S1364" s="250"/>
      <c r="T1364" s="25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2" t="s">
        <v>230</v>
      </c>
      <c r="AU1364" s="252" t="s">
        <v>88</v>
      </c>
      <c r="AV1364" s="13" t="s">
        <v>88</v>
      </c>
      <c r="AW1364" s="13" t="s">
        <v>34</v>
      </c>
      <c r="AX1364" s="13" t="s">
        <v>79</v>
      </c>
      <c r="AY1364" s="252" t="s">
        <v>216</v>
      </c>
    </row>
    <row r="1365" s="13" customFormat="1">
      <c r="A1365" s="13"/>
      <c r="B1365" s="241"/>
      <c r="C1365" s="242"/>
      <c r="D1365" s="243" t="s">
        <v>230</v>
      </c>
      <c r="E1365" s="244" t="s">
        <v>1</v>
      </c>
      <c r="F1365" s="245" t="s">
        <v>6008</v>
      </c>
      <c r="G1365" s="242"/>
      <c r="H1365" s="246">
        <v>1</v>
      </c>
      <c r="I1365" s="247"/>
      <c r="J1365" s="242"/>
      <c r="K1365" s="242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230</v>
      </c>
      <c r="AU1365" s="252" t="s">
        <v>88</v>
      </c>
      <c r="AV1365" s="13" t="s">
        <v>88</v>
      </c>
      <c r="AW1365" s="13" t="s">
        <v>34</v>
      </c>
      <c r="AX1365" s="13" t="s">
        <v>79</v>
      </c>
      <c r="AY1365" s="252" t="s">
        <v>216</v>
      </c>
    </row>
    <row r="1366" s="13" customFormat="1">
      <c r="A1366" s="13"/>
      <c r="B1366" s="241"/>
      <c r="C1366" s="242"/>
      <c r="D1366" s="243" t="s">
        <v>230</v>
      </c>
      <c r="E1366" s="244" t="s">
        <v>1</v>
      </c>
      <c r="F1366" s="245" t="s">
        <v>6009</v>
      </c>
      <c r="G1366" s="242"/>
      <c r="H1366" s="246">
        <v>1</v>
      </c>
      <c r="I1366" s="247"/>
      <c r="J1366" s="242"/>
      <c r="K1366" s="242"/>
      <c r="L1366" s="248"/>
      <c r="M1366" s="249"/>
      <c r="N1366" s="250"/>
      <c r="O1366" s="250"/>
      <c r="P1366" s="250"/>
      <c r="Q1366" s="250"/>
      <c r="R1366" s="250"/>
      <c r="S1366" s="250"/>
      <c r="T1366" s="25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2" t="s">
        <v>230</v>
      </c>
      <c r="AU1366" s="252" t="s">
        <v>88</v>
      </c>
      <c r="AV1366" s="13" t="s">
        <v>88</v>
      </c>
      <c r="AW1366" s="13" t="s">
        <v>34</v>
      </c>
      <c r="AX1366" s="13" t="s">
        <v>79</v>
      </c>
      <c r="AY1366" s="252" t="s">
        <v>216</v>
      </c>
    </row>
    <row r="1367" s="14" customFormat="1">
      <c r="A1367" s="14"/>
      <c r="B1367" s="253"/>
      <c r="C1367" s="254"/>
      <c r="D1367" s="243" t="s">
        <v>230</v>
      </c>
      <c r="E1367" s="255" t="s">
        <v>1</v>
      </c>
      <c r="F1367" s="256" t="s">
        <v>285</v>
      </c>
      <c r="G1367" s="254"/>
      <c r="H1367" s="257">
        <v>3</v>
      </c>
      <c r="I1367" s="258"/>
      <c r="J1367" s="254"/>
      <c r="K1367" s="254"/>
      <c r="L1367" s="259"/>
      <c r="M1367" s="260"/>
      <c r="N1367" s="261"/>
      <c r="O1367" s="261"/>
      <c r="P1367" s="261"/>
      <c r="Q1367" s="261"/>
      <c r="R1367" s="261"/>
      <c r="S1367" s="261"/>
      <c r="T1367" s="26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3" t="s">
        <v>230</v>
      </c>
      <c r="AU1367" s="263" t="s">
        <v>88</v>
      </c>
      <c r="AV1367" s="14" t="s">
        <v>121</v>
      </c>
      <c r="AW1367" s="14" t="s">
        <v>34</v>
      </c>
      <c r="AX1367" s="14" t="s">
        <v>86</v>
      </c>
      <c r="AY1367" s="263" t="s">
        <v>216</v>
      </c>
    </row>
    <row r="1368" s="2" customFormat="1" ht="16.5" customHeight="1">
      <c r="A1368" s="39"/>
      <c r="B1368" s="40"/>
      <c r="C1368" s="228" t="s">
        <v>2264</v>
      </c>
      <c r="D1368" s="228" t="s">
        <v>218</v>
      </c>
      <c r="E1368" s="229" t="s">
        <v>2523</v>
      </c>
      <c r="F1368" s="230" t="s">
        <v>2524</v>
      </c>
      <c r="G1368" s="231" t="s">
        <v>359</v>
      </c>
      <c r="H1368" s="232">
        <v>7.5679999999999996</v>
      </c>
      <c r="I1368" s="233"/>
      <c r="J1368" s="234">
        <f>ROUND(I1368*H1368,2)</f>
        <v>0</v>
      </c>
      <c r="K1368" s="230" t="s">
        <v>222</v>
      </c>
      <c r="L1368" s="45"/>
      <c r="M1368" s="235" t="s">
        <v>1</v>
      </c>
      <c r="N1368" s="236" t="s">
        <v>44</v>
      </c>
      <c r="O1368" s="92"/>
      <c r="P1368" s="237">
        <f>O1368*H1368</f>
        <v>0</v>
      </c>
      <c r="Q1368" s="237">
        <v>0</v>
      </c>
      <c r="R1368" s="237">
        <f>Q1368*H1368</f>
        <v>0</v>
      </c>
      <c r="S1368" s="237">
        <v>0</v>
      </c>
      <c r="T1368" s="238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9" t="s">
        <v>290</v>
      </c>
      <c r="AT1368" s="239" t="s">
        <v>218</v>
      </c>
      <c r="AU1368" s="239" t="s">
        <v>88</v>
      </c>
      <c r="AY1368" s="18" t="s">
        <v>216</v>
      </c>
      <c r="BE1368" s="240">
        <f>IF(N1368="základní",J1368,0)</f>
        <v>0</v>
      </c>
      <c r="BF1368" s="240">
        <f>IF(N1368="snížená",J1368,0)</f>
        <v>0</v>
      </c>
      <c r="BG1368" s="240">
        <f>IF(N1368="zákl. přenesená",J1368,0)</f>
        <v>0</v>
      </c>
      <c r="BH1368" s="240">
        <f>IF(N1368="sníž. přenesená",J1368,0)</f>
        <v>0</v>
      </c>
      <c r="BI1368" s="240">
        <f>IF(N1368="nulová",J1368,0)</f>
        <v>0</v>
      </c>
      <c r="BJ1368" s="18" t="s">
        <v>86</v>
      </c>
      <c r="BK1368" s="240">
        <f>ROUND(I1368*H1368,2)</f>
        <v>0</v>
      </c>
      <c r="BL1368" s="18" t="s">
        <v>290</v>
      </c>
      <c r="BM1368" s="239" t="s">
        <v>2525</v>
      </c>
    </row>
    <row r="1369" s="2" customFormat="1" ht="16.5" customHeight="1">
      <c r="A1369" s="39"/>
      <c r="B1369" s="40"/>
      <c r="C1369" s="228" t="s">
        <v>2271</v>
      </c>
      <c r="D1369" s="228" t="s">
        <v>218</v>
      </c>
      <c r="E1369" s="229" t="s">
        <v>2527</v>
      </c>
      <c r="F1369" s="230" t="s">
        <v>2528</v>
      </c>
      <c r="G1369" s="231" t="s">
        <v>359</v>
      </c>
      <c r="H1369" s="232">
        <v>7.5679999999999996</v>
      </c>
      <c r="I1369" s="233"/>
      <c r="J1369" s="234">
        <f>ROUND(I1369*H1369,2)</f>
        <v>0</v>
      </c>
      <c r="K1369" s="230" t="s">
        <v>222</v>
      </c>
      <c r="L1369" s="45"/>
      <c r="M1369" s="235" t="s">
        <v>1</v>
      </c>
      <c r="N1369" s="236" t="s">
        <v>44</v>
      </c>
      <c r="O1369" s="92"/>
      <c r="P1369" s="237">
        <f>O1369*H1369</f>
        <v>0</v>
      </c>
      <c r="Q1369" s="237">
        <v>0</v>
      </c>
      <c r="R1369" s="237">
        <f>Q1369*H1369</f>
        <v>0</v>
      </c>
      <c r="S1369" s="237">
        <v>0</v>
      </c>
      <c r="T1369" s="238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9" t="s">
        <v>290</v>
      </c>
      <c r="AT1369" s="239" t="s">
        <v>218</v>
      </c>
      <c r="AU1369" s="239" t="s">
        <v>88</v>
      </c>
      <c r="AY1369" s="18" t="s">
        <v>216</v>
      </c>
      <c r="BE1369" s="240">
        <f>IF(N1369="základní",J1369,0)</f>
        <v>0</v>
      </c>
      <c r="BF1369" s="240">
        <f>IF(N1369="snížená",J1369,0)</f>
        <v>0</v>
      </c>
      <c r="BG1369" s="240">
        <f>IF(N1369="zákl. přenesená",J1369,0)</f>
        <v>0</v>
      </c>
      <c r="BH1369" s="240">
        <f>IF(N1369="sníž. přenesená",J1369,0)</f>
        <v>0</v>
      </c>
      <c r="BI1369" s="240">
        <f>IF(N1369="nulová",J1369,0)</f>
        <v>0</v>
      </c>
      <c r="BJ1369" s="18" t="s">
        <v>86</v>
      </c>
      <c r="BK1369" s="240">
        <f>ROUND(I1369*H1369,2)</f>
        <v>0</v>
      </c>
      <c r="BL1369" s="18" t="s">
        <v>290</v>
      </c>
      <c r="BM1369" s="239" t="s">
        <v>2529</v>
      </c>
    </row>
    <row r="1370" s="12" customFormat="1" ht="22.8" customHeight="1">
      <c r="A1370" s="12"/>
      <c r="B1370" s="212"/>
      <c r="C1370" s="213"/>
      <c r="D1370" s="214" t="s">
        <v>78</v>
      </c>
      <c r="E1370" s="226" t="s">
        <v>2530</v>
      </c>
      <c r="F1370" s="226" t="s">
        <v>2531</v>
      </c>
      <c r="G1370" s="213"/>
      <c r="H1370" s="213"/>
      <c r="I1370" s="216"/>
      <c r="J1370" s="227">
        <f>BK1370</f>
        <v>0</v>
      </c>
      <c r="K1370" s="213"/>
      <c r="L1370" s="218"/>
      <c r="M1370" s="219"/>
      <c r="N1370" s="220"/>
      <c r="O1370" s="220"/>
      <c r="P1370" s="221">
        <f>SUM(P1371:P1383)</f>
        <v>0</v>
      </c>
      <c r="Q1370" s="220"/>
      <c r="R1370" s="221">
        <f>SUM(R1371:R1383)</f>
        <v>0.71211100000000005</v>
      </c>
      <c r="S1370" s="220"/>
      <c r="T1370" s="222">
        <f>SUM(T1371:T1383)</f>
        <v>0.72495260000000006</v>
      </c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R1370" s="223" t="s">
        <v>88</v>
      </c>
      <c r="AT1370" s="224" t="s">
        <v>78</v>
      </c>
      <c r="AU1370" s="224" t="s">
        <v>86</v>
      </c>
      <c r="AY1370" s="223" t="s">
        <v>216</v>
      </c>
      <c r="BK1370" s="225">
        <f>SUM(BK1371:BK1383)</f>
        <v>0</v>
      </c>
    </row>
    <row r="1371" s="2" customFormat="1" ht="16.5" customHeight="1">
      <c r="A1371" s="39"/>
      <c r="B1371" s="40"/>
      <c r="C1371" s="228" t="s">
        <v>2274</v>
      </c>
      <c r="D1371" s="228" t="s">
        <v>218</v>
      </c>
      <c r="E1371" s="229" t="s">
        <v>6010</v>
      </c>
      <c r="F1371" s="230" t="s">
        <v>6011</v>
      </c>
      <c r="G1371" s="231" t="s">
        <v>221</v>
      </c>
      <c r="H1371" s="232">
        <v>1</v>
      </c>
      <c r="I1371" s="233"/>
      <c r="J1371" s="234">
        <f>ROUND(I1371*H1371,2)</f>
        <v>0</v>
      </c>
      <c r="K1371" s="230" t="s">
        <v>222</v>
      </c>
      <c r="L1371" s="45"/>
      <c r="M1371" s="235" t="s">
        <v>1</v>
      </c>
      <c r="N1371" s="236" t="s">
        <v>44</v>
      </c>
      <c r="O1371" s="92"/>
      <c r="P1371" s="237">
        <f>O1371*H1371</f>
        <v>0</v>
      </c>
      <c r="Q1371" s="237">
        <v>0</v>
      </c>
      <c r="R1371" s="237">
        <f>Q1371*H1371</f>
        <v>0</v>
      </c>
      <c r="S1371" s="237">
        <v>0.0090600000000000003</v>
      </c>
      <c r="T1371" s="238">
        <f>S1371*H1371</f>
        <v>0.0090600000000000003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9" t="s">
        <v>290</v>
      </c>
      <c r="AT1371" s="239" t="s">
        <v>218</v>
      </c>
      <c r="AU1371" s="239" t="s">
        <v>88</v>
      </c>
      <c r="AY1371" s="18" t="s">
        <v>216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86</v>
      </c>
      <c r="BK1371" s="240">
        <f>ROUND(I1371*H1371,2)</f>
        <v>0</v>
      </c>
      <c r="BL1371" s="18" t="s">
        <v>290</v>
      </c>
      <c r="BM1371" s="239" t="s">
        <v>6012</v>
      </c>
    </row>
    <row r="1372" s="2" customFormat="1" ht="16.5" customHeight="1">
      <c r="A1372" s="39"/>
      <c r="B1372" s="40"/>
      <c r="C1372" s="228" t="s">
        <v>2279</v>
      </c>
      <c r="D1372" s="228" t="s">
        <v>218</v>
      </c>
      <c r="E1372" s="229" t="s">
        <v>6013</v>
      </c>
      <c r="F1372" s="230" t="s">
        <v>6014</v>
      </c>
      <c r="G1372" s="231" t="s">
        <v>293</v>
      </c>
      <c r="H1372" s="232">
        <v>120.59999999999999</v>
      </c>
      <c r="I1372" s="233"/>
      <c r="J1372" s="234">
        <f>ROUND(I1372*H1372,2)</f>
        <v>0</v>
      </c>
      <c r="K1372" s="230" t="s">
        <v>222</v>
      </c>
      <c r="L1372" s="45"/>
      <c r="M1372" s="235" t="s">
        <v>1</v>
      </c>
      <c r="N1372" s="236" t="s">
        <v>44</v>
      </c>
      <c r="O1372" s="92"/>
      <c r="P1372" s="237">
        <f>O1372*H1372</f>
        <v>0</v>
      </c>
      <c r="Q1372" s="237">
        <v>0</v>
      </c>
      <c r="R1372" s="237">
        <f>Q1372*H1372</f>
        <v>0</v>
      </c>
      <c r="S1372" s="237">
        <v>0.00191</v>
      </c>
      <c r="T1372" s="238">
        <f>S1372*H1372</f>
        <v>0.230346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9" t="s">
        <v>290</v>
      </c>
      <c r="AT1372" s="239" t="s">
        <v>218</v>
      </c>
      <c r="AU1372" s="239" t="s">
        <v>88</v>
      </c>
      <c r="AY1372" s="18" t="s">
        <v>216</v>
      </c>
      <c r="BE1372" s="240">
        <f>IF(N1372="základní",J1372,0)</f>
        <v>0</v>
      </c>
      <c r="BF1372" s="240">
        <f>IF(N1372="snížená",J1372,0)</f>
        <v>0</v>
      </c>
      <c r="BG1372" s="240">
        <f>IF(N1372="zákl. přenesená",J1372,0)</f>
        <v>0</v>
      </c>
      <c r="BH1372" s="240">
        <f>IF(N1372="sníž. přenesená",J1372,0)</f>
        <v>0</v>
      </c>
      <c r="BI1372" s="240">
        <f>IF(N1372="nulová",J1372,0)</f>
        <v>0</v>
      </c>
      <c r="BJ1372" s="18" t="s">
        <v>86</v>
      </c>
      <c r="BK1372" s="240">
        <f>ROUND(I1372*H1372,2)</f>
        <v>0</v>
      </c>
      <c r="BL1372" s="18" t="s">
        <v>290</v>
      </c>
      <c r="BM1372" s="239" t="s">
        <v>6015</v>
      </c>
    </row>
    <row r="1373" s="13" customFormat="1">
      <c r="A1373" s="13"/>
      <c r="B1373" s="241"/>
      <c r="C1373" s="242"/>
      <c r="D1373" s="243" t="s">
        <v>230</v>
      </c>
      <c r="E1373" s="244" t="s">
        <v>1</v>
      </c>
      <c r="F1373" s="245" t="s">
        <v>6016</v>
      </c>
      <c r="G1373" s="242"/>
      <c r="H1373" s="246">
        <v>120.59999999999999</v>
      </c>
      <c r="I1373" s="247"/>
      <c r="J1373" s="242"/>
      <c r="K1373" s="242"/>
      <c r="L1373" s="248"/>
      <c r="M1373" s="249"/>
      <c r="N1373" s="250"/>
      <c r="O1373" s="250"/>
      <c r="P1373" s="250"/>
      <c r="Q1373" s="250"/>
      <c r="R1373" s="250"/>
      <c r="S1373" s="250"/>
      <c r="T1373" s="25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2" t="s">
        <v>230</v>
      </c>
      <c r="AU1373" s="252" t="s">
        <v>88</v>
      </c>
      <c r="AV1373" s="13" t="s">
        <v>88</v>
      </c>
      <c r="AW1373" s="13" t="s">
        <v>34</v>
      </c>
      <c r="AX1373" s="13" t="s">
        <v>86</v>
      </c>
      <c r="AY1373" s="252" t="s">
        <v>216</v>
      </c>
    </row>
    <row r="1374" s="2" customFormat="1" ht="16.5" customHeight="1">
      <c r="A1374" s="39"/>
      <c r="B1374" s="40"/>
      <c r="C1374" s="228" t="s">
        <v>2282</v>
      </c>
      <c r="D1374" s="228" t="s">
        <v>218</v>
      </c>
      <c r="E1374" s="229" t="s">
        <v>2533</v>
      </c>
      <c r="F1374" s="230" t="s">
        <v>2534</v>
      </c>
      <c r="G1374" s="231" t="s">
        <v>293</v>
      </c>
      <c r="H1374" s="232">
        <v>132.55000000000001</v>
      </c>
      <c r="I1374" s="233"/>
      <c r="J1374" s="234">
        <f>ROUND(I1374*H1374,2)</f>
        <v>0</v>
      </c>
      <c r="K1374" s="230" t="s">
        <v>222</v>
      </c>
      <c r="L1374" s="45"/>
      <c r="M1374" s="235" t="s">
        <v>1</v>
      </c>
      <c r="N1374" s="236" t="s">
        <v>44</v>
      </c>
      <c r="O1374" s="92"/>
      <c r="P1374" s="237">
        <f>O1374*H1374</f>
        <v>0</v>
      </c>
      <c r="Q1374" s="237">
        <v>0</v>
      </c>
      <c r="R1374" s="237">
        <f>Q1374*H1374</f>
        <v>0</v>
      </c>
      <c r="S1374" s="237">
        <v>0.00167</v>
      </c>
      <c r="T1374" s="238">
        <f>S1374*H1374</f>
        <v>0.22135850000000001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39" t="s">
        <v>290</v>
      </c>
      <c r="AT1374" s="239" t="s">
        <v>218</v>
      </c>
      <c r="AU1374" s="239" t="s">
        <v>88</v>
      </c>
      <c r="AY1374" s="18" t="s">
        <v>216</v>
      </c>
      <c r="BE1374" s="240">
        <f>IF(N1374="základní",J1374,0)</f>
        <v>0</v>
      </c>
      <c r="BF1374" s="240">
        <f>IF(N1374="snížená",J1374,0)</f>
        <v>0</v>
      </c>
      <c r="BG1374" s="240">
        <f>IF(N1374="zákl. přenesená",J1374,0)</f>
        <v>0</v>
      </c>
      <c r="BH1374" s="240">
        <f>IF(N1374="sníž. přenesená",J1374,0)</f>
        <v>0</v>
      </c>
      <c r="BI1374" s="240">
        <f>IF(N1374="nulová",J1374,0)</f>
        <v>0</v>
      </c>
      <c r="BJ1374" s="18" t="s">
        <v>86</v>
      </c>
      <c r="BK1374" s="240">
        <f>ROUND(I1374*H1374,2)</f>
        <v>0</v>
      </c>
      <c r="BL1374" s="18" t="s">
        <v>290</v>
      </c>
      <c r="BM1374" s="239" t="s">
        <v>6017</v>
      </c>
    </row>
    <row r="1375" s="13" customFormat="1">
      <c r="A1375" s="13"/>
      <c r="B1375" s="241"/>
      <c r="C1375" s="242"/>
      <c r="D1375" s="243" t="s">
        <v>230</v>
      </c>
      <c r="E1375" s="244" t="s">
        <v>1</v>
      </c>
      <c r="F1375" s="245" t="s">
        <v>6018</v>
      </c>
      <c r="G1375" s="242"/>
      <c r="H1375" s="246">
        <v>132.55000000000001</v>
      </c>
      <c r="I1375" s="247"/>
      <c r="J1375" s="242"/>
      <c r="K1375" s="242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2" t="s">
        <v>230</v>
      </c>
      <c r="AU1375" s="252" t="s">
        <v>88</v>
      </c>
      <c r="AV1375" s="13" t="s">
        <v>88</v>
      </c>
      <c r="AW1375" s="13" t="s">
        <v>34</v>
      </c>
      <c r="AX1375" s="13" t="s">
        <v>86</v>
      </c>
      <c r="AY1375" s="252" t="s">
        <v>216</v>
      </c>
    </row>
    <row r="1376" s="2" customFormat="1" ht="16.5" customHeight="1">
      <c r="A1376" s="39"/>
      <c r="B1376" s="40"/>
      <c r="C1376" s="228" t="s">
        <v>2286</v>
      </c>
      <c r="D1376" s="228" t="s">
        <v>218</v>
      </c>
      <c r="E1376" s="229" t="s">
        <v>6019</v>
      </c>
      <c r="F1376" s="230" t="s">
        <v>6020</v>
      </c>
      <c r="G1376" s="231" t="s">
        <v>293</v>
      </c>
      <c r="H1376" s="232">
        <v>118.47</v>
      </c>
      <c r="I1376" s="233"/>
      <c r="J1376" s="234">
        <f>ROUND(I1376*H1376,2)</f>
        <v>0</v>
      </c>
      <c r="K1376" s="230" t="s">
        <v>222</v>
      </c>
      <c r="L1376" s="45"/>
      <c r="M1376" s="235" t="s">
        <v>1</v>
      </c>
      <c r="N1376" s="236" t="s">
        <v>44</v>
      </c>
      <c r="O1376" s="92"/>
      <c r="P1376" s="237">
        <f>O1376*H1376</f>
        <v>0</v>
      </c>
      <c r="Q1376" s="237">
        <v>0</v>
      </c>
      <c r="R1376" s="237">
        <f>Q1376*H1376</f>
        <v>0</v>
      </c>
      <c r="S1376" s="237">
        <v>0.0022300000000000002</v>
      </c>
      <c r="T1376" s="238">
        <f>S1376*H1376</f>
        <v>0.26418810000000004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9" t="s">
        <v>290</v>
      </c>
      <c r="AT1376" s="239" t="s">
        <v>218</v>
      </c>
      <c r="AU1376" s="239" t="s">
        <v>88</v>
      </c>
      <c r="AY1376" s="18" t="s">
        <v>216</v>
      </c>
      <c r="BE1376" s="240">
        <f>IF(N1376="základní",J1376,0)</f>
        <v>0</v>
      </c>
      <c r="BF1376" s="240">
        <f>IF(N1376="snížená",J1376,0)</f>
        <v>0</v>
      </c>
      <c r="BG1376" s="240">
        <f>IF(N1376="zákl. přenesená",J1376,0)</f>
        <v>0</v>
      </c>
      <c r="BH1376" s="240">
        <f>IF(N1376="sníž. přenesená",J1376,0)</f>
        <v>0</v>
      </c>
      <c r="BI1376" s="240">
        <f>IF(N1376="nulová",J1376,0)</f>
        <v>0</v>
      </c>
      <c r="BJ1376" s="18" t="s">
        <v>86</v>
      </c>
      <c r="BK1376" s="240">
        <f>ROUND(I1376*H1376,2)</f>
        <v>0</v>
      </c>
      <c r="BL1376" s="18" t="s">
        <v>290</v>
      </c>
      <c r="BM1376" s="239" t="s">
        <v>6021</v>
      </c>
    </row>
    <row r="1377" s="13" customFormat="1">
      <c r="A1377" s="13"/>
      <c r="B1377" s="241"/>
      <c r="C1377" s="242"/>
      <c r="D1377" s="243" t="s">
        <v>230</v>
      </c>
      <c r="E1377" s="244" t="s">
        <v>1</v>
      </c>
      <c r="F1377" s="245" t="s">
        <v>6022</v>
      </c>
      <c r="G1377" s="242"/>
      <c r="H1377" s="246">
        <v>118.47</v>
      </c>
      <c r="I1377" s="247"/>
      <c r="J1377" s="242"/>
      <c r="K1377" s="242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2" t="s">
        <v>230</v>
      </c>
      <c r="AU1377" s="252" t="s">
        <v>88</v>
      </c>
      <c r="AV1377" s="13" t="s">
        <v>88</v>
      </c>
      <c r="AW1377" s="13" t="s">
        <v>34</v>
      </c>
      <c r="AX1377" s="13" t="s">
        <v>86</v>
      </c>
      <c r="AY1377" s="252" t="s">
        <v>216</v>
      </c>
    </row>
    <row r="1378" s="2" customFormat="1" ht="16.5" customHeight="1">
      <c r="A1378" s="39"/>
      <c r="B1378" s="40"/>
      <c r="C1378" s="228" t="s">
        <v>2292</v>
      </c>
      <c r="D1378" s="228" t="s">
        <v>218</v>
      </c>
      <c r="E1378" s="229" t="s">
        <v>6023</v>
      </c>
      <c r="F1378" s="230" t="s">
        <v>6024</v>
      </c>
      <c r="G1378" s="231" t="s">
        <v>293</v>
      </c>
      <c r="H1378" s="232">
        <v>120.59999999999999</v>
      </c>
      <c r="I1378" s="233"/>
      <c r="J1378" s="234">
        <f>ROUND(I1378*H1378,2)</f>
        <v>0</v>
      </c>
      <c r="K1378" s="230" t="s">
        <v>222</v>
      </c>
      <c r="L1378" s="45"/>
      <c r="M1378" s="235" t="s">
        <v>1</v>
      </c>
      <c r="N1378" s="236" t="s">
        <v>44</v>
      </c>
      <c r="O1378" s="92"/>
      <c r="P1378" s="237">
        <f>O1378*H1378</f>
        <v>0</v>
      </c>
      <c r="Q1378" s="237">
        <v>0.00197</v>
      </c>
      <c r="R1378" s="237">
        <f>Q1378*H1378</f>
        <v>0.23758199999999999</v>
      </c>
      <c r="S1378" s="237">
        <v>0</v>
      </c>
      <c r="T1378" s="238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39" t="s">
        <v>290</v>
      </c>
      <c r="AT1378" s="239" t="s">
        <v>218</v>
      </c>
      <c r="AU1378" s="239" t="s">
        <v>88</v>
      </c>
      <c r="AY1378" s="18" t="s">
        <v>216</v>
      </c>
      <c r="BE1378" s="240">
        <f>IF(N1378="základní",J1378,0)</f>
        <v>0</v>
      </c>
      <c r="BF1378" s="240">
        <f>IF(N1378="snížená",J1378,0)</f>
        <v>0</v>
      </c>
      <c r="BG1378" s="240">
        <f>IF(N1378="zákl. přenesená",J1378,0)</f>
        <v>0</v>
      </c>
      <c r="BH1378" s="240">
        <f>IF(N1378="sníž. přenesená",J1378,0)</f>
        <v>0</v>
      </c>
      <c r="BI1378" s="240">
        <f>IF(N1378="nulová",J1378,0)</f>
        <v>0</v>
      </c>
      <c r="BJ1378" s="18" t="s">
        <v>86</v>
      </c>
      <c r="BK1378" s="240">
        <f>ROUND(I1378*H1378,2)</f>
        <v>0</v>
      </c>
      <c r="BL1378" s="18" t="s">
        <v>290</v>
      </c>
      <c r="BM1378" s="239" t="s">
        <v>6025</v>
      </c>
    </row>
    <row r="1379" s="13" customFormat="1">
      <c r="A1379" s="13"/>
      <c r="B1379" s="241"/>
      <c r="C1379" s="242"/>
      <c r="D1379" s="243" t="s">
        <v>230</v>
      </c>
      <c r="E1379" s="244" t="s">
        <v>1</v>
      </c>
      <c r="F1379" s="245" t="s">
        <v>6026</v>
      </c>
      <c r="G1379" s="242"/>
      <c r="H1379" s="246">
        <v>120.59999999999999</v>
      </c>
      <c r="I1379" s="247"/>
      <c r="J1379" s="242"/>
      <c r="K1379" s="242"/>
      <c r="L1379" s="248"/>
      <c r="M1379" s="249"/>
      <c r="N1379" s="250"/>
      <c r="O1379" s="250"/>
      <c r="P1379" s="250"/>
      <c r="Q1379" s="250"/>
      <c r="R1379" s="250"/>
      <c r="S1379" s="250"/>
      <c r="T1379" s="25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2" t="s">
        <v>230</v>
      </c>
      <c r="AU1379" s="252" t="s">
        <v>88</v>
      </c>
      <c r="AV1379" s="13" t="s">
        <v>88</v>
      </c>
      <c r="AW1379" s="13" t="s">
        <v>34</v>
      </c>
      <c r="AX1379" s="13" t="s">
        <v>86</v>
      </c>
      <c r="AY1379" s="252" t="s">
        <v>216</v>
      </c>
    </row>
    <row r="1380" s="2" customFormat="1" ht="16.5" customHeight="1">
      <c r="A1380" s="39"/>
      <c r="B1380" s="40"/>
      <c r="C1380" s="228" t="s">
        <v>2297</v>
      </c>
      <c r="D1380" s="228" t="s">
        <v>218</v>
      </c>
      <c r="E1380" s="229" t="s">
        <v>2538</v>
      </c>
      <c r="F1380" s="230" t="s">
        <v>6027</v>
      </c>
      <c r="G1380" s="231" t="s">
        <v>293</v>
      </c>
      <c r="H1380" s="232">
        <v>132.55000000000001</v>
      </c>
      <c r="I1380" s="233"/>
      <c r="J1380" s="234">
        <f>ROUND(I1380*H1380,2)</f>
        <v>0</v>
      </c>
      <c r="K1380" s="230" t="s">
        <v>222</v>
      </c>
      <c r="L1380" s="45"/>
      <c r="M1380" s="235" t="s">
        <v>1</v>
      </c>
      <c r="N1380" s="236" t="s">
        <v>44</v>
      </c>
      <c r="O1380" s="92"/>
      <c r="P1380" s="237">
        <f>O1380*H1380</f>
        <v>0</v>
      </c>
      <c r="Q1380" s="237">
        <v>0.0035799999999999998</v>
      </c>
      <c r="R1380" s="237">
        <f>Q1380*H1380</f>
        <v>0.47452900000000003</v>
      </c>
      <c r="S1380" s="237">
        <v>0</v>
      </c>
      <c r="T1380" s="238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9" t="s">
        <v>290</v>
      </c>
      <c r="AT1380" s="239" t="s">
        <v>218</v>
      </c>
      <c r="AU1380" s="239" t="s">
        <v>88</v>
      </c>
      <c r="AY1380" s="18" t="s">
        <v>216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8" t="s">
        <v>86</v>
      </c>
      <c r="BK1380" s="240">
        <f>ROUND(I1380*H1380,2)</f>
        <v>0</v>
      </c>
      <c r="BL1380" s="18" t="s">
        <v>290</v>
      </c>
      <c r="BM1380" s="239" t="s">
        <v>6028</v>
      </c>
    </row>
    <row r="1381" s="13" customFormat="1">
      <c r="A1381" s="13"/>
      <c r="B1381" s="241"/>
      <c r="C1381" s="242"/>
      <c r="D1381" s="243" t="s">
        <v>230</v>
      </c>
      <c r="E1381" s="244" t="s">
        <v>1</v>
      </c>
      <c r="F1381" s="245" t="s">
        <v>5125</v>
      </c>
      <c r="G1381" s="242"/>
      <c r="H1381" s="246">
        <v>132.55000000000001</v>
      </c>
      <c r="I1381" s="247"/>
      <c r="J1381" s="242"/>
      <c r="K1381" s="242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2" t="s">
        <v>230</v>
      </c>
      <c r="AU1381" s="252" t="s">
        <v>88</v>
      </c>
      <c r="AV1381" s="13" t="s">
        <v>88</v>
      </c>
      <c r="AW1381" s="13" t="s">
        <v>34</v>
      </c>
      <c r="AX1381" s="13" t="s">
        <v>86</v>
      </c>
      <c r="AY1381" s="252" t="s">
        <v>216</v>
      </c>
    </row>
    <row r="1382" s="2" customFormat="1" ht="16.5" customHeight="1">
      <c r="A1382" s="39"/>
      <c r="B1382" s="40"/>
      <c r="C1382" s="228" t="s">
        <v>2302</v>
      </c>
      <c r="D1382" s="228" t="s">
        <v>218</v>
      </c>
      <c r="E1382" s="229" t="s">
        <v>2579</v>
      </c>
      <c r="F1382" s="230" t="s">
        <v>2580</v>
      </c>
      <c r="G1382" s="231" t="s">
        <v>359</v>
      </c>
      <c r="H1382" s="232">
        <v>0.71199999999999997</v>
      </c>
      <c r="I1382" s="233"/>
      <c r="J1382" s="234">
        <f>ROUND(I1382*H1382,2)</f>
        <v>0</v>
      </c>
      <c r="K1382" s="230" t="s">
        <v>222</v>
      </c>
      <c r="L1382" s="45"/>
      <c r="M1382" s="235" t="s">
        <v>1</v>
      </c>
      <c r="N1382" s="236" t="s">
        <v>44</v>
      </c>
      <c r="O1382" s="92"/>
      <c r="P1382" s="237">
        <f>O1382*H1382</f>
        <v>0</v>
      </c>
      <c r="Q1382" s="237">
        <v>0</v>
      </c>
      <c r="R1382" s="237">
        <f>Q1382*H1382</f>
        <v>0</v>
      </c>
      <c r="S1382" s="237">
        <v>0</v>
      </c>
      <c r="T1382" s="238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39" t="s">
        <v>290</v>
      </c>
      <c r="AT1382" s="239" t="s">
        <v>218</v>
      </c>
      <c r="AU1382" s="239" t="s">
        <v>88</v>
      </c>
      <c r="AY1382" s="18" t="s">
        <v>216</v>
      </c>
      <c r="BE1382" s="240">
        <f>IF(N1382="základní",J1382,0)</f>
        <v>0</v>
      </c>
      <c r="BF1382" s="240">
        <f>IF(N1382="snížená",J1382,0)</f>
        <v>0</v>
      </c>
      <c r="BG1382" s="240">
        <f>IF(N1382="zákl. přenesená",J1382,0)</f>
        <v>0</v>
      </c>
      <c r="BH1382" s="240">
        <f>IF(N1382="sníž. přenesená",J1382,0)</f>
        <v>0</v>
      </c>
      <c r="BI1382" s="240">
        <f>IF(N1382="nulová",J1382,0)</f>
        <v>0</v>
      </c>
      <c r="BJ1382" s="18" t="s">
        <v>86</v>
      </c>
      <c r="BK1382" s="240">
        <f>ROUND(I1382*H1382,2)</f>
        <v>0</v>
      </c>
      <c r="BL1382" s="18" t="s">
        <v>290</v>
      </c>
      <c r="BM1382" s="239" t="s">
        <v>6029</v>
      </c>
    </row>
    <row r="1383" s="2" customFormat="1" ht="16.5" customHeight="1">
      <c r="A1383" s="39"/>
      <c r="B1383" s="40"/>
      <c r="C1383" s="228" t="s">
        <v>2307</v>
      </c>
      <c r="D1383" s="228" t="s">
        <v>218</v>
      </c>
      <c r="E1383" s="229" t="s">
        <v>2583</v>
      </c>
      <c r="F1383" s="230" t="s">
        <v>2584</v>
      </c>
      <c r="G1383" s="231" t="s">
        <v>359</v>
      </c>
      <c r="H1383" s="232">
        <v>0.71199999999999997</v>
      </c>
      <c r="I1383" s="233"/>
      <c r="J1383" s="234">
        <f>ROUND(I1383*H1383,2)</f>
        <v>0</v>
      </c>
      <c r="K1383" s="230" t="s">
        <v>222</v>
      </c>
      <c r="L1383" s="45"/>
      <c r="M1383" s="235" t="s">
        <v>1</v>
      </c>
      <c r="N1383" s="236" t="s">
        <v>44</v>
      </c>
      <c r="O1383" s="92"/>
      <c r="P1383" s="237">
        <f>O1383*H1383</f>
        <v>0</v>
      </c>
      <c r="Q1383" s="237">
        <v>0</v>
      </c>
      <c r="R1383" s="237">
        <f>Q1383*H1383</f>
        <v>0</v>
      </c>
      <c r="S1383" s="237">
        <v>0</v>
      </c>
      <c r="T1383" s="238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9" t="s">
        <v>290</v>
      </c>
      <c r="AT1383" s="239" t="s">
        <v>218</v>
      </c>
      <c r="AU1383" s="239" t="s">
        <v>88</v>
      </c>
      <c r="AY1383" s="18" t="s">
        <v>216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86</v>
      </c>
      <c r="BK1383" s="240">
        <f>ROUND(I1383*H1383,2)</f>
        <v>0</v>
      </c>
      <c r="BL1383" s="18" t="s">
        <v>290</v>
      </c>
      <c r="BM1383" s="239" t="s">
        <v>6030</v>
      </c>
    </row>
    <row r="1384" s="12" customFormat="1" ht="22.8" customHeight="1">
      <c r="A1384" s="12"/>
      <c r="B1384" s="212"/>
      <c r="C1384" s="213"/>
      <c r="D1384" s="214" t="s">
        <v>78</v>
      </c>
      <c r="E1384" s="226" t="s">
        <v>2621</v>
      </c>
      <c r="F1384" s="226" t="s">
        <v>2622</v>
      </c>
      <c r="G1384" s="213"/>
      <c r="H1384" s="213"/>
      <c r="I1384" s="216"/>
      <c r="J1384" s="227">
        <f>BK1384</f>
        <v>0</v>
      </c>
      <c r="K1384" s="213"/>
      <c r="L1384" s="218"/>
      <c r="M1384" s="219"/>
      <c r="N1384" s="220"/>
      <c r="O1384" s="220"/>
      <c r="P1384" s="221">
        <f>SUM(P1385:P1537)</f>
        <v>0</v>
      </c>
      <c r="Q1384" s="220"/>
      <c r="R1384" s="221">
        <f>SUM(R1385:R1537)</f>
        <v>4.8023604599999992</v>
      </c>
      <c r="S1384" s="220"/>
      <c r="T1384" s="222">
        <f>SUM(T1385:T1537)</f>
        <v>2.7972015000000003</v>
      </c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R1384" s="223" t="s">
        <v>88</v>
      </c>
      <c r="AT1384" s="224" t="s">
        <v>78</v>
      </c>
      <c r="AU1384" s="224" t="s">
        <v>86</v>
      </c>
      <c r="AY1384" s="223" t="s">
        <v>216</v>
      </c>
      <c r="BK1384" s="225">
        <f>SUM(BK1385:BK1537)</f>
        <v>0</v>
      </c>
    </row>
    <row r="1385" s="2" customFormat="1" ht="16.5" customHeight="1">
      <c r="A1385" s="39"/>
      <c r="B1385" s="40"/>
      <c r="C1385" s="228" t="s">
        <v>2311</v>
      </c>
      <c r="D1385" s="228" t="s">
        <v>218</v>
      </c>
      <c r="E1385" s="229" t="s">
        <v>6031</v>
      </c>
      <c r="F1385" s="230" t="s">
        <v>6032</v>
      </c>
      <c r="G1385" s="231" t="s">
        <v>293</v>
      </c>
      <c r="H1385" s="232">
        <v>90.25</v>
      </c>
      <c r="I1385" s="233"/>
      <c r="J1385" s="234">
        <f>ROUND(I1385*H1385,2)</f>
        <v>0</v>
      </c>
      <c r="K1385" s="230" t="s">
        <v>6033</v>
      </c>
      <c r="L1385" s="45"/>
      <c r="M1385" s="235" t="s">
        <v>1</v>
      </c>
      <c r="N1385" s="236" t="s">
        <v>44</v>
      </c>
      <c r="O1385" s="92"/>
      <c r="P1385" s="237">
        <f>O1385*H1385</f>
        <v>0</v>
      </c>
      <c r="Q1385" s="237">
        <v>0</v>
      </c>
      <c r="R1385" s="237">
        <f>Q1385*H1385</f>
        <v>0</v>
      </c>
      <c r="S1385" s="237">
        <v>0</v>
      </c>
      <c r="T1385" s="238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39" t="s">
        <v>290</v>
      </c>
      <c r="AT1385" s="239" t="s">
        <v>218</v>
      </c>
      <c r="AU1385" s="239" t="s">
        <v>88</v>
      </c>
      <c r="AY1385" s="18" t="s">
        <v>216</v>
      </c>
      <c r="BE1385" s="240">
        <f>IF(N1385="základní",J1385,0)</f>
        <v>0</v>
      </c>
      <c r="BF1385" s="240">
        <f>IF(N1385="snížená",J1385,0)</f>
        <v>0</v>
      </c>
      <c r="BG1385" s="240">
        <f>IF(N1385="zákl. přenesená",J1385,0)</f>
        <v>0</v>
      </c>
      <c r="BH1385" s="240">
        <f>IF(N1385="sníž. přenesená",J1385,0)</f>
        <v>0</v>
      </c>
      <c r="BI1385" s="240">
        <f>IF(N1385="nulová",J1385,0)</f>
        <v>0</v>
      </c>
      <c r="BJ1385" s="18" t="s">
        <v>86</v>
      </c>
      <c r="BK1385" s="240">
        <f>ROUND(I1385*H1385,2)</f>
        <v>0</v>
      </c>
      <c r="BL1385" s="18" t="s">
        <v>290</v>
      </c>
      <c r="BM1385" s="239" t="s">
        <v>6034</v>
      </c>
    </row>
    <row r="1386" s="13" customFormat="1">
      <c r="A1386" s="13"/>
      <c r="B1386" s="241"/>
      <c r="C1386" s="242"/>
      <c r="D1386" s="243" t="s">
        <v>230</v>
      </c>
      <c r="E1386" s="244" t="s">
        <v>1</v>
      </c>
      <c r="F1386" s="245" t="s">
        <v>6035</v>
      </c>
      <c r="G1386" s="242"/>
      <c r="H1386" s="246">
        <v>39.600000000000001</v>
      </c>
      <c r="I1386" s="247"/>
      <c r="J1386" s="242"/>
      <c r="K1386" s="242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2" t="s">
        <v>230</v>
      </c>
      <c r="AU1386" s="252" t="s">
        <v>88</v>
      </c>
      <c r="AV1386" s="13" t="s">
        <v>88</v>
      </c>
      <c r="AW1386" s="13" t="s">
        <v>34</v>
      </c>
      <c r="AX1386" s="13" t="s">
        <v>79</v>
      </c>
      <c r="AY1386" s="252" t="s">
        <v>216</v>
      </c>
    </row>
    <row r="1387" s="13" customFormat="1">
      <c r="A1387" s="13"/>
      <c r="B1387" s="241"/>
      <c r="C1387" s="242"/>
      <c r="D1387" s="243" t="s">
        <v>230</v>
      </c>
      <c r="E1387" s="244" t="s">
        <v>1</v>
      </c>
      <c r="F1387" s="245" t="s">
        <v>6036</v>
      </c>
      <c r="G1387" s="242"/>
      <c r="H1387" s="246">
        <v>39.600000000000001</v>
      </c>
      <c r="I1387" s="247"/>
      <c r="J1387" s="242"/>
      <c r="K1387" s="242"/>
      <c r="L1387" s="248"/>
      <c r="M1387" s="249"/>
      <c r="N1387" s="250"/>
      <c r="O1387" s="250"/>
      <c r="P1387" s="250"/>
      <c r="Q1387" s="250"/>
      <c r="R1387" s="250"/>
      <c r="S1387" s="250"/>
      <c r="T1387" s="251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2" t="s">
        <v>230</v>
      </c>
      <c r="AU1387" s="252" t="s">
        <v>88</v>
      </c>
      <c r="AV1387" s="13" t="s">
        <v>88</v>
      </c>
      <c r="AW1387" s="13" t="s">
        <v>34</v>
      </c>
      <c r="AX1387" s="13" t="s">
        <v>79</v>
      </c>
      <c r="AY1387" s="252" t="s">
        <v>216</v>
      </c>
    </row>
    <row r="1388" s="13" customFormat="1">
      <c r="A1388" s="13"/>
      <c r="B1388" s="241"/>
      <c r="C1388" s="242"/>
      <c r="D1388" s="243" t="s">
        <v>230</v>
      </c>
      <c r="E1388" s="244" t="s">
        <v>1</v>
      </c>
      <c r="F1388" s="245" t="s">
        <v>6037</v>
      </c>
      <c r="G1388" s="242"/>
      <c r="H1388" s="246">
        <v>11.050000000000001</v>
      </c>
      <c r="I1388" s="247"/>
      <c r="J1388" s="242"/>
      <c r="K1388" s="242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2" t="s">
        <v>230</v>
      </c>
      <c r="AU1388" s="252" t="s">
        <v>88</v>
      </c>
      <c r="AV1388" s="13" t="s">
        <v>88</v>
      </c>
      <c r="AW1388" s="13" t="s">
        <v>34</v>
      </c>
      <c r="AX1388" s="13" t="s">
        <v>79</v>
      </c>
      <c r="AY1388" s="252" t="s">
        <v>216</v>
      </c>
    </row>
    <row r="1389" s="14" customFormat="1">
      <c r="A1389" s="14"/>
      <c r="B1389" s="253"/>
      <c r="C1389" s="254"/>
      <c r="D1389" s="243" t="s">
        <v>230</v>
      </c>
      <c r="E1389" s="255" t="s">
        <v>1</v>
      </c>
      <c r="F1389" s="256" t="s">
        <v>285</v>
      </c>
      <c r="G1389" s="254"/>
      <c r="H1389" s="257">
        <v>90.25</v>
      </c>
      <c r="I1389" s="258"/>
      <c r="J1389" s="254"/>
      <c r="K1389" s="254"/>
      <c r="L1389" s="259"/>
      <c r="M1389" s="260"/>
      <c r="N1389" s="261"/>
      <c r="O1389" s="261"/>
      <c r="P1389" s="261"/>
      <c r="Q1389" s="261"/>
      <c r="R1389" s="261"/>
      <c r="S1389" s="261"/>
      <c r="T1389" s="26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3" t="s">
        <v>230</v>
      </c>
      <c r="AU1389" s="263" t="s">
        <v>88</v>
      </c>
      <c r="AV1389" s="14" t="s">
        <v>121</v>
      </c>
      <c r="AW1389" s="14" t="s">
        <v>34</v>
      </c>
      <c r="AX1389" s="14" t="s">
        <v>86</v>
      </c>
      <c r="AY1389" s="263" t="s">
        <v>216</v>
      </c>
    </row>
    <row r="1390" s="2" customFormat="1" ht="16.5" customHeight="1">
      <c r="A1390" s="39"/>
      <c r="B1390" s="40"/>
      <c r="C1390" s="264" t="s">
        <v>2315</v>
      </c>
      <c r="D1390" s="264" t="s">
        <v>372</v>
      </c>
      <c r="E1390" s="265" t="s">
        <v>6038</v>
      </c>
      <c r="F1390" s="266" t="s">
        <v>6039</v>
      </c>
      <c r="G1390" s="267" t="s">
        <v>293</v>
      </c>
      <c r="H1390" s="268">
        <v>99.275000000000006</v>
      </c>
      <c r="I1390" s="269"/>
      <c r="J1390" s="270">
        <f>ROUND(I1390*H1390,2)</f>
        <v>0</v>
      </c>
      <c r="K1390" s="266" t="s">
        <v>1</v>
      </c>
      <c r="L1390" s="271"/>
      <c r="M1390" s="272" t="s">
        <v>1</v>
      </c>
      <c r="N1390" s="273" t="s">
        <v>44</v>
      </c>
      <c r="O1390" s="92"/>
      <c r="P1390" s="237">
        <f>O1390*H1390</f>
        <v>0</v>
      </c>
      <c r="Q1390" s="237">
        <v>0</v>
      </c>
      <c r="R1390" s="237">
        <f>Q1390*H1390</f>
        <v>0</v>
      </c>
      <c r="S1390" s="237">
        <v>0</v>
      </c>
      <c r="T1390" s="238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39" t="s">
        <v>371</v>
      </c>
      <c r="AT1390" s="239" t="s">
        <v>372</v>
      </c>
      <c r="AU1390" s="239" t="s">
        <v>88</v>
      </c>
      <c r="AY1390" s="18" t="s">
        <v>216</v>
      </c>
      <c r="BE1390" s="240">
        <f>IF(N1390="základní",J1390,0)</f>
        <v>0</v>
      </c>
      <c r="BF1390" s="240">
        <f>IF(N1390="snížená",J1390,0)</f>
        <v>0</v>
      </c>
      <c r="BG1390" s="240">
        <f>IF(N1390="zákl. přenesená",J1390,0)</f>
        <v>0</v>
      </c>
      <c r="BH1390" s="240">
        <f>IF(N1390="sníž. přenesená",J1390,0)</f>
        <v>0</v>
      </c>
      <c r="BI1390" s="240">
        <f>IF(N1390="nulová",J1390,0)</f>
        <v>0</v>
      </c>
      <c r="BJ1390" s="18" t="s">
        <v>86</v>
      </c>
      <c r="BK1390" s="240">
        <f>ROUND(I1390*H1390,2)</f>
        <v>0</v>
      </c>
      <c r="BL1390" s="18" t="s">
        <v>290</v>
      </c>
      <c r="BM1390" s="239" t="s">
        <v>6040</v>
      </c>
    </row>
    <row r="1391" s="13" customFormat="1">
      <c r="A1391" s="13"/>
      <c r="B1391" s="241"/>
      <c r="C1391" s="242"/>
      <c r="D1391" s="243" t="s">
        <v>230</v>
      </c>
      <c r="E1391" s="242"/>
      <c r="F1391" s="245" t="s">
        <v>6041</v>
      </c>
      <c r="G1391" s="242"/>
      <c r="H1391" s="246">
        <v>99.275000000000006</v>
      </c>
      <c r="I1391" s="247"/>
      <c r="J1391" s="242"/>
      <c r="K1391" s="242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230</v>
      </c>
      <c r="AU1391" s="252" t="s">
        <v>88</v>
      </c>
      <c r="AV1391" s="13" t="s">
        <v>88</v>
      </c>
      <c r="AW1391" s="13" t="s">
        <v>4</v>
      </c>
      <c r="AX1391" s="13" t="s">
        <v>86</v>
      </c>
      <c r="AY1391" s="252" t="s">
        <v>216</v>
      </c>
    </row>
    <row r="1392" s="2" customFormat="1" ht="16.5" customHeight="1">
      <c r="A1392" s="39"/>
      <c r="B1392" s="40"/>
      <c r="C1392" s="228" t="s">
        <v>2321</v>
      </c>
      <c r="D1392" s="228" t="s">
        <v>218</v>
      </c>
      <c r="E1392" s="229" t="s">
        <v>6042</v>
      </c>
      <c r="F1392" s="230" t="s">
        <v>6043</v>
      </c>
      <c r="G1392" s="231" t="s">
        <v>293</v>
      </c>
      <c r="H1392" s="232">
        <v>31.050000000000001</v>
      </c>
      <c r="I1392" s="233"/>
      <c r="J1392" s="234">
        <f>ROUND(I1392*H1392,2)</f>
        <v>0</v>
      </c>
      <c r="K1392" s="230" t="s">
        <v>222</v>
      </c>
      <c r="L1392" s="45"/>
      <c r="M1392" s="235" t="s">
        <v>1</v>
      </c>
      <c r="N1392" s="236" t="s">
        <v>44</v>
      </c>
      <c r="O1392" s="92"/>
      <c r="P1392" s="237">
        <f>O1392*H1392</f>
        <v>0</v>
      </c>
      <c r="Q1392" s="237">
        <v>0</v>
      </c>
      <c r="R1392" s="237">
        <f>Q1392*H1392</f>
        <v>0</v>
      </c>
      <c r="S1392" s="237">
        <v>0.019650000000000001</v>
      </c>
      <c r="T1392" s="238">
        <f>S1392*H1392</f>
        <v>0.61013250000000008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9" t="s">
        <v>290</v>
      </c>
      <c r="AT1392" s="239" t="s">
        <v>218</v>
      </c>
      <c r="AU1392" s="239" t="s">
        <v>88</v>
      </c>
      <c r="AY1392" s="18" t="s">
        <v>216</v>
      </c>
      <c r="BE1392" s="240">
        <f>IF(N1392="základní",J1392,0)</f>
        <v>0</v>
      </c>
      <c r="BF1392" s="240">
        <f>IF(N1392="snížená",J1392,0)</f>
        <v>0</v>
      </c>
      <c r="BG1392" s="240">
        <f>IF(N1392="zákl. přenesená",J1392,0)</f>
        <v>0</v>
      </c>
      <c r="BH1392" s="240">
        <f>IF(N1392="sníž. přenesená",J1392,0)</f>
        <v>0</v>
      </c>
      <c r="BI1392" s="240">
        <f>IF(N1392="nulová",J1392,0)</f>
        <v>0</v>
      </c>
      <c r="BJ1392" s="18" t="s">
        <v>86</v>
      </c>
      <c r="BK1392" s="240">
        <f>ROUND(I1392*H1392,2)</f>
        <v>0</v>
      </c>
      <c r="BL1392" s="18" t="s">
        <v>290</v>
      </c>
      <c r="BM1392" s="239" t="s">
        <v>6044</v>
      </c>
    </row>
    <row r="1393" s="13" customFormat="1">
      <c r="A1393" s="13"/>
      <c r="B1393" s="241"/>
      <c r="C1393" s="242"/>
      <c r="D1393" s="243" t="s">
        <v>230</v>
      </c>
      <c r="E1393" s="244" t="s">
        <v>1</v>
      </c>
      <c r="F1393" s="245" t="s">
        <v>6045</v>
      </c>
      <c r="G1393" s="242"/>
      <c r="H1393" s="246">
        <v>10</v>
      </c>
      <c r="I1393" s="247"/>
      <c r="J1393" s="242"/>
      <c r="K1393" s="242"/>
      <c r="L1393" s="248"/>
      <c r="M1393" s="249"/>
      <c r="N1393" s="250"/>
      <c r="O1393" s="250"/>
      <c r="P1393" s="250"/>
      <c r="Q1393" s="250"/>
      <c r="R1393" s="250"/>
      <c r="S1393" s="250"/>
      <c r="T1393" s="25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2" t="s">
        <v>230</v>
      </c>
      <c r="AU1393" s="252" t="s">
        <v>88</v>
      </c>
      <c r="AV1393" s="13" t="s">
        <v>88</v>
      </c>
      <c r="AW1393" s="13" t="s">
        <v>34</v>
      </c>
      <c r="AX1393" s="13" t="s">
        <v>79</v>
      </c>
      <c r="AY1393" s="252" t="s">
        <v>216</v>
      </c>
    </row>
    <row r="1394" s="13" customFormat="1">
      <c r="A1394" s="13"/>
      <c r="B1394" s="241"/>
      <c r="C1394" s="242"/>
      <c r="D1394" s="243" t="s">
        <v>230</v>
      </c>
      <c r="E1394" s="244" t="s">
        <v>1</v>
      </c>
      <c r="F1394" s="245" t="s">
        <v>6046</v>
      </c>
      <c r="G1394" s="242"/>
      <c r="H1394" s="246">
        <v>10</v>
      </c>
      <c r="I1394" s="247"/>
      <c r="J1394" s="242"/>
      <c r="K1394" s="242"/>
      <c r="L1394" s="248"/>
      <c r="M1394" s="249"/>
      <c r="N1394" s="250"/>
      <c r="O1394" s="250"/>
      <c r="P1394" s="250"/>
      <c r="Q1394" s="250"/>
      <c r="R1394" s="250"/>
      <c r="S1394" s="250"/>
      <c r="T1394" s="25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2" t="s">
        <v>230</v>
      </c>
      <c r="AU1394" s="252" t="s">
        <v>88</v>
      </c>
      <c r="AV1394" s="13" t="s">
        <v>88</v>
      </c>
      <c r="AW1394" s="13" t="s">
        <v>34</v>
      </c>
      <c r="AX1394" s="13" t="s">
        <v>79</v>
      </c>
      <c r="AY1394" s="252" t="s">
        <v>216</v>
      </c>
    </row>
    <row r="1395" s="13" customFormat="1">
      <c r="A1395" s="13"/>
      <c r="B1395" s="241"/>
      <c r="C1395" s="242"/>
      <c r="D1395" s="243" t="s">
        <v>230</v>
      </c>
      <c r="E1395" s="244" t="s">
        <v>1</v>
      </c>
      <c r="F1395" s="245" t="s">
        <v>6037</v>
      </c>
      <c r="G1395" s="242"/>
      <c r="H1395" s="246">
        <v>11.050000000000001</v>
      </c>
      <c r="I1395" s="247"/>
      <c r="J1395" s="242"/>
      <c r="K1395" s="242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2" t="s">
        <v>230</v>
      </c>
      <c r="AU1395" s="252" t="s">
        <v>88</v>
      </c>
      <c r="AV1395" s="13" t="s">
        <v>88</v>
      </c>
      <c r="AW1395" s="13" t="s">
        <v>34</v>
      </c>
      <c r="AX1395" s="13" t="s">
        <v>79</v>
      </c>
      <c r="AY1395" s="252" t="s">
        <v>216</v>
      </c>
    </row>
    <row r="1396" s="14" customFormat="1">
      <c r="A1396" s="14"/>
      <c r="B1396" s="253"/>
      <c r="C1396" s="254"/>
      <c r="D1396" s="243" t="s">
        <v>230</v>
      </c>
      <c r="E1396" s="255" t="s">
        <v>1</v>
      </c>
      <c r="F1396" s="256" t="s">
        <v>285</v>
      </c>
      <c r="G1396" s="254"/>
      <c r="H1396" s="257">
        <v>31.050000000000001</v>
      </c>
      <c r="I1396" s="258"/>
      <c r="J1396" s="254"/>
      <c r="K1396" s="254"/>
      <c r="L1396" s="259"/>
      <c r="M1396" s="260"/>
      <c r="N1396" s="261"/>
      <c r="O1396" s="261"/>
      <c r="P1396" s="261"/>
      <c r="Q1396" s="261"/>
      <c r="R1396" s="261"/>
      <c r="S1396" s="261"/>
      <c r="T1396" s="26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3" t="s">
        <v>230</v>
      </c>
      <c r="AU1396" s="263" t="s">
        <v>88</v>
      </c>
      <c r="AV1396" s="14" t="s">
        <v>121</v>
      </c>
      <c r="AW1396" s="14" t="s">
        <v>34</v>
      </c>
      <c r="AX1396" s="14" t="s">
        <v>86</v>
      </c>
      <c r="AY1396" s="263" t="s">
        <v>216</v>
      </c>
    </row>
    <row r="1397" s="2" customFormat="1" ht="16.5" customHeight="1">
      <c r="A1397" s="39"/>
      <c r="B1397" s="40"/>
      <c r="C1397" s="228" t="s">
        <v>2325</v>
      </c>
      <c r="D1397" s="228" t="s">
        <v>218</v>
      </c>
      <c r="E1397" s="229" t="s">
        <v>6047</v>
      </c>
      <c r="F1397" s="230" t="s">
        <v>6048</v>
      </c>
      <c r="G1397" s="231" t="s">
        <v>277</v>
      </c>
      <c r="H1397" s="232">
        <v>4.0499999999999998</v>
      </c>
      <c r="I1397" s="233"/>
      <c r="J1397" s="234">
        <f>ROUND(I1397*H1397,2)</f>
        <v>0</v>
      </c>
      <c r="K1397" s="230" t="s">
        <v>222</v>
      </c>
      <c r="L1397" s="45"/>
      <c r="M1397" s="235" t="s">
        <v>1</v>
      </c>
      <c r="N1397" s="236" t="s">
        <v>44</v>
      </c>
      <c r="O1397" s="92"/>
      <c r="P1397" s="237">
        <f>O1397*H1397</f>
        <v>0</v>
      </c>
      <c r="Q1397" s="237">
        <v>0</v>
      </c>
      <c r="R1397" s="237">
        <f>Q1397*H1397</f>
        <v>0</v>
      </c>
      <c r="S1397" s="237">
        <v>0.01098</v>
      </c>
      <c r="T1397" s="238">
        <f>S1397*H1397</f>
        <v>0.044469000000000002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39" t="s">
        <v>290</v>
      </c>
      <c r="AT1397" s="239" t="s">
        <v>218</v>
      </c>
      <c r="AU1397" s="239" t="s">
        <v>88</v>
      </c>
      <c r="AY1397" s="18" t="s">
        <v>216</v>
      </c>
      <c r="BE1397" s="240">
        <f>IF(N1397="základní",J1397,0)</f>
        <v>0</v>
      </c>
      <c r="BF1397" s="240">
        <f>IF(N1397="snížená",J1397,0)</f>
        <v>0</v>
      </c>
      <c r="BG1397" s="240">
        <f>IF(N1397="zákl. přenesená",J1397,0)</f>
        <v>0</v>
      </c>
      <c r="BH1397" s="240">
        <f>IF(N1397="sníž. přenesená",J1397,0)</f>
        <v>0</v>
      </c>
      <c r="BI1397" s="240">
        <f>IF(N1397="nulová",J1397,0)</f>
        <v>0</v>
      </c>
      <c r="BJ1397" s="18" t="s">
        <v>86</v>
      </c>
      <c r="BK1397" s="240">
        <f>ROUND(I1397*H1397,2)</f>
        <v>0</v>
      </c>
      <c r="BL1397" s="18" t="s">
        <v>290</v>
      </c>
      <c r="BM1397" s="239" t="s">
        <v>6049</v>
      </c>
    </row>
    <row r="1398" s="13" customFormat="1">
      <c r="A1398" s="13"/>
      <c r="B1398" s="241"/>
      <c r="C1398" s="242"/>
      <c r="D1398" s="243" t="s">
        <v>230</v>
      </c>
      <c r="E1398" s="244" t="s">
        <v>1</v>
      </c>
      <c r="F1398" s="245" t="s">
        <v>6050</v>
      </c>
      <c r="G1398" s="242"/>
      <c r="H1398" s="246">
        <v>4.0499999999999998</v>
      </c>
      <c r="I1398" s="247"/>
      <c r="J1398" s="242"/>
      <c r="K1398" s="242"/>
      <c r="L1398" s="248"/>
      <c r="M1398" s="249"/>
      <c r="N1398" s="250"/>
      <c r="O1398" s="250"/>
      <c r="P1398" s="250"/>
      <c r="Q1398" s="250"/>
      <c r="R1398" s="250"/>
      <c r="S1398" s="250"/>
      <c r="T1398" s="25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2" t="s">
        <v>230</v>
      </c>
      <c r="AU1398" s="252" t="s">
        <v>88</v>
      </c>
      <c r="AV1398" s="13" t="s">
        <v>88</v>
      </c>
      <c r="AW1398" s="13" t="s">
        <v>34</v>
      </c>
      <c r="AX1398" s="13" t="s">
        <v>86</v>
      </c>
      <c r="AY1398" s="252" t="s">
        <v>216</v>
      </c>
    </row>
    <row r="1399" s="2" customFormat="1" ht="16.5" customHeight="1">
      <c r="A1399" s="39"/>
      <c r="B1399" s="40"/>
      <c r="C1399" s="228" t="s">
        <v>2331</v>
      </c>
      <c r="D1399" s="228" t="s">
        <v>218</v>
      </c>
      <c r="E1399" s="229" t="s">
        <v>6051</v>
      </c>
      <c r="F1399" s="230" t="s">
        <v>6052</v>
      </c>
      <c r="G1399" s="231" t="s">
        <v>277</v>
      </c>
      <c r="H1399" s="232">
        <v>4.0499999999999998</v>
      </c>
      <c r="I1399" s="233"/>
      <c r="J1399" s="234">
        <f>ROUND(I1399*H1399,2)</f>
        <v>0</v>
      </c>
      <c r="K1399" s="230" t="s">
        <v>222</v>
      </c>
      <c r="L1399" s="45"/>
      <c r="M1399" s="235" t="s">
        <v>1</v>
      </c>
      <c r="N1399" s="236" t="s">
        <v>44</v>
      </c>
      <c r="O1399" s="92"/>
      <c r="P1399" s="237">
        <f>O1399*H1399</f>
        <v>0</v>
      </c>
      <c r="Q1399" s="237">
        <v>0</v>
      </c>
      <c r="R1399" s="237">
        <f>Q1399*H1399</f>
        <v>0</v>
      </c>
      <c r="S1399" s="237">
        <v>0.0080000000000000002</v>
      </c>
      <c r="T1399" s="238">
        <f>S1399*H1399</f>
        <v>0.032399999999999998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39" t="s">
        <v>290</v>
      </c>
      <c r="AT1399" s="239" t="s">
        <v>218</v>
      </c>
      <c r="AU1399" s="239" t="s">
        <v>88</v>
      </c>
      <c r="AY1399" s="18" t="s">
        <v>216</v>
      </c>
      <c r="BE1399" s="240">
        <f>IF(N1399="základní",J1399,0)</f>
        <v>0</v>
      </c>
      <c r="BF1399" s="240">
        <f>IF(N1399="snížená",J1399,0)</f>
        <v>0</v>
      </c>
      <c r="BG1399" s="240">
        <f>IF(N1399="zákl. přenesená",J1399,0)</f>
        <v>0</v>
      </c>
      <c r="BH1399" s="240">
        <f>IF(N1399="sníž. přenesená",J1399,0)</f>
        <v>0</v>
      </c>
      <c r="BI1399" s="240">
        <f>IF(N1399="nulová",J1399,0)</f>
        <v>0</v>
      </c>
      <c r="BJ1399" s="18" t="s">
        <v>86</v>
      </c>
      <c r="BK1399" s="240">
        <f>ROUND(I1399*H1399,2)</f>
        <v>0</v>
      </c>
      <c r="BL1399" s="18" t="s">
        <v>290</v>
      </c>
      <c r="BM1399" s="239" t="s">
        <v>6053</v>
      </c>
    </row>
    <row r="1400" s="2" customFormat="1" ht="16.5" customHeight="1">
      <c r="A1400" s="39"/>
      <c r="B1400" s="40"/>
      <c r="C1400" s="228" t="s">
        <v>2336</v>
      </c>
      <c r="D1400" s="228" t="s">
        <v>218</v>
      </c>
      <c r="E1400" s="229" t="s">
        <v>2624</v>
      </c>
      <c r="F1400" s="230" t="s">
        <v>2625</v>
      </c>
      <c r="G1400" s="231" t="s">
        <v>221</v>
      </c>
      <c r="H1400" s="232">
        <v>66</v>
      </c>
      <c r="I1400" s="233"/>
      <c r="J1400" s="234">
        <f>ROUND(I1400*H1400,2)</f>
        <v>0</v>
      </c>
      <c r="K1400" s="230" t="s">
        <v>222</v>
      </c>
      <c r="L1400" s="45"/>
      <c r="M1400" s="235" t="s">
        <v>1</v>
      </c>
      <c r="N1400" s="236" t="s">
        <v>44</v>
      </c>
      <c r="O1400" s="92"/>
      <c r="P1400" s="237">
        <f>O1400*H1400</f>
        <v>0</v>
      </c>
      <c r="Q1400" s="237">
        <v>0</v>
      </c>
      <c r="R1400" s="237">
        <f>Q1400*H1400</f>
        <v>0</v>
      </c>
      <c r="S1400" s="237">
        <v>0.0050000000000000001</v>
      </c>
      <c r="T1400" s="238">
        <f>S1400*H1400</f>
        <v>0.33000000000000002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9" t="s">
        <v>290</v>
      </c>
      <c r="AT1400" s="239" t="s">
        <v>218</v>
      </c>
      <c r="AU1400" s="239" t="s">
        <v>88</v>
      </c>
      <c r="AY1400" s="18" t="s">
        <v>216</v>
      </c>
      <c r="BE1400" s="240">
        <f>IF(N1400="základní",J1400,0)</f>
        <v>0</v>
      </c>
      <c r="BF1400" s="240">
        <f>IF(N1400="snížená",J1400,0)</f>
        <v>0</v>
      </c>
      <c r="BG1400" s="240">
        <f>IF(N1400="zákl. přenesená",J1400,0)</f>
        <v>0</v>
      </c>
      <c r="BH1400" s="240">
        <f>IF(N1400="sníž. přenesená",J1400,0)</f>
        <v>0</v>
      </c>
      <c r="BI1400" s="240">
        <f>IF(N1400="nulová",J1400,0)</f>
        <v>0</v>
      </c>
      <c r="BJ1400" s="18" t="s">
        <v>86</v>
      </c>
      <c r="BK1400" s="240">
        <f>ROUND(I1400*H1400,2)</f>
        <v>0</v>
      </c>
      <c r="BL1400" s="18" t="s">
        <v>290</v>
      </c>
      <c r="BM1400" s="239" t="s">
        <v>6054</v>
      </c>
    </row>
    <row r="1401" s="13" customFormat="1">
      <c r="A1401" s="13"/>
      <c r="B1401" s="241"/>
      <c r="C1401" s="242"/>
      <c r="D1401" s="243" t="s">
        <v>230</v>
      </c>
      <c r="E1401" s="244" t="s">
        <v>1</v>
      </c>
      <c r="F1401" s="245" t="s">
        <v>6055</v>
      </c>
      <c r="G1401" s="242"/>
      <c r="H1401" s="246">
        <v>30</v>
      </c>
      <c r="I1401" s="247"/>
      <c r="J1401" s="242"/>
      <c r="K1401" s="242"/>
      <c r="L1401" s="248"/>
      <c r="M1401" s="249"/>
      <c r="N1401" s="250"/>
      <c r="O1401" s="250"/>
      <c r="P1401" s="250"/>
      <c r="Q1401" s="250"/>
      <c r="R1401" s="250"/>
      <c r="S1401" s="250"/>
      <c r="T1401" s="25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2" t="s">
        <v>230</v>
      </c>
      <c r="AU1401" s="252" t="s">
        <v>88</v>
      </c>
      <c r="AV1401" s="13" t="s">
        <v>88</v>
      </c>
      <c r="AW1401" s="13" t="s">
        <v>34</v>
      </c>
      <c r="AX1401" s="13" t="s">
        <v>79</v>
      </c>
      <c r="AY1401" s="252" t="s">
        <v>216</v>
      </c>
    </row>
    <row r="1402" s="13" customFormat="1">
      <c r="A1402" s="13"/>
      <c r="B1402" s="241"/>
      <c r="C1402" s="242"/>
      <c r="D1402" s="243" t="s">
        <v>230</v>
      </c>
      <c r="E1402" s="244" t="s">
        <v>1</v>
      </c>
      <c r="F1402" s="245" t="s">
        <v>6056</v>
      </c>
      <c r="G1402" s="242"/>
      <c r="H1402" s="246">
        <v>36</v>
      </c>
      <c r="I1402" s="247"/>
      <c r="J1402" s="242"/>
      <c r="K1402" s="242"/>
      <c r="L1402" s="248"/>
      <c r="M1402" s="249"/>
      <c r="N1402" s="250"/>
      <c r="O1402" s="250"/>
      <c r="P1402" s="250"/>
      <c r="Q1402" s="250"/>
      <c r="R1402" s="250"/>
      <c r="S1402" s="250"/>
      <c r="T1402" s="25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2" t="s">
        <v>230</v>
      </c>
      <c r="AU1402" s="252" t="s">
        <v>88</v>
      </c>
      <c r="AV1402" s="13" t="s">
        <v>88</v>
      </c>
      <c r="AW1402" s="13" t="s">
        <v>34</v>
      </c>
      <c r="AX1402" s="13" t="s">
        <v>79</v>
      </c>
      <c r="AY1402" s="252" t="s">
        <v>216</v>
      </c>
    </row>
    <row r="1403" s="14" customFormat="1">
      <c r="A1403" s="14"/>
      <c r="B1403" s="253"/>
      <c r="C1403" s="254"/>
      <c r="D1403" s="243" t="s">
        <v>230</v>
      </c>
      <c r="E1403" s="255" t="s">
        <v>1</v>
      </c>
      <c r="F1403" s="256" t="s">
        <v>285</v>
      </c>
      <c r="G1403" s="254"/>
      <c r="H1403" s="257">
        <v>66</v>
      </c>
      <c r="I1403" s="258"/>
      <c r="J1403" s="254"/>
      <c r="K1403" s="254"/>
      <c r="L1403" s="259"/>
      <c r="M1403" s="260"/>
      <c r="N1403" s="261"/>
      <c r="O1403" s="261"/>
      <c r="P1403" s="261"/>
      <c r="Q1403" s="261"/>
      <c r="R1403" s="261"/>
      <c r="S1403" s="261"/>
      <c r="T1403" s="26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3" t="s">
        <v>230</v>
      </c>
      <c r="AU1403" s="263" t="s">
        <v>88</v>
      </c>
      <c r="AV1403" s="14" t="s">
        <v>121</v>
      </c>
      <c r="AW1403" s="14" t="s">
        <v>34</v>
      </c>
      <c r="AX1403" s="14" t="s">
        <v>86</v>
      </c>
      <c r="AY1403" s="263" t="s">
        <v>216</v>
      </c>
    </row>
    <row r="1404" s="2" customFormat="1" ht="16.5" customHeight="1">
      <c r="A1404" s="39"/>
      <c r="B1404" s="40"/>
      <c r="C1404" s="228" t="s">
        <v>2342</v>
      </c>
      <c r="D1404" s="228" t="s">
        <v>218</v>
      </c>
      <c r="E1404" s="229" t="s">
        <v>6057</v>
      </c>
      <c r="F1404" s="230" t="s">
        <v>6058</v>
      </c>
      <c r="G1404" s="231" t="s">
        <v>277</v>
      </c>
      <c r="H1404" s="232">
        <v>113.184</v>
      </c>
      <c r="I1404" s="233"/>
      <c r="J1404" s="234">
        <f>ROUND(I1404*H1404,2)</f>
        <v>0</v>
      </c>
      <c r="K1404" s="230" t="s">
        <v>222</v>
      </c>
      <c r="L1404" s="45"/>
      <c r="M1404" s="235" t="s">
        <v>1</v>
      </c>
      <c r="N1404" s="236" t="s">
        <v>44</v>
      </c>
      <c r="O1404" s="92"/>
      <c r="P1404" s="237">
        <f>O1404*H1404</f>
        <v>0</v>
      </c>
      <c r="Q1404" s="237">
        <v>0.00027</v>
      </c>
      <c r="R1404" s="237">
        <f>Q1404*H1404</f>
        <v>0.030559679999999999</v>
      </c>
      <c r="S1404" s="237">
        <v>0</v>
      </c>
      <c r="T1404" s="238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39" t="s">
        <v>290</v>
      </c>
      <c r="AT1404" s="239" t="s">
        <v>218</v>
      </c>
      <c r="AU1404" s="239" t="s">
        <v>88</v>
      </c>
      <c r="AY1404" s="18" t="s">
        <v>216</v>
      </c>
      <c r="BE1404" s="240">
        <f>IF(N1404="základní",J1404,0)</f>
        <v>0</v>
      </c>
      <c r="BF1404" s="240">
        <f>IF(N1404="snížená",J1404,0)</f>
        <v>0</v>
      </c>
      <c r="BG1404" s="240">
        <f>IF(N1404="zákl. přenesená",J1404,0)</f>
        <v>0</v>
      </c>
      <c r="BH1404" s="240">
        <f>IF(N1404="sníž. přenesená",J1404,0)</f>
        <v>0</v>
      </c>
      <c r="BI1404" s="240">
        <f>IF(N1404="nulová",J1404,0)</f>
        <v>0</v>
      </c>
      <c r="BJ1404" s="18" t="s">
        <v>86</v>
      </c>
      <c r="BK1404" s="240">
        <f>ROUND(I1404*H1404,2)</f>
        <v>0</v>
      </c>
      <c r="BL1404" s="18" t="s">
        <v>290</v>
      </c>
      <c r="BM1404" s="239" t="s">
        <v>6059</v>
      </c>
    </row>
    <row r="1405" s="13" customFormat="1">
      <c r="A1405" s="13"/>
      <c r="B1405" s="241"/>
      <c r="C1405" s="242"/>
      <c r="D1405" s="243" t="s">
        <v>230</v>
      </c>
      <c r="E1405" s="244" t="s">
        <v>1</v>
      </c>
      <c r="F1405" s="245" t="s">
        <v>6060</v>
      </c>
      <c r="G1405" s="242"/>
      <c r="H1405" s="246">
        <v>15.552</v>
      </c>
      <c r="I1405" s="247"/>
      <c r="J1405" s="242"/>
      <c r="K1405" s="242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2" t="s">
        <v>230</v>
      </c>
      <c r="AU1405" s="252" t="s">
        <v>88</v>
      </c>
      <c r="AV1405" s="13" t="s">
        <v>88</v>
      </c>
      <c r="AW1405" s="13" t="s">
        <v>34</v>
      </c>
      <c r="AX1405" s="13" t="s">
        <v>79</v>
      </c>
      <c r="AY1405" s="252" t="s">
        <v>216</v>
      </c>
    </row>
    <row r="1406" s="13" customFormat="1">
      <c r="A1406" s="13"/>
      <c r="B1406" s="241"/>
      <c r="C1406" s="242"/>
      <c r="D1406" s="243" t="s">
        <v>230</v>
      </c>
      <c r="E1406" s="244" t="s">
        <v>1</v>
      </c>
      <c r="F1406" s="245" t="s">
        <v>6061</v>
      </c>
      <c r="G1406" s="242"/>
      <c r="H1406" s="246">
        <v>20.736000000000001</v>
      </c>
      <c r="I1406" s="247"/>
      <c r="J1406" s="242"/>
      <c r="K1406" s="242"/>
      <c r="L1406" s="248"/>
      <c r="M1406" s="249"/>
      <c r="N1406" s="250"/>
      <c r="O1406" s="250"/>
      <c r="P1406" s="250"/>
      <c r="Q1406" s="250"/>
      <c r="R1406" s="250"/>
      <c r="S1406" s="250"/>
      <c r="T1406" s="25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2" t="s">
        <v>230</v>
      </c>
      <c r="AU1406" s="252" t="s">
        <v>88</v>
      </c>
      <c r="AV1406" s="13" t="s">
        <v>88</v>
      </c>
      <c r="AW1406" s="13" t="s">
        <v>34</v>
      </c>
      <c r="AX1406" s="13" t="s">
        <v>79</v>
      </c>
      <c r="AY1406" s="252" t="s">
        <v>216</v>
      </c>
    </row>
    <row r="1407" s="13" customFormat="1">
      <c r="A1407" s="13"/>
      <c r="B1407" s="241"/>
      <c r="C1407" s="242"/>
      <c r="D1407" s="243" t="s">
        <v>230</v>
      </c>
      <c r="E1407" s="244" t="s">
        <v>1</v>
      </c>
      <c r="F1407" s="245" t="s">
        <v>6062</v>
      </c>
      <c r="G1407" s="242"/>
      <c r="H1407" s="246">
        <v>19.007999999999999</v>
      </c>
      <c r="I1407" s="247"/>
      <c r="J1407" s="242"/>
      <c r="K1407" s="242"/>
      <c r="L1407" s="248"/>
      <c r="M1407" s="249"/>
      <c r="N1407" s="250"/>
      <c r="O1407" s="250"/>
      <c r="P1407" s="250"/>
      <c r="Q1407" s="250"/>
      <c r="R1407" s="250"/>
      <c r="S1407" s="250"/>
      <c r="T1407" s="25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2" t="s">
        <v>230</v>
      </c>
      <c r="AU1407" s="252" t="s">
        <v>88</v>
      </c>
      <c r="AV1407" s="13" t="s">
        <v>88</v>
      </c>
      <c r="AW1407" s="13" t="s">
        <v>34</v>
      </c>
      <c r="AX1407" s="13" t="s">
        <v>79</v>
      </c>
      <c r="AY1407" s="252" t="s">
        <v>216</v>
      </c>
    </row>
    <row r="1408" s="13" customFormat="1">
      <c r="A1408" s="13"/>
      <c r="B1408" s="241"/>
      <c r="C1408" s="242"/>
      <c r="D1408" s="243" t="s">
        <v>230</v>
      </c>
      <c r="E1408" s="244" t="s">
        <v>1</v>
      </c>
      <c r="F1408" s="245" t="s">
        <v>6063</v>
      </c>
      <c r="G1408" s="242"/>
      <c r="H1408" s="246">
        <v>19.007999999999999</v>
      </c>
      <c r="I1408" s="247"/>
      <c r="J1408" s="242"/>
      <c r="K1408" s="242"/>
      <c r="L1408" s="248"/>
      <c r="M1408" s="249"/>
      <c r="N1408" s="250"/>
      <c r="O1408" s="250"/>
      <c r="P1408" s="250"/>
      <c r="Q1408" s="250"/>
      <c r="R1408" s="250"/>
      <c r="S1408" s="250"/>
      <c r="T1408" s="25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2" t="s">
        <v>230</v>
      </c>
      <c r="AU1408" s="252" t="s">
        <v>88</v>
      </c>
      <c r="AV1408" s="13" t="s">
        <v>88</v>
      </c>
      <c r="AW1408" s="13" t="s">
        <v>34</v>
      </c>
      <c r="AX1408" s="13" t="s">
        <v>79</v>
      </c>
      <c r="AY1408" s="252" t="s">
        <v>216</v>
      </c>
    </row>
    <row r="1409" s="13" customFormat="1">
      <c r="A1409" s="13"/>
      <c r="B1409" s="241"/>
      <c r="C1409" s="242"/>
      <c r="D1409" s="243" t="s">
        <v>230</v>
      </c>
      <c r="E1409" s="244" t="s">
        <v>1</v>
      </c>
      <c r="F1409" s="245" t="s">
        <v>6064</v>
      </c>
      <c r="G1409" s="242"/>
      <c r="H1409" s="246">
        <v>12.960000000000001</v>
      </c>
      <c r="I1409" s="247"/>
      <c r="J1409" s="242"/>
      <c r="K1409" s="242"/>
      <c r="L1409" s="248"/>
      <c r="M1409" s="249"/>
      <c r="N1409" s="250"/>
      <c r="O1409" s="250"/>
      <c r="P1409" s="250"/>
      <c r="Q1409" s="250"/>
      <c r="R1409" s="250"/>
      <c r="S1409" s="250"/>
      <c r="T1409" s="25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2" t="s">
        <v>230</v>
      </c>
      <c r="AU1409" s="252" t="s">
        <v>88</v>
      </c>
      <c r="AV1409" s="13" t="s">
        <v>88</v>
      </c>
      <c r="AW1409" s="13" t="s">
        <v>34</v>
      </c>
      <c r="AX1409" s="13" t="s">
        <v>79</v>
      </c>
      <c r="AY1409" s="252" t="s">
        <v>216</v>
      </c>
    </row>
    <row r="1410" s="13" customFormat="1">
      <c r="A1410" s="13"/>
      <c r="B1410" s="241"/>
      <c r="C1410" s="242"/>
      <c r="D1410" s="243" t="s">
        <v>230</v>
      </c>
      <c r="E1410" s="244" t="s">
        <v>1</v>
      </c>
      <c r="F1410" s="245" t="s">
        <v>6065</v>
      </c>
      <c r="G1410" s="242"/>
      <c r="H1410" s="246">
        <v>25.920000000000002</v>
      </c>
      <c r="I1410" s="247"/>
      <c r="J1410" s="242"/>
      <c r="K1410" s="242"/>
      <c r="L1410" s="248"/>
      <c r="M1410" s="249"/>
      <c r="N1410" s="250"/>
      <c r="O1410" s="250"/>
      <c r="P1410" s="250"/>
      <c r="Q1410" s="250"/>
      <c r="R1410" s="250"/>
      <c r="S1410" s="250"/>
      <c r="T1410" s="25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2" t="s">
        <v>230</v>
      </c>
      <c r="AU1410" s="252" t="s">
        <v>88</v>
      </c>
      <c r="AV1410" s="13" t="s">
        <v>88</v>
      </c>
      <c r="AW1410" s="13" t="s">
        <v>34</v>
      </c>
      <c r="AX1410" s="13" t="s">
        <v>79</v>
      </c>
      <c r="AY1410" s="252" t="s">
        <v>216</v>
      </c>
    </row>
    <row r="1411" s="14" customFormat="1">
      <c r="A1411" s="14"/>
      <c r="B1411" s="253"/>
      <c r="C1411" s="254"/>
      <c r="D1411" s="243" t="s">
        <v>230</v>
      </c>
      <c r="E1411" s="255" t="s">
        <v>1</v>
      </c>
      <c r="F1411" s="256" t="s">
        <v>285</v>
      </c>
      <c r="G1411" s="254"/>
      <c r="H1411" s="257">
        <v>113.18399999999998</v>
      </c>
      <c r="I1411" s="258"/>
      <c r="J1411" s="254"/>
      <c r="K1411" s="254"/>
      <c r="L1411" s="259"/>
      <c r="M1411" s="260"/>
      <c r="N1411" s="261"/>
      <c r="O1411" s="261"/>
      <c r="P1411" s="261"/>
      <c r="Q1411" s="261"/>
      <c r="R1411" s="261"/>
      <c r="S1411" s="261"/>
      <c r="T1411" s="26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3" t="s">
        <v>230</v>
      </c>
      <c r="AU1411" s="263" t="s">
        <v>88</v>
      </c>
      <c r="AV1411" s="14" t="s">
        <v>121</v>
      </c>
      <c r="AW1411" s="14" t="s">
        <v>34</v>
      </c>
      <c r="AX1411" s="14" t="s">
        <v>86</v>
      </c>
      <c r="AY1411" s="263" t="s">
        <v>216</v>
      </c>
    </row>
    <row r="1412" s="2" customFormat="1" ht="16.5" customHeight="1">
      <c r="A1412" s="39"/>
      <c r="B1412" s="40"/>
      <c r="C1412" s="264" t="s">
        <v>2347</v>
      </c>
      <c r="D1412" s="264" t="s">
        <v>372</v>
      </c>
      <c r="E1412" s="265" t="s">
        <v>6066</v>
      </c>
      <c r="F1412" s="266" t="s">
        <v>6067</v>
      </c>
      <c r="G1412" s="267" t="s">
        <v>2040</v>
      </c>
      <c r="H1412" s="268">
        <v>9</v>
      </c>
      <c r="I1412" s="269"/>
      <c r="J1412" s="270">
        <f>ROUND(I1412*H1412,2)</f>
        <v>0</v>
      </c>
      <c r="K1412" s="266" t="s">
        <v>1</v>
      </c>
      <c r="L1412" s="271"/>
      <c r="M1412" s="272" t="s">
        <v>1</v>
      </c>
      <c r="N1412" s="273" t="s">
        <v>44</v>
      </c>
      <c r="O1412" s="92"/>
      <c r="P1412" s="237">
        <f>O1412*H1412</f>
        <v>0</v>
      </c>
      <c r="Q1412" s="237">
        <v>0.036810000000000002</v>
      </c>
      <c r="R1412" s="237">
        <f>Q1412*H1412</f>
        <v>0.33129000000000003</v>
      </c>
      <c r="S1412" s="237">
        <v>0</v>
      </c>
      <c r="T1412" s="238">
        <f>S1412*H1412</f>
        <v>0</v>
      </c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R1412" s="239" t="s">
        <v>371</v>
      </c>
      <c r="AT1412" s="239" t="s">
        <v>372</v>
      </c>
      <c r="AU1412" s="239" t="s">
        <v>88</v>
      </c>
      <c r="AY1412" s="18" t="s">
        <v>216</v>
      </c>
      <c r="BE1412" s="240">
        <f>IF(N1412="základní",J1412,0)</f>
        <v>0</v>
      </c>
      <c r="BF1412" s="240">
        <f>IF(N1412="snížená",J1412,0)</f>
        <v>0</v>
      </c>
      <c r="BG1412" s="240">
        <f>IF(N1412="zákl. přenesená",J1412,0)</f>
        <v>0</v>
      </c>
      <c r="BH1412" s="240">
        <f>IF(N1412="sníž. přenesená",J1412,0)</f>
        <v>0</v>
      </c>
      <c r="BI1412" s="240">
        <f>IF(N1412="nulová",J1412,0)</f>
        <v>0</v>
      </c>
      <c r="BJ1412" s="18" t="s">
        <v>86</v>
      </c>
      <c r="BK1412" s="240">
        <f>ROUND(I1412*H1412,2)</f>
        <v>0</v>
      </c>
      <c r="BL1412" s="18" t="s">
        <v>290</v>
      </c>
      <c r="BM1412" s="239" t="s">
        <v>6068</v>
      </c>
    </row>
    <row r="1413" s="2" customFormat="1" ht="16.5" customHeight="1">
      <c r="A1413" s="39"/>
      <c r="B1413" s="40"/>
      <c r="C1413" s="264" t="s">
        <v>2352</v>
      </c>
      <c r="D1413" s="264" t="s">
        <v>372</v>
      </c>
      <c r="E1413" s="265" t="s">
        <v>6069</v>
      </c>
      <c r="F1413" s="266" t="s">
        <v>6070</v>
      </c>
      <c r="G1413" s="267" t="s">
        <v>2040</v>
      </c>
      <c r="H1413" s="268">
        <v>12</v>
      </c>
      <c r="I1413" s="269"/>
      <c r="J1413" s="270">
        <f>ROUND(I1413*H1413,2)</f>
        <v>0</v>
      </c>
      <c r="K1413" s="266" t="s">
        <v>1</v>
      </c>
      <c r="L1413" s="271"/>
      <c r="M1413" s="272" t="s">
        <v>1</v>
      </c>
      <c r="N1413" s="273" t="s">
        <v>44</v>
      </c>
      <c r="O1413" s="92"/>
      <c r="P1413" s="237">
        <f>O1413*H1413</f>
        <v>0</v>
      </c>
      <c r="Q1413" s="237">
        <v>0.036810000000000002</v>
      </c>
      <c r="R1413" s="237">
        <f>Q1413*H1413</f>
        <v>0.44172</v>
      </c>
      <c r="S1413" s="237">
        <v>0</v>
      </c>
      <c r="T1413" s="238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9" t="s">
        <v>371</v>
      </c>
      <c r="AT1413" s="239" t="s">
        <v>372</v>
      </c>
      <c r="AU1413" s="239" t="s">
        <v>88</v>
      </c>
      <c r="AY1413" s="18" t="s">
        <v>216</v>
      </c>
      <c r="BE1413" s="240">
        <f>IF(N1413="základní",J1413,0)</f>
        <v>0</v>
      </c>
      <c r="BF1413" s="240">
        <f>IF(N1413="snížená",J1413,0)</f>
        <v>0</v>
      </c>
      <c r="BG1413" s="240">
        <f>IF(N1413="zákl. přenesená",J1413,0)</f>
        <v>0</v>
      </c>
      <c r="BH1413" s="240">
        <f>IF(N1413="sníž. přenesená",J1413,0)</f>
        <v>0</v>
      </c>
      <c r="BI1413" s="240">
        <f>IF(N1413="nulová",J1413,0)</f>
        <v>0</v>
      </c>
      <c r="BJ1413" s="18" t="s">
        <v>86</v>
      </c>
      <c r="BK1413" s="240">
        <f>ROUND(I1413*H1413,2)</f>
        <v>0</v>
      </c>
      <c r="BL1413" s="18" t="s">
        <v>290</v>
      </c>
      <c r="BM1413" s="239" t="s">
        <v>6071</v>
      </c>
    </row>
    <row r="1414" s="2" customFormat="1" ht="16.5" customHeight="1">
      <c r="A1414" s="39"/>
      <c r="B1414" s="40"/>
      <c r="C1414" s="264" t="s">
        <v>2361</v>
      </c>
      <c r="D1414" s="264" t="s">
        <v>372</v>
      </c>
      <c r="E1414" s="265" t="s">
        <v>6072</v>
      </c>
      <c r="F1414" s="266" t="s">
        <v>6073</v>
      </c>
      <c r="G1414" s="267" t="s">
        <v>2040</v>
      </c>
      <c r="H1414" s="268">
        <v>11</v>
      </c>
      <c r="I1414" s="269"/>
      <c r="J1414" s="270">
        <f>ROUND(I1414*H1414,2)</f>
        <v>0</v>
      </c>
      <c r="K1414" s="266" t="s">
        <v>1</v>
      </c>
      <c r="L1414" s="271"/>
      <c r="M1414" s="272" t="s">
        <v>1</v>
      </c>
      <c r="N1414" s="273" t="s">
        <v>44</v>
      </c>
      <c r="O1414" s="92"/>
      <c r="P1414" s="237">
        <f>O1414*H1414</f>
        <v>0</v>
      </c>
      <c r="Q1414" s="237">
        <v>0.036810000000000002</v>
      </c>
      <c r="R1414" s="237">
        <f>Q1414*H1414</f>
        <v>0.40491000000000005</v>
      </c>
      <c r="S1414" s="237">
        <v>0</v>
      </c>
      <c r="T1414" s="238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39" t="s">
        <v>371</v>
      </c>
      <c r="AT1414" s="239" t="s">
        <v>372</v>
      </c>
      <c r="AU1414" s="239" t="s">
        <v>88</v>
      </c>
      <c r="AY1414" s="18" t="s">
        <v>216</v>
      </c>
      <c r="BE1414" s="240">
        <f>IF(N1414="základní",J1414,0)</f>
        <v>0</v>
      </c>
      <c r="BF1414" s="240">
        <f>IF(N1414="snížená",J1414,0)</f>
        <v>0</v>
      </c>
      <c r="BG1414" s="240">
        <f>IF(N1414="zákl. přenesená",J1414,0)</f>
        <v>0</v>
      </c>
      <c r="BH1414" s="240">
        <f>IF(N1414="sníž. přenesená",J1414,0)</f>
        <v>0</v>
      </c>
      <c r="BI1414" s="240">
        <f>IF(N1414="nulová",J1414,0)</f>
        <v>0</v>
      </c>
      <c r="BJ1414" s="18" t="s">
        <v>86</v>
      </c>
      <c r="BK1414" s="240">
        <f>ROUND(I1414*H1414,2)</f>
        <v>0</v>
      </c>
      <c r="BL1414" s="18" t="s">
        <v>290</v>
      </c>
      <c r="BM1414" s="239" t="s">
        <v>6074</v>
      </c>
    </row>
    <row r="1415" s="2" customFormat="1" ht="16.5" customHeight="1">
      <c r="A1415" s="39"/>
      <c r="B1415" s="40"/>
      <c r="C1415" s="264" t="s">
        <v>2366</v>
      </c>
      <c r="D1415" s="264" t="s">
        <v>372</v>
      </c>
      <c r="E1415" s="265" t="s">
        <v>6075</v>
      </c>
      <c r="F1415" s="266" t="s">
        <v>6076</v>
      </c>
      <c r="G1415" s="267" t="s">
        <v>2040</v>
      </c>
      <c r="H1415" s="268">
        <v>11</v>
      </c>
      <c r="I1415" s="269"/>
      <c r="J1415" s="270">
        <f>ROUND(I1415*H1415,2)</f>
        <v>0</v>
      </c>
      <c r="K1415" s="266" t="s">
        <v>1</v>
      </c>
      <c r="L1415" s="271"/>
      <c r="M1415" s="272" t="s">
        <v>1</v>
      </c>
      <c r="N1415" s="273" t="s">
        <v>44</v>
      </c>
      <c r="O1415" s="92"/>
      <c r="P1415" s="237">
        <f>O1415*H1415</f>
        <v>0</v>
      </c>
      <c r="Q1415" s="237">
        <v>0.036810000000000002</v>
      </c>
      <c r="R1415" s="237">
        <f>Q1415*H1415</f>
        <v>0.40491000000000005</v>
      </c>
      <c r="S1415" s="237">
        <v>0</v>
      </c>
      <c r="T1415" s="238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9" t="s">
        <v>371</v>
      </c>
      <c r="AT1415" s="239" t="s">
        <v>372</v>
      </c>
      <c r="AU1415" s="239" t="s">
        <v>88</v>
      </c>
      <c r="AY1415" s="18" t="s">
        <v>216</v>
      </c>
      <c r="BE1415" s="240">
        <f>IF(N1415="základní",J1415,0)</f>
        <v>0</v>
      </c>
      <c r="BF1415" s="240">
        <f>IF(N1415="snížená",J1415,0)</f>
        <v>0</v>
      </c>
      <c r="BG1415" s="240">
        <f>IF(N1415="zákl. přenesená",J1415,0)</f>
        <v>0</v>
      </c>
      <c r="BH1415" s="240">
        <f>IF(N1415="sníž. přenesená",J1415,0)</f>
        <v>0</v>
      </c>
      <c r="BI1415" s="240">
        <f>IF(N1415="nulová",J1415,0)</f>
        <v>0</v>
      </c>
      <c r="BJ1415" s="18" t="s">
        <v>86</v>
      </c>
      <c r="BK1415" s="240">
        <f>ROUND(I1415*H1415,2)</f>
        <v>0</v>
      </c>
      <c r="BL1415" s="18" t="s">
        <v>290</v>
      </c>
      <c r="BM1415" s="239" t="s">
        <v>6077</v>
      </c>
    </row>
    <row r="1416" s="2" customFormat="1" ht="16.5" customHeight="1">
      <c r="A1416" s="39"/>
      <c r="B1416" s="40"/>
      <c r="C1416" s="264" t="s">
        <v>2370</v>
      </c>
      <c r="D1416" s="264" t="s">
        <v>372</v>
      </c>
      <c r="E1416" s="265" t="s">
        <v>6078</v>
      </c>
      <c r="F1416" s="266" t="s">
        <v>6079</v>
      </c>
      <c r="G1416" s="267" t="s">
        <v>2040</v>
      </c>
      <c r="H1416" s="268">
        <v>3</v>
      </c>
      <c r="I1416" s="269"/>
      <c r="J1416" s="270">
        <f>ROUND(I1416*H1416,2)</f>
        <v>0</v>
      </c>
      <c r="K1416" s="266" t="s">
        <v>1</v>
      </c>
      <c r="L1416" s="271"/>
      <c r="M1416" s="272" t="s">
        <v>1</v>
      </c>
      <c r="N1416" s="273" t="s">
        <v>44</v>
      </c>
      <c r="O1416" s="92"/>
      <c r="P1416" s="237">
        <f>O1416*H1416</f>
        <v>0</v>
      </c>
      <c r="Q1416" s="237">
        <v>0.036810000000000002</v>
      </c>
      <c r="R1416" s="237">
        <f>Q1416*H1416</f>
        <v>0.11043</v>
      </c>
      <c r="S1416" s="237">
        <v>0</v>
      </c>
      <c r="T1416" s="238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9" t="s">
        <v>371</v>
      </c>
      <c r="AT1416" s="239" t="s">
        <v>372</v>
      </c>
      <c r="AU1416" s="239" t="s">
        <v>88</v>
      </c>
      <c r="AY1416" s="18" t="s">
        <v>216</v>
      </c>
      <c r="BE1416" s="240">
        <f>IF(N1416="základní",J1416,0)</f>
        <v>0</v>
      </c>
      <c r="BF1416" s="240">
        <f>IF(N1416="snížená",J1416,0)</f>
        <v>0</v>
      </c>
      <c r="BG1416" s="240">
        <f>IF(N1416="zákl. přenesená",J1416,0)</f>
        <v>0</v>
      </c>
      <c r="BH1416" s="240">
        <f>IF(N1416="sníž. přenesená",J1416,0)</f>
        <v>0</v>
      </c>
      <c r="BI1416" s="240">
        <f>IF(N1416="nulová",J1416,0)</f>
        <v>0</v>
      </c>
      <c r="BJ1416" s="18" t="s">
        <v>86</v>
      </c>
      <c r="BK1416" s="240">
        <f>ROUND(I1416*H1416,2)</f>
        <v>0</v>
      </c>
      <c r="BL1416" s="18" t="s">
        <v>290</v>
      </c>
      <c r="BM1416" s="239" t="s">
        <v>6080</v>
      </c>
    </row>
    <row r="1417" s="2" customFormat="1" ht="16.5" customHeight="1">
      <c r="A1417" s="39"/>
      <c r="B1417" s="40"/>
      <c r="C1417" s="264" t="s">
        <v>2375</v>
      </c>
      <c r="D1417" s="264" t="s">
        <v>372</v>
      </c>
      <c r="E1417" s="265" t="s">
        <v>6081</v>
      </c>
      <c r="F1417" s="266" t="s">
        <v>6082</v>
      </c>
      <c r="G1417" s="267" t="s">
        <v>2040</v>
      </c>
      <c r="H1417" s="268">
        <v>6</v>
      </c>
      <c r="I1417" s="269"/>
      <c r="J1417" s="270">
        <f>ROUND(I1417*H1417,2)</f>
        <v>0</v>
      </c>
      <c r="K1417" s="266" t="s">
        <v>1</v>
      </c>
      <c r="L1417" s="271"/>
      <c r="M1417" s="272" t="s">
        <v>1</v>
      </c>
      <c r="N1417" s="273" t="s">
        <v>44</v>
      </c>
      <c r="O1417" s="92"/>
      <c r="P1417" s="237">
        <f>O1417*H1417</f>
        <v>0</v>
      </c>
      <c r="Q1417" s="237">
        <v>0.036810000000000002</v>
      </c>
      <c r="R1417" s="237">
        <f>Q1417*H1417</f>
        <v>0.22086</v>
      </c>
      <c r="S1417" s="237">
        <v>0</v>
      </c>
      <c r="T1417" s="238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39" t="s">
        <v>371</v>
      </c>
      <c r="AT1417" s="239" t="s">
        <v>372</v>
      </c>
      <c r="AU1417" s="239" t="s">
        <v>88</v>
      </c>
      <c r="AY1417" s="18" t="s">
        <v>216</v>
      </c>
      <c r="BE1417" s="240">
        <f>IF(N1417="základní",J1417,0)</f>
        <v>0</v>
      </c>
      <c r="BF1417" s="240">
        <f>IF(N1417="snížená",J1417,0)</f>
        <v>0</v>
      </c>
      <c r="BG1417" s="240">
        <f>IF(N1417="zákl. přenesená",J1417,0)</f>
        <v>0</v>
      </c>
      <c r="BH1417" s="240">
        <f>IF(N1417="sníž. přenesená",J1417,0)</f>
        <v>0</v>
      </c>
      <c r="BI1417" s="240">
        <f>IF(N1417="nulová",J1417,0)</f>
        <v>0</v>
      </c>
      <c r="BJ1417" s="18" t="s">
        <v>86</v>
      </c>
      <c r="BK1417" s="240">
        <f>ROUND(I1417*H1417,2)</f>
        <v>0</v>
      </c>
      <c r="BL1417" s="18" t="s">
        <v>290</v>
      </c>
      <c r="BM1417" s="239" t="s">
        <v>6083</v>
      </c>
    </row>
    <row r="1418" s="2" customFormat="1" ht="16.5" customHeight="1">
      <c r="A1418" s="39"/>
      <c r="B1418" s="40"/>
      <c r="C1418" s="228" t="s">
        <v>2382</v>
      </c>
      <c r="D1418" s="228" t="s">
        <v>218</v>
      </c>
      <c r="E1418" s="229" t="s">
        <v>6084</v>
      </c>
      <c r="F1418" s="230" t="s">
        <v>6085</v>
      </c>
      <c r="G1418" s="231" t="s">
        <v>277</v>
      </c>
      <c r="H1418" s="232">
        <v>52.188000000000002</v>
      </c>
      <c r="I1418" s="233"/>
      <c r="J1418" s="234">
        <f>ROUND(I1418*H1418,2)</f>
        <v>0</v>
      </c>
      <c r="K1418" s="230" t="s">
        <v>222</v>
      </c>
      <c r="L1418" s="45"/>
      <c r="M1418" s="235" t="s">
        <v>1</v>
      </c>
      <c r="N1418" s="236" t="s">
        <v>44</v>
      </c>
      <c r="O1418" s="92"/>
      <c r="P1418" s="237">
        <f>O1418*H1418</f>
        <v>0</v>
      </c>
      <c r="Q1418" s="237">
        <v>0.00025999999999999998</v>
      </c>
      <c r="R1418" s="237">
        <f>Q1418*H1418</f>
        <v>0.01356888</v>
      </c>
      <c r="S1418" s="237">
        <v>0</v>
      </c>
      <c r="T1418" s="238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39" t="s">
        <v>290</v>
      </c>
      <c r="AT1418" s="239" t="s">
        <v>218</v>
      </c>
      <c r="AU1418" s="239" t="s">
        <v>88</v>
      </c>
      <c r="AY1418" s="18" t="s">
        <v>216</v>
      </c>
      <c r="BE1418" s="240">
        <f>IF(N1418="základní",J1418,0)</f>
        <v>0</v>
      </c>
      <c r="BF1418" s="240">
        <f>IF(N1418="snížená",J1418,0)</f>
        <v>0</v>
      </c>
      <c r="BG1418" s="240">
        <f>IF(N1418="zákl. přenesená",J1418,0)</f>
        <v>0</v>
      </c>
      <c r="BH1418" s="240">
        <f>IF(N1418="sníž. přenesená",J1418,0)</f>
        <v>0</v>
      </c>
      <c r="BI1418" s="240">
        <f>IF(N1418="nulová",J1418,0)</f>
        <v>0</v>
      </c>
      <c r="BJ1418" s="18" t="s">
        <v>86</v>
      </c>
      <c r="BK1418" s="240">
        <f>ROUND(I1418*H1418,2)</f>
        <v>0</v>
      </c>
      <c r="BL1418" s="18" t="s">
        <v>290</v>
      </c>
      <c r="BM1418" s="239" t="s">
        <v>6086</v>
      </c>
    </row>
    <row r="1419" s="13" customFormat="1">
      <c r="A1419" s="13"/>
      <c r="B1419" s="241"/>
      <c r="C1419" s="242"/>
      <c r="D1419" s="243" t="s">
        <v>230</v>
      </c>
      <c r="E1419" s="244" t="s">
        <v>1</v>
      </c>
      <c r="F1419" s="245" t="s">
        <v>6087</v>
      </c>
      <c r="G1419" s="242"/>
      <c r="H1419" s="246">
        <v>26.431999999999999</v>
      </c>
      <c r="I1419" s="247"/>
      <c r="J1419" s="242"/>
      <c r="K1419" s="242"/>
      <c r="L1419" s="248"/>
      <c r="M1419" s="249"/>
      <c r="N1419" s="250"/>
      <c r="O1419" s="250"/>
      <c r="P1419" s="250"/>
      <c r="Q1419" s="250"/>
      <c r="R1419" s="250"/>
      <c r="S1419" s="250"/>
      <c r="T1419" s="25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2" t="s">
        <v>230</v>
      </c>
      <c r="AU1419" s="252" t="s">
        <v>88</v>
      </c>
      <c r="AV1419" s="13" t="s">
        <v>88</v>
      </c>
      <c r="AW1419" s="13" t="s">
        <v>34</v>
      </c>
      <c r="AX1419" s="13" t="s">
        <v>79</v>
      </c>
      <c r="AY1419" s="252" t="s">
        <v>216</v>
      </c>
    </row>
    <row r="1420" s="13" customFormat="1">
      <c r="A1420" s="13"/>
      <c r="B1420" s="241"/>
      <c r="C1420" s="242"/>
      <c r="D1420" s="243" t="s">
        <v>230</v>
      </c>
      <c r="E1420" s="244" t="s">
        <v>1</v>
      </c>
      <c r="F1420" s="245" t="s">
        <v>6088</v>
      </c>
      <c r="G1420" s="242"/>
      <c r="H1420" s="246">
        <v>13.047000000000001</v>
      </c>
      <c r="I1420" s="247"/>
      <c r="J1420" s="242"/>
      <c r="K1420" s="242"/>
      <c r="L1420" s="248"/>
      <c r="M1420" s="249"/>
      <c r="N1420" s="250"/>
      <c r="O1420" s="250"/>
      <c r="P1420" s="250"/>
      <c r="Q1420" s="250"/>
      <c r="R1420" s="250"/>
      <c r="S1420" s="250"/>
      <c r="T1420" s="25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2" t="s">
        <v>230</v>
      </c>
      <c r="AU1420" s="252" t="s">
        <v>88</v>
      </c>
      <c r="AV1420" s="13" t="s">
        <v>88</v>
      </c>
      <c r="AW1420" s="13" t="s">
        <v>34</v>
      </c>
      <c r="AX1420" s="13" t="s">
        <v>79</v>
      </c>
      <c r="AY1420" s="252" t="s">
        <v>216</v>
      </c>
    </row>
    <row r="1421" s="13" customFormat="1">
      <c r="A1421" s="13"/>
      <c r="B1421" s="241"/>
      <c r="C1421" s="242"/>
      <c r="D1421" s="243" t="s">
        <v>230</v>
      </c>
      <c r="E1421" s="244" t="s">
        <v>1</v>
      </c>
      <c r="F1421" s="245" t="s">
        <v>6089</v>
      </c>
      <c r="G1421" s="242"/>
      <c r="H1421" s="246">
        <v>12.709</v>
      </c>
      <c r="I1421" s="247"/>
      <c r="J1421" s="242"/>
      <c r="K1421" s="242"/>
      <c r="L1421" s="248"/>
      <c r="M1421" s="249"/>
      <c r="N1421" s="250"/>
      <c r="O1421" s="250"/>
      <c r="P1421" s="250"/>
      <c r="Q1421" s="250"/>
      <c r="R1421" s="250"/>
      <c r="S1421" s="250"/>
      <c r="T1421" s="25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2" t="s">
        <v>230</v>
      </c>
      <c r="AU1421" s="252" t="s">
        <v>88</v>
      </c>
      <c r="AV1421" s="13" t="s">
        <v>88</v>
      </c>
      <c r="AW1421" s="13" t="s">
        <v>34</v>
      </c>
      <c r="AX1421" s="13" t="s">
        <v>79</v>
      </c>
      <c r="AY1421" s="252" t="s">
        <v>216</v>
      </c>
    </row>
    <row r="1422" s="14" customFormat="1">
      <c r="A1422" s="14"/>
      <c r="B1422" s="253"/>
      <c r="C1422" s="254"/>
      <c r="D1422" s="243" t="s">
        <v>230</v>
      </c>
      <c r="E1422" s="255" t="s">
        <v>1</v>
      </c>
      <c r="F1422" s="256" t="s">
        <v>285</v>
      </c>
      <c r="G1422" s="254"/>
      <c r="H1422" s="257">
        <v>52.188000000000002</v>
      </c>
      <c r="I1422" s="258"/>
      <c r="J1422" s="254"/>
      <c r="K1422" s="254"/>
      <c r="L1422" s="259"/>
      <c r="M1422" s="260"/>
      <c r="N1422" s="261"/>
      <c r="O1422" s="261"/>
      <c r="P1422" s="261"/>
      <c r="Q1422" s="261"/>
      <c r="R1422" s="261"/>
      <c r="S1422" s="261"/>
      <c r="T1422" s="26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3" t="s">
        <v>230</v>
      </c>
      <c r="AU1422" s="263" t="s">
        <v>88</v>
      </c>
      <c r="AV1422" s="14" t="s">
        <v>121</v>
      </c>
      <c r="AW1422" s="14" t="s">
        <v>34</v>
      </c>
      <c r="AX1422" s="14" t="s">
        <v>86</v>
      </c>
      <c r="AY1422" s="263" t="s">
        <v>216</v>
      </c>
    </row>
    <row r="1423" s="2" customFormat="1" ht="16.5" customHeight="1">
      <c r="A1423" s="39"/>
      <c r="B1423" s="40"/>
      <c r="C1423" s="264" t="s">
        <v>2389</v>
      </c>
      <c r="D1423" s="264" t="s">
        <v>372</v>
      </c>
      <c r="E1423" s="265" t="s">
        <v>6090</v>
      </c>
      <c r="F1423" s="266" t="s">
        <v>6091</v>
      </c>
      <c r="G1423" s="267" t="s">
        <v>2040</v>
      </c>
      <c r="H1423" s="268">
        <v>4</v>
      </c>
      <c r="I1423" s="269"/>
      <c r="J1423" s="270">
        <f>ROUND(I1423*H1423,2)</f>
        <v>0</v>
      </c>
      <c r="K1423" s="266" t="s">
        <v>1</v>
      </c>
      <c r="L1423" s="271"/>
      <c r="M1423" s="272" t="s">
        <v>1</v>
      </c>
      <c r="N1423" s="273" t="s">
        <v>44</v>
      </c>
      <c r="O1423" s="92"/>
      <c r="P1423" s="237">
        <f>O1423*H1423</f>
        <v>0</v>
      </c>
      <c r="Q1423" s="237">
        <v>0.036110000000000003</v>
      </c>
      <c r="R1423" s="237">
        <f>Q1423*H1423</f>
        <v>0.14444000000000001</v>
      </c>
      <c r="S1423" s="237">
        <v>0</v>
      </c>
      <c r="T1423" s="238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9" t="s">
        <v>371</v>
      </c>
      <c r="AT1423" s="239" t="s">
        <v>372</v>
      </c>
      <c r="AU1423" s="239" t="s">
        <v>88</v>
      </c>
      <c r="AY1423" s="18" t="s">
        <v>216</v>
      </c>
      <c r="BE1423" s="240">
        <f>IF(N1423="základní",J1423,0)</f>
        <v>0</v>
      </c>
      <c r="BF1423" s="240">
        <f>IF(N1423="snížená",J1423,0)</f>
        <v>0</v>
      </c>
      <c r="BG1423" s="240">
        <f>IF(N1423="zákl. přenesená",J1423,0)</f>
        <v>0</v>
      </c>
      <c r="BH1423" s="240">
        <f>IF(N1423="sníž. přenesená",J1423,0)</f>
        <v>0</v>
      </c>
      <c r="BI1423" s="240">
        <f>IF(N1423="nulová",J1423,0)</f>
        <v>0</v>
      </c>
      <c r="BJ1423" s="18" t="s">
        <v>86</v>
      </c>
      <c r="BK1423" s="240">
        <f>ROUND(I1423*H1423,2)</f>
        <v>0</v>
      </c>
      <c r="BL1423" s="18" t="s">
        <v>290</v>
      </c>
      <c r="BM1423" s="239" t="s">
        <v>6092</v>
      </c>
    </row>
    <row r="1424" s="2" customFormat="1" ht="16.5" customHeight="1">
      <c r="A1424" s="39"/>
      <c r="B1424" s="40"/>
      <c r="C1424" s="264" t="s">
        <v>2393</v>
      </c>
      <c r="D1424" s="264" t="s">
        <v>372</v>
      </c>
      <c r="E1424" s="265" t="s">
        <v>6093</v>
      </c>
      <c r="F1424" s="266" t="s">
        <v>6094</v>
      </c>
      <c r="G1424" s="267" t="s">
        <v>2040</v>
      </c>
      <c r="H1424" s="268">
        <v>2</v>
      </c>
      <c r="I1424" s="269"/>
      <c r="J1424" s="270">
        <f>ROUND(I1424*H1424,2)</f>
        <v>0</v>
      </c>
      <c r="K1424" s="266" t="s">
        <v>1</v>
      </c>
      <c r="L1424" s="271"/>
      <c r="M1424" s="272" t="s">
        <v>1</v>
      </c>
      <c r="N1424" s="273" t="s">
        <v>44</v>
      </c>
      <c r="O1424" s="92"/>
      <c r="P1424" s="237">
        <f>O1424*H1424</f>
        <v>0</v>
      </c>
      <c r="Q1424" s="237">
        <v>0.036110000000000003</v>
      </c>
      <c r="R1424" s="237">
        <f>Q1424*H1424</f>
        <v>0.072220000000000006</v>
      </c>
      <c r="S1424" s="237">
        <v>0</v>
      </c>
      <c r="T1424" s="238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9" t="s">
        <v>371</v>
      </c>
      <c r="AT1424" s="239" t="s">
        <v>372</v>
      </c>
      <c r="AU1424" s="239" t="s">
        <v>88</v>
      </c>
      <c r="AY1424" s="18" t="s">
        <v>216</v>
      </c>
      <c r="BE1424" s="240">
        <f>IF(N1424="základní",J1424,0)</f>
        <v>0</v>
      </c>
      <c r="BF1424" s="240">
        <f>IF(N1424="snížená",J1424,0)</f>
        <v>0</v>
      </c>
      <c r="BG1424" s="240">
        <f>IF(N1424="zákl. přenesená",J1424,0)</f>
        <v>0</v>
      </c>
      <c r="BH1424" s="240">
        <f>IF(N1424="sníž. přenesená",J1424,0)</f>
        <v>0</v>
      </c>
      <c r="BI1424" s="240">
        <f>IF(N1424="nulová",J1424,0)</f>
        <v>0</v>
      </c>
      <c r="BJ1424" s="18" t="s">
        <v>86</v>
      </c>
      <c r="BK1424" s="240">
        <f>ROUND(I1424*H1424,2)</f>
        <v>0</v>
      </c>
      <c r="BL1424" s="18" t="s">
        <v>290</v>
      </c>
      <c r="BM1424" s="239" t="s">
        <v>6095</v>
      </c>
    </row>
    <row r="1425" s="2" customFormat="1" ht="16.5" customHeight="1">
      <c r="A1425" s="39"/>
      <c r="B1425" s="40"/>
      <c r="C1425" s="264" t="s">
        <v>2397</v>
      </c>
      <c r="D1425" s="264" t="s">
        <v>372</v>
      </c>
      <c r="E1425" s="265" t="s">
        <v>6096</v>
      </c>
      <c r="F1425" s="266" t="s">
        <v>6094</v>
      </c>
      <c r="G1425" s="267" t="s">
        <v>2040</v>
      </c>
      <c r="H1425" s="268">
        <v>2</v>
      </c>
      <c r="I1425" s="269"/>
      <c r="J1425" s="270">
        <f>ROUND(I1425*H1425,2)</f>
        <v>0</v>
      </c>
      <c r="K1425" s="266" t="s">
        <v>1</v>
      </c>
      <c r="L1425" s="271"/>
      <c r="M1425" s="272" t="s">
        <v>1</v>
      </c>
      <c r="N1425" s="273" t="s">
        <v>44</v>
      </c>
      <c r="O1425" s="92"/>
      <c r="P1425" s="237">
        <f>O1425*H1425</f>
        <v>0</v>
      </c>
      <c r="Q1425" s="237">
        <v>0.036110000000000003</v>
      </c>
      <c r="R1425" s="237">
        <f>Q1425*H1425</f>
        <v>0.072220000000000006</v>
      </c>
      <c r="S1425" s="237">
        <v>0</v>
      </c>
      <c r="T1425" s="238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9" t="s">
        <v>371</v>
      </c>
      <c r="AT1425" s="239" t="s">
        <v>372</v>
      </c>
      <c r="AU1425" s="239" t="s">
        <v>88</v>
      </c>
      <c r="AY1425" s="18" t="s">
        <v>216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8" t="s">
        <v>86</v>
      </c>
      <c r="BK1425" s="240">
        <f>ROUND(I1425*H1425,2)</f>
        <v>0</v>
      </c>
      <c r="BL1425" s="18" t="s">
        <v>290</v>
      </c>
      <c r="BM1425" s="239" t="s">
        <v>6097</v>
      </c>
    </row>
    <row r="1426" s="2" customFormat="1" ht="16.5" customHeight="1">
      <c r="A1426" s="39"/>
      <c r="B1426" s="40"/>
      <c r="C1426" s="228" t="s">
        <v>2402</v>
      </c>
      <c r="D1426" s="228" t="s">
        <v>218</v>
      </c>
      <c r="E1426" s="229" t="s">
        <v>6098</v>
      </c>
      <c r="F1426" s="230" t="s">
        <v>6099</v>
      </c>
      <c r="G1426" s="231" t="s">
        <v>277</v>
      </c>
      <c r="H1426" s="232">
        <v>41.509999999999998</v>
      </c>
      <c r="I1426" s="233"/>
      <c r="J1426" s="234">
        <f>ROUND(I1426*H1426,2)</f>
        <v>0</v>
      </c>
      <c r="K1426" s="230" t="s">
        <v>222</v>
      </c>
      <c r="L1426" s="45"/>
      <c r="M1426" s="235" t="s">
        <v>1</v>
      </c>
      <c r="N1426" s="236" t="s">
        <v>44</v>
      </c>
      <c r="O1426" s="92"/>
      <c r="P1426" s="237">
        <f>O1426*H1426</f>
        <v>0</v>
      </c>
      <c r="Q1426" s="237">
        <v>0.00027</v>
      </c>
      <c r="R1426" s="237">
        <f>Q1426*H1426</f>
        <v>0.011207699999999999</v>
      </c>
      <c r="S1426" s="237">
        <v>0</v>
      </c>
      <c r="T1426" s="238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9" t="s">
        <v>290</v>
      </c>
      <c r="AT1426" s="239" t="s">
        <v>218</v>
      </c>
      <c r="AU1426" s="239" t="s">
        <v>88</v>
      </c>
      <c r="AY1426" s="18" t="s">
        <v>216</v>
      </c>
      <c r="BE1426" s="240">
        <f>IF(N1426="základní",J1426,0)</f>
        <v>0</v>
      </c>
      <c r="BF1426" s="240">
        <f>IF(N1426="snížená",J1426,0)</f>
        <v>0</v>
      </c>
      <c r="BG1426" s="240">
        <f>IF(N1426="zákl. přenesená",J1426,0)</f>
        <v>0</v>
      </c>
      <c r="BH1426" s="240">
        <f>IF(N1426="sníž. přenesená",J1426,0)</f>
        <v>0</v>
      </c>
      <c r="BI1426" s="240">
        <f>IF(N1426="nulová",J1426,0)</f>
        <v>0</v>
      </c>
      <c r="BJ1426" s="18" t="s">
        <v>86</v>
      </c>
      <c r="BK1426" s="240">
        <f>ROUND(I1426*H1426,2)</f>
        <v>0</v>
      </c>
      <c r="BL1426" s="18" t="s">
        <v>290</v>
      </c>
      <c r="BM1426" s="239" t="s">
        <v>6100</v>
      </c>
    </row>
    <row r="1427" s="13" customFormat="1">
      <c r="A1427" s="13"/>
      <c r="B1427" s="241"/>
      <c r="C1427" s="242"/>
      <c r="D1427" s="243" t="s">
        <v>230</v>
      </c>
      <c r="E1427" s="244" t="s">
        <v>1</v>
      </c>
      <c r="F1427" s="245" t="s">
        <v>6101</v>
      </c>
      <c r="G1427" s="242"/>
      <c r="H1427" s="246">
        <v>8.3019999999999996</v>
      </c>
      <c r="I1427" s="247"/>
      <c r="J1427" s="242"/>
      <c r="K1427" s="242"/>
      <c r="L1427" s="248"/>
      <c r="M1427" s="249"/>
      <c r="N1427" s="250"/>
      <c r="O1427" s="250"/>
      <c r="P1427" s="250"/>
      <c r="Q1427" s="250"/>
      <c r="R1427" s="250"/>
      <c r="S1427" s="250"/>
      <c r="T1427" s="25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2" t="s">
        <v>230</v>
      </c>
      <c r="AU1427" s="252" t="s">
        <v>88</v>
      </c>
      <c r="AV1427" s="13" t="s">
        <v>88</v>
      </c>
      <c r="AW1427" s="13" t="s">
        <v>34</v>
      </c>
      <c r="AX1427" s="13" t="s">
        <v>79</v>
      </c>
      <c r="AY1427" s="252" t="s">
        <v>216</v>
      </c>
    </row>
    <row r="1428" s="13" customFormat="1">
      <c r="A1428" s="13"/>
      <c r="B1428" s="241"/>
      <c r="C1428" s="242"/>
      <c r="D1428" s="243" t="s">
        <v>230</v>
      </c>
      <c r="E1428" s="244" t="s">
        <v>1</v>
      </c>
      <c r="F1428" s="245" t="s">
        <v>6102</v>
      </c>
      <c r="G1428" s="242"/>
      <c r="H1428" s="246">
        <v>8.3019999999999996</v>
      </c>
      <c r="I1428" s="247"/>
      <c r="J1428" s="242"/>
      <c r="K1428" s="242"/>
      <c r="L1428" s="248"/>
      <c r="M1428" s="249"/>
      <c r="N1428" s="250"/>
      <c r="O1428" s="250"/>
      <c r="P1428" s="250"/>
      <c r="Q1428" s="250"/>
      <c r="R1428" s="250"/>
      <c r="S1428" s="250"/>
      <c r="T1428" s="25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2" t="s">
        <v>230</v>
      </c>
      <c r="AU1428" s="252" t="s">
        <v>88</v>
      </c>
      <c r="AV1428" s="13" t="s">
        <v>88</v>
      </c>
      <c r="AW1428" s="13" t="s">
        <v>34</v>
      </c>
      <c r="AX1428" s="13" t="s">
        <v>79</v>
      </c>
      <c r="AY1428" s="252" t="s">
        <v>216</v>
      </c>
    </row>
    <row r="1429" s="13" customFormat="1">
      <c r="A1429" s="13"/>
      <c r="B1429" s="241"/>
      <c r="C1429" s="242"/>
      <c r="D1429" s="243" t="s">
        <v>230</v>
      </c>
      <c r="E1429" s="244" t="s">
        <v>1</v>
      </c>
      <c r="F1429" s="245" t="s">
        <v>6103</v>
      </c>
      <c r="G1429" s="242"/>
      <c r="H1429" s="246">
        <v>8.3019999999999996</v>
      </c>
      <c r="I1429" s="247"/>
      <c r="J1429" s="242"/>
      <c r="K1429" s="242"/>
      <c r="L1429" s="248"/>
      <c r="M1429" s="249"/>
      <c r="N1429" s="250"/>
      <c r="O1429" s="250"/>
      <c r="P1429" s="250"/>
      <c r="Q1429" s="250"/>
      <c r="R1429" s="250"/>
      <c r="S1429" s="250"/>
      <c r="T1429" s="251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2" t="s">
        <v>230</v>
      </c>
      <c r="AU1429" s="252" t="s">
        <v>88</v>
      </c>
      <c r="AV1429" s="13" t="s">
        <v>88</v>
      </c>
      <c r="AW1429" s="13" t="s">
        <v>34</v>
      </c>
      <c r="AX1429" s="13" t="s">
        <v>79</v>
      </c>
      <c r="AY1429" s="252" t="s">
        <v>216</v>
      </c>
    </row>
    <row r="1430" s="13" customFormat="1">
      <c r="A1430" s="13"/>
      <c r="B1430" s="241"/>
      <c r="C1430" s="242"/>
      <c r="D1430" s="243" t="s">
        <v>230</v>
      </c>
      <c r="E1430" s="244" t="s">
        <v>1</v>
      </c>
      <c r="F1430" s="245" t="s">
        <v>6104</v>
      </c>
      <c r="G1430" s="242"/>
      <c r="H1430" s="246">
        <v>8.3019999999999996</v>
      </c>
      <c r="I1430" s="247"/>
      <c r="J1430" s="242"/>
      <c r="K1430" s="242"/>
      <c r="L1430" s="248"/>
      <c r="M1430" s="249"/>
      <c r="N1430" s="250"/>
      <c r="O1430" s="250"/>
      <c r="P1430" s="250"/>
      <c r="Q1430" s="250"/>
      <c r="R1430" s="250"/>
      <c r="S1430" s="250"/>
      <c r="T1430" s="25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2" t="s">
        <v>230</v>
      </c>
      <c r="AU1430" s="252" t="s">
        <v>88</v>
      </c>
      <c r="AV1430" s="13" t="s">
        <v>88</v>
      </c>
      <c r="AW1430" s="13" t="s">
        <v>34</v>
      </c>
      <c r="AX1430" s="13" t="s">
        <v>79</v>
      </c>
      <c r="AY1430" s="252" t="s">
        <v>216</v>
      </c>
    </row>
    <row r="1431" s="13" customFormat="1">
      <c r="A1431" s="13"/>
      <c r="B1431" s="241"/>
      <c r="C1431" s="242"/>
      <c r="D1431" s="243" t="s">
        <v>230</v>
      </c>
      <c r="E1431" s="244" t="s">
        <v>1</v>
      </c>
      <c r="F1431" s="245" t="s">
        <v>6105</v>
      </c>
      <c r="G1431" s="242"/>
      <c r="H1431" s="246">
        <v>8.3019999999999996</v>
      </c>
      <c r="I1431" s="247"/>
      <c r="J1431" s="242"/>
      <c r="K1431" s="242"/>
      <c r="L1431" s="248"/>
      <c r="M1431" s="249"/>
      <c r="N1431" s="250"/>
      <c r="O1431" s="250"/>
      <c r="P1431" s="250"/>
      <c r="Q1431" s="250"/>
      <c r="R1431" s="250"/>
      <c r="S1431" s="250"/>
      <c r="T1431" s="25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2" t="s">
        <v>230</v>
      </c>
      <c r="AU1431" s="252" t="s">
        <v>88</v>
      </c>
      <c r="AV1431" s="13" t="s">
        <v>88</v>
      </c>
      <c r="AW1431" s="13" t="s">
        <v>34</v>
      </c>
      <c r="AX1431" s="13" t="s">
        <v>79</v>
      </c>
      <c r="AY1431" s="252" t="s">
        <v>216</v>
      </c>
    </row>
    <row r="1432" s="14" customFormat="1">
      <c r="A1432" s="14"/>
      <c r="B1432" s="253"/>
      <c r="C1432" s="254"/>
      <c r="D1432" s="243" t="s">
        <v>230</v>
      </c>
      <c r="E1432" s="255" t="s">
        <v>1</v>
      </c>
      <c r="F1432" s="256" t="s">
        <v>285</v>
      </c>
      <c r="G1432" s="254"/>
      <c r="H1432" s="257">
        <v>41.509999999999998</v>
      </c>
      <c r="I1432" s="258"/>
      <c r="J1432" s="254"/>
      <c r="K1432" s="254"/>
      <c r="L1432" s="259"/>
      <c r="M1432" s="260"/>
      <c r="N1432" s="261"/>
      <c r="O1432" s="261"/>
      <c r="P1432" s="261"/>
      <c r="Q1432" s="261"/>
      <c r="R1432" s="261"/>
      <c r="S1432" s="261"/>
      <c r="T1432" s="26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3" t="s">
        <v>230</v>
      </c>
      <c r="AU1432" s="263" t="s">
        <v>88</v>
      </c>
      <c r="AV1432" s="14" t="s">
        <v>121</v>
      </c>
      <c r="AW1432" s="14" t="s">
        <v>34</v>
      </c>
      <c r="AX1432" s="14" t="s">
        <v>86</v>
      </c>
      <c r="AY1432" s="263" t="s">
        <v>216</v>
      </c>
    </row>
    <row r="1433" s="2" customFormat="1" ht="16.5" customHeight="1">
      <c r="A1433" s="39"/>
      <c r="B1433" s="40"/>
      <c r="C1433" s="264" t="s">
        <v>2406</v>
      </c>
      <c r="D1433" s="264" t="s">
        <v>372</v>
      </c>
      <c r="E1433" s="265" t="s">
        <v>6106</v>
      </c>
      <c r="F1433" s="266" t="s">
        <v>6107</v>
      </c>
      <c r="G1433" s="267" t="s">
        <v>2040</v>
      </c>
      <c r="H1433" s="268">
        <v>1</v>
      </c>
      <c r="I1433" s="269"/>
      <c r="J1433" s="270">
        <f>ROUND(I1433*H1433,2)</f>
        <v>0</v>
      </c>
      <c r="K1433" s="266" t="s">
        <v>1</v>
      </c>
      <c r="L1433" s="271"/>
      <c r="M1433" s="272" t="s">
        <v>1</v>
      </c>
      <c r="N1433" s="273" t="s">
        <v>44</v>
      </c>
      <c r="O1433" s="92"/>
      <c r="P1433" s="237">
        <f>O1433*H1433</f>
        <v>0</v>
      </c>
      <c r="Q1433" s="237">
        <v>0.036420000000000001</v>
      </c>
      <c r="R1433" s="237">
        <f>Q1433*H1433</f>
        <v>0.036420000000000001</v>
      </c>
      <c r="S1433" s="237">
        <v>0</v>
      </c>
      <c r="T1433" s="238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9" t="s">
        <v>371</v>
      </c>
      <c r="AT1433" s="239" t="s">
        <v>372</v>
      </c>
      <c r="AU1433" s="239" t="s">
        <v>88</v>
      </c>
      <c r="AY1433" s="18" t="s">
        <v>216</v>
      </c>
      <c r="BE1433" s="240">
        <f>IF(N1433="základní",J1433,0)</f>
        <v>0</v>
      </c>
      <c r="BF1433" s="240">
        <f>IF(N1433="snížená",J1433,0)</f>
        <v>0</v>
      </c>
      <c r="BG1433" s="240">
        <f>IF(N1433="zákl. přenesená",J1433,0)</f>
        <v>0</v>
      </c>
      <c r="BH1433" s="240">
        <f>IF(N1433="sníž. přenesená",J1433,0)</f>
        <v>0</v>
      </c>
      <c r="BI1433" s="240">
        <f>IF(N1433="nulová",J1433,0)</f>
        <v>0</v>
      </c>
      <c r="BJ1433" s="18" t="s">
        <v>86</v>
      </c>
      <c r="BK1433" s="240">
        <f>ROUND(I1433*H1433,2)</f>
        <v>0</v>
      </c>
      <c r="BL1433" s="18" t="s">
        <v>290</v>
      </c>
      <c r="BM1433" s="239" t="s">
        <v>6108</v>
      </c>
    </row>
    <row r="1434" s="2" customFormat="1" ht="16.5" customHeight="1">
      <c r="A1434" s="39"/>
      <c r="B1434" s="40"/>
      <c r="C1434" s="264" t="s">
        <v>2411</v>
      </c>
      <c r="D1434" s="264" t="s">
        <v>372</v>
      </c>
      <c r="E1434" s="265" t="s">
        <v>6109</v>
      </c>
      <c r="F1434" s="266" t="s">
        <v>6110</v>
      </c>
      <c r="G1434" s="267" t="s">
        <v>2040</v>
      </c>
      <c r="H1434" s="268">
        <v>1</v>
      </c>
      <c r="I1434" s="269"/>
      <c r="J1434" s="270">
        <f>ROUND(I1434*H1434,2)</f>
        <v>0</v>
      </c>
      <c r="K1434" s="266" t="s">
        <v>1</v>
      </c>
      <c r="L1434" s="271"/>
      <c r="M1434" s="272" t="s">
        <v>1</v>
      </c>
      <c r="N1434" s="273" t="s">
        <v>44</v>
      </c>
      <c r="O1434" s="92"/>
      <c r="P1434" s="237">
        <f>O1434*H1434</f>
        <v>0</v>
      </c>
      <c r="Q1434" s="237">
        <v>0.036420000000000001</v>
      </c>
      <c r="R1434" s="237">
        <f>Q1434*H1434</f>
        <v>0.036420000000000001</v>
      </c>
      <c r="S1434" s="237">
        <v>0</v>
      </c>
      <c r="T1434" s="238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9" t="s">
        <v>371</v>
      </c>
      <c r="AT1434" s="239" t="s">
        <v>372</v>
      </c>
      <c r="AU1434" s="239" t="s">
        <v>88</v>
      </c>
      <c r="AY1434" s="18" t="s">
        <v>216</v>
      </c>
      <c r="BE1434" s="240">
        <f>IF(N1434="základní",J1434,0)</f>
        <v>0</v>
      </c>
      <c r="BF1434" s="240">
        <f>IF(N1434="snížená",J1434,0)</f>
        <v>0</v>
      </c>
      <c r="BG1434" s="240">
        <f>IF(N1434="zákl. přenesená",J1434,0)</f>
        <v>0</v>
      </c>
      <c r="BH1434" s="240">
        <f>IF(N1434="sníž. přenesená",J1434,0)</f>
        <v>0</v>
      </c>
      <c r="BI1434" s="240">
        <f>IF(N1434="nulová",J1434,0)</f>
        <v>0</v>
      </c>
      <c r="BJ1434" s="18" t="s">
        <v>86</v>
      </c>
      <c r="BK1434" s="240">
        <f>ROUND(I1434*H1434,2)</f>
        <v>0</v>
      </c>
      <c r="BL1434" s="18" t="s">
        <v>290</v>
      </c>
      <c r="BM1434" s="239" t="s">
        <v>6111</v>
      </c>
    </row>
    <row r="1435" s="2" customFormat="1" ht="16.5" customHeight="1">
      <c r="A1435" s="39"/>
      <c r="B1435" s="40"/>
      <c r="C1435" s="264" t="s">
        <v>2417</v>
      </c>
      <c r="D1435" s="264" t="s">
        <v>372</v>
      </c>
      <c r="E1435" s="265" t="s">
        <v>6112</v>
      </c>
      <c r="F1435" s="266" t="s">
        <v>6113</v>
      </c>
      <c r="G1435" s="267" t="s">
        <v>2040</v>
      </c>
      <c r="H1435" s="268">
        <v>1</v>
      </c>
      <c r="I1435" s="269"/>
      <c r="J1435" s="270">
        <f>ROUND(I1435*H1435,2)</f>
        <v>0</v>
      </c>
      <c r="K1435" s="266" t="s">
        <v>1</v>
      </c>
      <c r="L1435" s="271"/>
      <c r="M1435" s="272" t="s">
        <v>1</v>
      </c>
      <c r="N1435" s="273" t="s">
        <v>44</v>
      </c>
      <c r="O1435" s="92"/>
      <c r="P1435" s="237">
        <f>O1435*H1435</f>
        <v>0</v>
      </c>
      <c r="Q1435" s="237">
        <v>0.036420000000000001</v>
      </c>
      <c r="R1435" s="237">
        <f>Q1435*H1435</f>
        <v>0.036420000000000001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371</v>
      </c>
      <c r="AT1435" s="239" t="s">
        <v>372</v>
      </c>
      <c r="AU1435" s="239" t="s">
        <v>88</v>
      </c>
      <c r="AY1435" s="18" t="s">
        <v>216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86</v>
      </c>
      <c r="BK1435" s="240">
        <f>ROUND(I1435*H1435,2)</f>
        <v>0</v>
      </c>
      <c r="BL1435" s="18" t="s">
        <v>290</v>
      </c>
      <c r="BM1435" s="239" t="s">
        <v>6114</v>
      </c>
    </row>
    <row r="1436" s="2" customFormat="1" ht="16.5" customHeight="1">
      <c r="A1436" s="39"/>
      <c r="B1436" s="40"/>
      <c r="C1436" s="264" t="s">
        <v>2429</v>
      </c>
      <c r="D1436" s="264" t="s">
        <v>372</v>
      </c>
      <c r="E1436" s="265" t="s">
        <v>6115</v>
      </c>
      <c r="F1436" s="266" t="s">
        <v>6116</v>
      </c>
      <c r="G1436" s="267" t="s">
        <v>2040</v>
      </c>
      <c r="H1436" s="268">
        <v>1</v>
      </c>
      <c r="I1436" s="269"/>
      <c r="J1436" s="270">
        <f>ROUND(I1436*H1436,2)</f>
        <v>0</v>
      </c>
      <c r="K1436" s="266" t="s">
        <v>1</v>
      </c>
      <c r="L1436" s="271"/>
      <c r="M1436" s="272" t="s">
        <v>1</v>
      </c>
      <c r="N1436" s="273" t="s">
        <v>44</v>
      </c>
      <c r="O1436" s="92"/>
      <c r="P1436" s="237">
        <f>O1436*H1436</f>
        <v>0</v>
      </c>
      <c r="Q1436" s="237">
        <v>0.036420000000000001</v>
      </c>
      <c r="R1436" s="237">
        <f>Q1436*H1436</f>
        <v>0.036420000000000001</v>
      </c>
      <c r="S1436" s="237">
        <v>0</v>
      </c>
      <c r="T1436" s="238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39" t="s">
        <v>371</v>
      </c>
      <c r="AT1436" s="239" t="s">
        <v>372</v>
      </c>
      <c r="AU1436" s="239" t="s">
        <v>88</v>
      </c>
      <c r="AY1436" s="18" t="s">
        <v>216</v>
      </c>
      <c r="BE1436" s="240">
        <f>IF(N1436="základní",J1436,0)</f>
        <v>0</v>
      </c>
      <c r="BF1436" s="240">
        <f>IF(N1436="snížená",J1436,0)</f>
        <v>0</v>
      </c>
      <c r="BG1436" s="240">
        <f>IF(N1436="zákl. přenesená",J1436,0)</f>
        <v>0</v>
      </c>
      <c r="BH1436" s="240">
        <f>IF(N1436="sníž. přenesená",J1436,0)</f>
        <v>0</v>
      </c>
      <c r="BI1436" s="240">
        <f>IF(N1436="nulová",J1436,0)</f>
        <v>0</v>
      </c>
      <c r="BJ1436" s="18" t="s">
        <v>86</v>
      </c>
      <c r="BK1436" s="240">
        <f>ROUND(I1436*H1436,2)</f>
        <v>0</v>
      </c>
      <c r="BL1436" s="18" t="s">
        <v>290</v>
      </c>
      <c r="BM1436" s="239" t="s">
        <v>6117</v>
      </c>
    </row>
    <row r="1437" s="2" customFormat="1" ht="16.5" customHeight="1">
      <c r="A1437" s="39"/>
      <c r="B1437" s="40"/>
      <c r="C1437" s="264" t="s">
        <v>2441</v>
      </c>
      <c r="D1437" s="264" t="s">
        <v>372</v>
      </c>
      <c r="E1437" s="265" t="s">
        <v>6118</v>
      </c>
      <c r="F1437" s="266" t="s">
        <v>6119</v>
      </c>
      <c r="G1437" s="267" t="s">
        <v>2040</v>
      </c>
      <c r="H1437" s="268">
        <v>1</v>
      </c>
      <c r="I1437" s="269"/>
      <c r="J1437" s="270">
        <f>ROUND(I1437*H1437,2)</f>
        <v>0</v>
      </c>
      <c r="K1437" s="266" t="s">
        <v>1</v>
      </c>
      <c r="L1437" s="271"/>
      <c r="M1437" s="272" t="s">
        <v>1</v>
      </c>
      <c r="N1437" s="273" t="s">
        <v>44</v>
      </c>
      <c r="O1437" s="92"/>
      <c r="P1437" s="237">
        <f>O1437*H1437</f>
        <v>0</v>
      </c>
      <c r="Q1437" s="237">
        <v>0.036420000000000001</v>
      </c>
      <c r="R1437" s="237">
        <f>Q1437*H1437</f>
        <v>0.036420000000000001</v>
      </c>
      <c r="S1437" s="237">
        <v>0</v>
      </c>
      <c r="T1437" s="238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39" t="s">
        <v>371</v>
      </c>
      <c r="AT1437" s="239" t="s">
        <v>372</v>
      </c>
      <c r="AU1437" s="239" t="s">
        <v>88</v>
      </c>
      <c r="AY1437" s="18" t="s">
        <v>216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8" t="s">
        <v>86</v>
      </c>
      <c r="BK1437" s="240">
        <f>ROUND(I1437*H1437,2)</f>
        <v>0</v>
      </c>
      <c r="BL1437" s="18" t="s">
        <v>290</v>
      </c>
      <c r="BM1437" s="239" t="s">
        <v>6120</v>
      </c>
    </row>
    <row r="1438" s="2" customFormat="1" ht="24.15" customHeight="1">
      <c r="A1438" s="39"/>
      <c r="B1438" s="40"/>
      <c r="C1438" s="228" t="s">
        <v>2449</v>
      </c>
      <c r="D1438" s="228" t="s">
        <v>218</v>
      </c>
      <c r="E1438" s="229" t="s">
        <v>2666</v>
      </c>
      <c r="F1438" s="230" t="s">
        <v>6121</v>
      </c>
      <c r="G1438" s="231" t="s">
        <v>293</v>
      </c>
      <c r="H1438" s="232">
        <v>468.77999999999997</v>
      </c>
      <c r="I1438" s="233"/>
      <c r="J1438" s="234">
        <f>ROUND(I1438*H1438,2)</f>
        <v>0</v>
      </c>
      <c r="K1438" s="230" t="s">
        <v>222</v>
      </c>
      <c r="L1438" s="45"/>
      <c r="M1438" s="235" t="s">
        <v>1</v>
      </c>
      <c r="N1438" s="236" t="s">
        <v>44</v>
      </c>
      <c r="O1438" s="92"/>
      <c r="P1438" s="237">
        <f>O1438*H1438</f>
        <v>0</v>
      </c>
      <c r="Q1438" s="237">
        <v>0.00027999999999999998</v>
      </c>
      <c r="R1438" s="237">
        <f>Q1438*H1438</f>
        <v>0.13125839999999997</v>
      </c>
      <c r="S1438" s="237">
        <v>0</v>
      </c>
      <c r="T1438" s="238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39" t="s">
        <v>121</v>
      </c>
      <c r="AT1438" s="239" t="s">
        <v>218</v>
      </c>
      <c r="AU1438" s="239" t="s">
        <v>88</v>
      </c>
      <c r="AY1438" s="18" t="s">
        <v>216</v>
      </c>
      <c r="BE1438" s="240">
        <f>IF(N1438="základní",J1438,0)</f>
        <v>0</v>
      </c>
      <c r="BF1438" s="240">
        <f>IF(N1438="snížená",J1438,0)</f>
        <v>0</v>
      </c>
      <c r="BG1438" s="240">
        <f>IF(N1438="zákl. přenesená",J1438,0)</f>
        <v>0</v>
      </c>
      <c r="BH1438" s="240">
        <f>IF(N1438="sníž. přenesená",J1438,0)</f>
        <v>0</v>
      </c>
      <c r="BI1438" s="240">
        <f>IF(N1438="nulová",J1438,0)</f>
        <v>0</v>
      </c>
      <c r="BJ1438" s="18" t="s">
        <v>86</v>
      </c>
      <c r="BK1438" s="240">
        <f>ROUND(I1438*H1438,2)</f>
        <v>0</v>
      </c>
      <c r="BL1438" s="18" t="s">
        <v>121</v>
      </c>
      <c r="BM1438" s="239" t="s">
        <v>6122</v>
      </c>
    </row>
    <row r="1439" s="13" customFormat="1">
      <c r="A1439" s="13"/>
      <c r="B1439" s="241"/>
      <c r="C1439" s="242"/>
      <c r="D1439" s="243" t="s">
        <v>230</v>
      </c>
      <c r="E1439" s="244" t="s">
        <v>1</v>
      </c>
      <c r="F1439" s="245" t="s">
        <v>5106</v>
      </c>
      <c r="G1439" s="242"/>
      <c r="H1439" s="246">
        <v>312.94</v>
      </c>
      <c r="I1439" s="247"/>
      <c r="J1439" s="242"/>
      <c r="K1439" s="242"/>
      <c r="L1439" s="248"/>
      <c r="M1439" s="249"/>
      <c r="N1439" s="250"/>
      <c r="O1439" s="250"/>
      <c r="P1439" s="250"/>
      <c r="Q1439" s="250"/>
      <c r="R1439" s="250"/>
      <c r="S1439" s="250"/>
      <c r="T1439" s="25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2" t="s">
        <v>230</v>
      </c>
      <c r="AU1439" s="252" t="s">
        <v>88</v>
      </c>
      <c r="AV1439" s="13" t="s">
        <v>88</v>
      </c>
      <c r="AW1439" s="13" t="s">
        <v>34</v>
      </c>
      <c r="AX1439" s="13" t="s">
        <v>79</v>
      </c>
      <c r="AY1439" s="252" t="s">
        <v>216</v>
      </c>
    </row>
    <row r="1440" s="13" customFormat="1">
      <c r="A1440" s="13"/>
      <c r="B1440" s="241"/>
      <c r="C1440" s="242"/>
      <c r="D1440" s="243" t="s">
        <v>230</v>
      </c>
      <c r="E1440" s="244" t="s">
        <v>1</v>
      </c>
      <c r="F1440" s="245" t="s">
        <v>5107</v>
      </c>
      <c r="G1440" s="242"/>
      <c r="H1440" s="246">
        <v>155.84</v>
      </c>
      <c r="I1440" s="247"/>
      <c r="J1440" s="242"/>
      <c r="K1440" s="242"/>
      <c r="L1440" s="248"/>
      <c r="M1440" s="249"/>
      <c r="N1440" s="250"/>
      <c r="O1440" s="250"/>
      <c r="P1440" s="250"/>
      <c r="Q1440" s="250"/>
      <c r="R1440" s="250"/>
      <c r="S1440" s="250"/>
      <c r="T1440" s="25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2" t="s">
        <v>230</v>
      </c>
      <c r="AU1440" s="252" t="s">
        <v>88</v>
      </c>
      <c r="AV1440" s="13" t="s">
        <v>88</v>
      </c>
      <c r="AW1440" s="13" t="s">
        <v>34</v>
      </c>
      <c r="AX1440" s="13" t="s">
        <v>79</v>
      </c>
      <c r="AY1440" s="252" t="s">
        <v>216</v>
      </c>
    </row>
    <row r="1441" s="14" customFormat="1">
      <c r="A1441" s="14"/>
      <c r="B1441" s="253"/>
      <c r="C1441" s="254"/>
      <c r="D1441" s="243" t="s">
        <v>230</v>
      </c>
      <c r="E1441" s="255" t="s">
        <v>1</v>
      </c>
      <c r="F1441" s="256" t="s">
        <v>285</v>
      </c>
      <c r="G1441" s="254"/>
      <c r="H1441" s="257">
        <v>468.77999999999997</v>
      </c>
      <c r="I1441" s="258"/>
      <c r="J1441" s="254"/>
      <c r="K1441" s="254"/>
      <c r="L1441" s="259"/>
      <c r="M1441" s="260"/>
      <c r="N1441" s="261"/>
      <c r="O1441" s="261"/>
      <c r="P1441" s="261"/>
      <c r="Q1441" s="261"/>
      <c r="R1441" s="261"/>
      <c r="S1441" s="261"/>
      <c r="T1441" s="26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3" t="s">
        <v>230</v>
      </c>
      <c r="AU1441" s="263" t="s">
        <v>88</v>
      </c>
      <c r="AV1441" s="14" t="s">
        <v>121</v>
      </c>
      <c r="AW1441" s="14" t="s">
        <v>34</v>
      </c>
      <c r="AX1441" s="14" t="s">
        <v>86</v>
      </c>
      <c r="AY1441" s="263" t="s">
        <v>216</v>
      </c>
    </row>
    <row r="1442" s="2" customFormat="1" ht="16.5" customHeight="1">
      <c r="A1442" s="39"/>
      <c r="B1442" s="40"/>
      <c r="C1442" s="228" t="s">
        <v>2455</v>
      </c>
      <c r="D1442" s="228" t="s">
        <v>218</v>
      </c>
      <c r="E1442" s="229" t="s">
        <v>2676</v>
      </c>
      <c r="F1442" s="230" t="s">
        <v>2677</v>
      </c>
      <c r="G1442" s="231" t="s">
        <v>221</v>
      </c>
      <c r="H1442" s="232">
        <v>60</v>
      </c>
      <c r="I1442" s="233"/>
      <c r="J1442" s="234">
        <f>ROUND(I1442*H1442,2)</f>
        <v>0</v>
      </c>
      <c r="K1442" s="230" t="s">
        <v>222</v>
      </c>
      <c r="L1442" s="45"/>
      <c r="M1442" s="235" t="s">
        <v>1</v>
      </c>
      <c r="N1442" s="236" t="s">
        <v>44</v>
      </c>
      <c r="O1442" s="92"/>
      <c r="P1442" s="237">
        <f>O1442*H1442</f>
        <v>0</v>
      </c>
      <c r="Q1442" s="237">
        <v>0</v>
      </c>
      <c r="R1442" s="237">
        <f>Q1442*H1442</f>
        <v>0</v>
      </c>
      <c r="S1442" s="237">
        <v>0</v>
      </c>
      <c r="T1442" s="238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39" t="s">
        <v>290</v>
      </c>
      <c r="AT1442" s="239" t="s">
        <v>218</v>
      </c>
      <c r="AU1442" s="239" t="s">
        <v>88</v>
      </c>
      <c r="AY1442" s="18" t="s">
        <v>216</v>
      </c>
      <c r="BE1442" s="240">
        <f>IF(N1442="základní",J1442,0)</f>
        <v>0</v>
      </c>
      <c r="BF1442" s="240">
        <f>IF(N1442="snížená",J1442,0)</f>
        <v>0</v>
      </c>
      <c r="BG1442" s="240">
        <f>IF(N1442="zákl. přenesená",J1442,0)</f>
        <v>0</v>
      </c>
      <c r="BH1442" s="240">
        <f>IF(N1442="sníž. přenesená",J1442,0)</f>
        <v>0</v>
      </c>
      <c r="BI1442" s="240">
        <f>IF(N1442="nulová",J1442,0)</f>
        <v>0</v>
      </c>
      <c r="BJ1442" s="18" t="s">
        <v>86</v>
      </c>
      <c r="BK1442" s="240">
        <f>ROUND(I1442*H1442,2)</f>
        <v>0</v>
      </c>
      <c r="BL1442" s="18" t="s">
        <v>290</v>
      </c>
      <c r="BM1442" s="239" t="s">
        <v>6123</v>
      </c>
    </row>
    <row r="1443" s="13" customFormat="1">
      <c r="A1443" s="13"/>
      <c r="B1443" s="241"/>
      <c r="C1443" s="242"/>
      <c r="D1443" s="243" t="s">
        <v>230</v>
      </c>
      <c r="E1443" s="244" t="s">
        <v>1</v>
      </c>
      <c r="F1443" s="245" t="s">
        <v>6124</v>
      </c>
      <c r="G1443" s="242"/>
      <c r="H1443" s="246">
        <v>34</v>
      </c>
      <c r="I1443" s="247"/>
      <c r="J1443" s="242"/>
      <c r="K1443" s="242"/>
      <c r="L1443" s="248"/>
      <c r="M1443" s="249"/>
      <c r="N1443" s="250"/>
      <c r="O1443" s="250"/>
      <c r="P1443" s="250"/>
      <c r="Q1443" s="250"/>
      <c r="R1443" s="250"/>
      <c r="S1443" s="250"/>
      <c r="T1443" s="251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2" t="s">
        <v>230</v>
      </c>
      <c r="AU1443" s="252" t="s">
        <v>88</v>
      </c>
      <c r="AV1443" s="13" t="s">
        <v>88</v>
      </c>
      <c r="AW1443" s="13" t="s">
        <v>34</v>
      </c>
      <c r="AX1443" s="13" t="s">
        <v>79</v>
      </c>
      <c r="AY1443" s="252" t="s">
        <v>216</v>
      </c>
    </row>
    <row r="1444" s="13" customFormat="1">
      <c r="A1444" s="13"/>
      <c r="B1444" s="241"/>
      <c r="C1444" s="242"/>
      <c r="D1444" s="243" t="s">
        <v>230</v>
      </c>
      <c r="E1444" s="244" t="s">
        <v>1</v>
      </c>
      <c r="F1444" s="245" t="s">
        <v>6125</v>
      </c>
      <c r="G1444" s="242"/>
      <c r="H1444" s="246">
        <v>26</v>
      </c>
      <c r="I1444" s="247"/>
      <c r="J1444" s="242"/>
      <c r="K1444" s="242"/>
      <c r="L1444" s="248"/>
      <c r="M1444" s="249"/>
      <c r="N1444" s="250"/>
      <c r="O1444" s="250"/>
      <c r="P1444" s="250"/>
      <c r="Q1444" s="250"/>
      <c r="R1444" s="250"/>
      <c r="S1444" s="250"/>
      <c r="T1444" s="25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2" t="s">
        <v>230</v>
      </c>
      <c r="AU1444" s="252" t="s">
        <v>88</v>
      </c>
      <c r="AV1444" s="13" t="s">
        <v>88</v>
      </c>
      <c r="AW1444" s="13" t="s">
        <v>34</v>
      </c>
      <c r="AX1444" s="13" t="s">
        <v>79</v>
      </c>
      <c r="AY1444" s="252" t="s">
        <v>216</v>
      </c>
    </row>
    <row r="1445" s="14" customFormat="1">
      <c r="A1445" s="14"/>
      <c r="B1445" s="253"/>
      <c r="C1445" s="254"/>
      <c r="D1445" s="243" t="s">
        <v>230</v>
      </c>
      <c r="E1445" s="255" t="s">
        <v>1</v>
      </c>
      <c r="F1445" s="256" t="s">
        <v>285</v>
      </c>
      <c r="G1445" s="254"/>
      <c r="H1445" s="257">
        <v>60</v>
      </c>
      <c r="I1445" s="258"/>
      <c r="J1445" s="254"/>
      <c r="K1445" s="254"/>
      <c r="L1445" s="259"/>
      <c r="M1445" s="260"/>
      <c r="N1445" s="261"/>
      <c r="O1445" s="261"/>
      <c r="P1445" s="261"/>
      <c r="Q1445" s="261"/>
      <c r="R1445" s="261"/>
      <c r="S1445" s="261"/>
      <c r="T1445" s="26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3" t="s">
        <v>230</v>
      </c>
      <c r="AU1445" s="263" t="s">
        <v>88</v>
      </c>
      <c r="AV1445" s="14" t="s">
        <v>121</v>
      </c>
      <c r="AW1445" s="14" t="s">
        <v>34</v>
      </c>
      <c r="AX1445" s="14" t="s">
        <v>86</v>
      </c>
      <c r="AY1445" s="263" t="s">
        <v>216</v>
      </c>
    </row>
    <row r="1446" s="2" customFormat="1" ht="24.15" customHeight="1">
      <c r="A1446" s="39"/>
      <c r="B1446" s="40"/>
      <c r="C1446" s="264" t="s">
        <v>2467</v>
      </c>
      <c r="D1446" s="264" t="s">
        <v>372</v>
      </c>
      <c r="E1446" s="265" t="s">
        <v>2680</v>
      </c>
      <c r="F1446" s="266" t="s">
        <v>6126</v>
      </c>
      <c r="G1446" s="267" t="s">
        <v>221</v>
      </c>
      <c r="H1446" s="268">
        <v>12</v>
      </c>
      <c r="I1446" s="269"/>
      <c r="J1446" s="270">
        <f>ROUND(I1446*H1446,2)</f>
        <v>0</v>
      </c>
      <c r="K1446" s="266" t="s">
        <v>1</v>
      </c>
      <c r="L1446" s="271"/>
      <c r="M1446" s="272" t="s">
        <v>1</v>
      </c>
      <c r="N1446" s="273" t="s">
        <v>44</v>
      </c>
      <c r="O1446" s="92"/>
      <c r="P1446" s="237">
        <f>O1446*H1446</f>
        <v>0</v>
      </c>
      <c r="Q1446" s="237">
        <v>0.0195</v>
      </c>
      <c r="R1446" s="237">
        <f>Q1446*H1446</f>
        <v>0.23399999999999999</v>
      </c>
      <c r="S1446" s="237">
        <v>0</v>
      </c>
      <c r="T1446" s="238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39" t="s">
        <v>371</v>
      </c>
      <c r="AT1446" s="239" t="s">
        <v>372</v>
      </c>
      <c r="AU1446" s="239" t="s">
        <v>88</v>
      </c>
      <c r="AY1446" s="18" t="s">
        <v>216</v>
      </c>
      <c r="BE1446" s="240">
        <f>IF(N1446="základní",J1446,0)</f>
        <v>0</v>
      </c>
      <c r="BF1446" s="240">
        <f>IF(N1446="snížená",J1446,0)</f>
        <v>0</v>
      </c>
      <c r="BG1446" s="240">
        <f>IF(N1446="zákl. přenesená",J1446,0)</f>
        <v>0</v>
      </c>
      <c r="BH1446" s="240">
        <f>IF(N1446="sníž. přenesená",J1446,0)</f>
        <v>0</v>
      </c>
      <c r="BI1446" s="240">
        <f>IF(N1446="nulová",J1446,0)</f>
        <v>0</v>
      </c>
      <c r="BJ1446" s="18" t="s">
        <v>86</v>
      </c>
      <c r="BK1446" s="240">
        <f>ROUND(I1446*H1446,2)</f>
        <v>0</v>
      </c>
      <c r="BL1446" s="18" t="s">
        <v>290</v>
      </c>
      <c r="BM1446" s="239" t="s">
        <v>6127</v>
      </c>
    </row>
    <row r="1447" s="13" customFormat="1">
      <c r="A1447" s="13"/>
      <c r="B1447" s="241"/>
      <c r="C1447" s="242"/>
      <c r="D1447" s="243" t="s">
        <v>230</v>
      </c>
      <c r="E1447" s="244" t="s">
        <v>1</v>
      </c>
      <c r="F1447" s="245" t="s">
        <v>6128</v>
      </c>
      <c r="G1447" s="242"/>
      <c r="H1447" s="246">
        <v>4</v>
      </c>
      <c r="I1447" s="247"/>
      <c r="J1447" s="242"/>
      <c r="K1447" s="242"/>
      <c r="L1447" s="248"/>
      <c r="M1447" s="249"/>
      <c r="N1447" s="250"/>
      <c r="O1447" s="250"/>
      <c r="P1447" s="250"/>
      <c r="Q1447" s="250"/>
      <c r="R1447" s="250"/>
      <c r="S1447" s="250"/>
      <c r="T1447" s="25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2" t="s">
        <v>230</v>
      </c>
      <c r="AU1447" s="252" t="s">
        <v>88</v>
      </c>
      <c r="AV1447" s="13" t="s">
        <v>88</v>
      </c>
      <c r="AW1447" s="13" t="s">
        <v>34</v>
      </c>
      <c r="AX1447" s="13" t="s">
        <v>79</v>
      </c>
      <c r="AY1447" s="252" t="s">
        <v>216</v>
      </c>
    </row>
    <row r="1448" s="15" customFormat="1">
      <c r="A1448" s="15"/>
      <c r="B1448" s="280"/>
      <c r="C1448" s="281"/>
      <c r="D1448" s="243" t="s">
        <v>230</v>
      </c>
      <c r="E1448" s="282" t="s">
        <v>1</v>
      </c>
      <c r="F1448" s="283" t="s">
        <v>775</v>
      </c>
      <c r="G1448" s="281"/>
      <c r="H1448" s="284">
        <v>4</v>
      </c>
      <c r="I1448" s="285"/>
      <c r="J1448" s="281"/>
      <c r="K1448" s="281"/>
      <c r="L1448" s="286"/>
      <c r="M1448" s="287"/>
      <c r="N1448" s="288"/>
      <c r="O1448" s="288"/>
      <c r="P1448" s="288"/>
      <c r="Q1448" s="288"/>
      <c r="R1448" s="288"/>
      <c r="S1448" s="288"/>
      <c r="T1448" s="289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90" t="s">
        <v>230</v>
      </c>
      <c r="AU1448" s="290" t="s">
        <v>88</v>
      </c>
      <c r="AV1448" s="15" t="s">
        <v>99</v>
      </c>
      <c r="AW1448" s="15" t="s">
        <v>34</v>
      </c>
      <c r="AX1448" s="15" t="s">
        <v>79</v>
      </c>
      <c r="AY1448" s="290" t="s">
        <v>216</v>
      </c>
    </row>
    <row r="1449" s="13" customFormat="1">
      <c r="A1449" s="13"/>
      <c r="B1449" s="241"/>
      <c r="C1449" s="242"/>
      <c r="D1449" s="243" t="s">
        <v>230</v>
      </c>
      <c r="E1449" s="244" t="s">
        <v>1</v>
      </c>
      <c r="F1449" s="245" t="s">
        <v>6129</v>
      </c>
      <c r="G1449" s="242"/>
      <c r="H1449" s="246">
        <v>8</v>
      </c>
      <c r="I1449" s="247"/>
      <c r="J1449" s="242"/>
      <c r="K1449" s="242"/>
      <c r="L1449" s="248"/>
      <c r="M1449" s="249"/>
      <c r="N1449" s="250"/>
      <c r="O1449" s="250"/>
      <c r="P1449" s="250"/>
      <c r="Q1449" s="250"/>
      <c r="R1449" s="250"/>
      <c r="S1449" s="250"/>
      <c r="T1449" s="251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2" t="s">
        <v>230</v>
      </c>
      <c r="AU1449" s="252" t="s">
        <v>88</v>
      </c>
      <c r="AV1449" s="13" t="s">
        <v>88</v>
      </c>
      <c r="AW1449" s="13" t="s">
        <v>34</v>
      </c>
      <c r="AX1449" s="13" t="s">
        <v>79</v>
      </c>
      <c r="AY1449" s="252" t="s">
        <v>216</v>
      </c>
    </row>
    <row r="1450" s="15" customFormat="1">
      <c r="A1450" s="15"/>
      <c r="B1450" s="280"/>
      <c r="C1450" s="281"/>
      <c r="D1450" s="243" t="s">
        <v>230</v>
      </c>
      <c r="E1450" s="282" t="s">
        <v>1</v>
      </c>
      <c r="F1450" s="283" t="s">
        <v>778</v>
      </c>
      <c r="G1450" s="281"/>
      <c r="H1450" s="284">
        <v>8</v>
      </c>
      <c r="I1450" s="285"/>
      <c r="J1450" s="281"/>
      <c r="K1450" s="281"/>
      <c r="L1450" s="286"/>
      <c r="M1450" s="287"/>
      <c r="N1450" s="288"/>
      <c r="O1450" s="288"/>
      <c r="P1450" s="288"/>
      <c r="Q1450" s="288"/>
      <c r="R1450" s="288"/>
      <c r="S1450" s="288"/>
      <c r="T1450" s="289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90" t="s">
        <v>230</v>
      </c>
      <c r="AU1450" s="290" t="s">
        <v>88</v>
      </c>
      <c r="AV1450" s="15" t="s">
        <v>99</v>
      </c>
      <c r="AW1450" s="15" t="s">
        <v>34</v>
      </c>
      <c r="AX1450" s="15" t="s">
        <v>79</v>
      </c>
      <c r="AY1450" s="290" t="s">
        <v>216</v>
      </c>
    </row>
    <row r="1451" s="14" customFormat="1">
      <c r="A1451" s="14"/>
      <c r="B1451" s="253"/>
      <c r="C1451" s="254"/>
      <c r="D1451" s="243" t="s">
        <v>230</v>
      </c>
      <c r="E1451" s="255" t="s">
        <v>1</v>
      </c>
      <c r="F1451" s="256" t="s">
        <v>285</v>
      </c>
      <c r="G1451" s="254"/>
      <c r="H1451" s="257">
        <v>12</v>
      </c>
      <c r="I1451" s="258"/>
      <c r="J1451" s="254"/>
      <c r="K1451" s="254"/>
      <c r="L1451" s="259"/>
      <c r="M1451" s="260"/>
      <c r="N1451" s="261"/>
      <c r="O1451" s="261"/>
      <c r="P1451" s="261"/>
      <c r="Q1451" s="261"/>
      <c r="R1451" s="261"/>
      <c r="S1451" s="261"/>
      <c r="T1451" s="26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3" t="s">
        <v>230</v>
      </c>
      <c r="AU1451" s="263" t="s">
        <v>88</v>
      </c>
      <c r="AV1451" s="14" t="s">
        <v>121</v>
      </c>
      <c r="AW1451" s="14" t="s">
        <v>34</v>
      </c>
      <c r="AX1451" s="14" t="s">
        <v>86</v>
      </c>
      <c r="AY1451" s="263" t="s">
        <v>216</v>
      </c>
    </row>
    <row r="1452" s="2" customFormat="1" ht="24.15" customHeight="1">
      <c r="A1452" s="39"/>
      <c r="B1452" s="40"/>
      <c r="C1452" s="264" t="s">
        <v>2475</v>
      </c>
      <c r="D1452" s="264" t="s">
        <v>372</v>
      </c>
      <c r="E1452" s="265" t="s">
        <v>2687</v>
      </c>
      <c r="F1452" s="266" t="s">
        <v>6130</v>
      </c>
      <c r="G1452" s="267" t="s">
        <v>221</v>
      </c>
      <c r="H1452" s="268">
        <v>30</v>
      </c>
      <c r="I1452" s="269"/>
      <c r="J1452" s="270">
        <f>ROUND(I1452*H1452,2)</f>
        <v>0</v>
      </c>
      <c r="K1452" s="266" t="s">
        <v>1</v>
      </c>
      <c r="L1452" s="271"/>
      <c r="M1452" s="272" t="s">
        <v>1</v>
      </c>
      <c r="N1452" s="273" t="s">
        <v>44</v>
      </c>
      <c r="O1452" s="92"/>
      <c r="P1452" s="237">
        <f>O1452*H1452</f>
        <v>0</v>
      </c>
      <c r="Q1452" s="237">
        <v>0.0195</v>
      </c>
      <c r="R1452" s="237">
        <f>Q1452*H1452</f>
        <v>0.58499999999999996</v>
      </c>
      <c r="S1452" s="237">
        <v>0</v>
      </c>
      <c r="T1452" s="238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39" t="s">
        <v>371</v>
      </c>
      <c r="AT1452" s="239" t="s">
        <v>372</v>
      </c>
      <c r="AU1452" s="239" t="s">
        <v>88</v>
      </c>
      <c r="AY1452" s="18" t="s">
        <v>216</v>
      </c>
      <c r="BE1452" s="240">
        <f>IF(N1452="základní",J1452,0)</f>
        <v>0</v>
      </c>
      <c r="BF1452" s="240">
        <f>IF(N1452="snížená",J1452,0)</f>
        <v>0</v>
      </c>
      <c r="BG1452" s="240">
        <f>IF(N1452="zákl. přenesená",J1452,0)</f>
        <v>0</v>
      </c>
      <c r="BH1452" s="240">
        <f>IF(N1452="sníž. přenesená",J1452,0)</f>
        <v>0</v>
      </c>
      <c r="BI1452" s="240">
        <f>IF(N1452="nulová",J1452,0)</f>
        <v>0</v>
      </c>
      <c r="BJ1452" s="18" t="s">
        <v>86</v>
      </c>
      <c r="BK1452" s="240">
        <f>ROUND(I1452*H1452,2)</f>
        <v>0</v>
      </c>
      <c r="BL1452" s="18" t="s">
        <v>290</v>
      </c>
      <c r="BM1452" s="239" t="s">
        <v>6131</v>
      </c>
    </row>
    <row r="1453" s="13" customFormat="1">
      <c r="A1453" s="13"/>
      <c r="B1453" s="241"/>
      <c r="C1453" s="242"/>
      <c r="D1453" s="243" t="s">
        <v>230</v>
      </c>
      <c r="E1453" s="244" t="s">
        <v>1</v>
      </c>
      <c r="F1453" s="245" t="s">
        <v>6132</v>
      </c>
      <c r="G1453" s="242"/>
      <c r="H1453" s="246">
        <v>20</v>
      </c>
      <c r="I1453" s="247"/>
      <c r="J1453" s="242"/>
      <c r="K1453" s="242"/>
      <c r="L1453" s="248"/>
      <c r="M1453" s="249"/>
      <c r="N1453" s="250"/>
      <c r="O1453" s="250"/>
      <c r="P1453" s="250"/>
      <c r="Q1453" s="250"/>
      <c r="R1453" s="250"/>
      <c r="S1453" s="250"/>
      <c r="T1453" s="25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2" t="s">
        <v>230</v>
      </c>
      <c r="AU1453" s="252" t="s">
        <v>88</v>
      </c>
      <c r="AV1453" s="13" t="s">
        <v>88</v>
      </c>
      <c r="AW1453" s="13" t="s">
        <v>34</v>
      </c>
      <c r="AX1453" s="13" t="s">
        <v>79</v>
      </c>
      <c r="AY1453" s="252" t="s">
        <v>216</v>
      </c>
    </row>
    <row r="1454" s="15" customFormat="1">
      <c r="A1454" s="15"/>
      <c r="B1454" s="280"/>
      <c r="C1454" s="281"/>
      <c r="D1454" s="243" t="s">
        <v>230</v>
      </c>
      <c r="E1454" s="282" t="s">
        <v>1</v>
      </c>
      <c r="F1454" s="283" t="s">
        <v>775</v>
      </c>
      <c r="G1454" s="281"/>
      <c r="H1454" s="284">
        <v>20</v>
      </c>
      <c r="I1454" s="285"/>
      <c r="J1454" s="281"/>
      <c r="K1454" s="281"/>
      <c r="L1454" s="286"/>
      <c r="M1454" s="287"/>
      <c r="N1454" s="288"/>
      <c r="O1454" s="288"/>
      <c r="P1454" s="288"/>
      <c r="Q1454" s="288"/>
      <c r="R1454" s="288"/>
      <c r="S1454" s="288"/>
      <c r="T1454" s="289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90" t="s">
        <v>230</v>
      </c>
      <c r="AU1454" s="290" t="s">
        <v>88</v>
      </c>
      <c r="AV1454" s="15" t="s">
        <v>99</v>
      </c>
      <c r="AW1454" s="15" t="s">
        <v>34</v>
      </c>
      <c r="AX1454" s="15" t="s">
        <v>79</v>
      </c>
      <c r="AY1454" s="290" t="s">
        <v>216</v>
      </c>
    </row>
    <row r="1455" s="13" customFormat="1">
      <c r="A1455" s="13"/>
      <c r="B1455" s="241"/>
      <c r="C1455" s="242"/>
      <c r="D1455" s="243" t="s">
        <v>230</v>
      </c>
      <c r="E1455" s="244" t="s">
        <v>1</v>
      </c>
      <c r="F1455" s="245" t="s">
        <v>6133</v>
      </c>
      <c r="G1455" s="242"/>
      <c r="H1455" s="246">
        <v>10</v>
      </c>
      <c r="I1455" s="247"/>
      <c r="J1455" s="242"/>
      <c r="K1455" s="242"/>
      <c r="L1455" s="248"/>
      <c r="M1455" s="249"/>
      <c r="N1455" s="250"/>
      <c r="O1455" s="250"/>
      <c r="P1455" s="250"/>
      <c r="Q1455" s="250"/>
      <c r="R1455" s="250"/>
      <c r="S1455" s="250"/>
      <c r="T1455" s="25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2" t="s">
        <v>230</v>
      </c>
      <c r="AU1455" s="252" t="s">
        <v>88</v>
      </c>
      <c r="AV1455" s="13" t="s">
        <v>88</v>
      </c>
      <c r="AW1455" s="13" t="s">
        <v>34</v>
      </c>
      <c r="AX1455" s="13" t="s">
        <v>79</v>
      </c>
      <c r="AY1455" s="252" t="s">
        <v>216</v>
      </c>
    </row>
    <row r="1456" s="15" customFormat="1">
      <c r="A1456" s="15"/>
      <c r="B1456" s="280"/>
      <c r="C1456" s="281"/>
      <c r="D1456" s="243" t="s">
        <v>230</v>
      </c>
      <c r="E1456" s="282" t="s">
        <v>1</v>
      </c>
      <c r="F1456" s="283" t="s">
        <v>778</v>
      </c>
      <c r="G1456" s="281"/>
      <c r="H1456" s="284">
        <v>10</v>
      </c>
      <c r="I1456" s="285"/>
      <c r="J1456" s="281"/>
      <c r="K1456" s="281"/>
      <c r="L1456" s="286"/>
      <c r="M1456" s="287"/>
      <c r="N1456" s="288"/>
      <c r="O1456" s="288"/>
      <c r="P1456" s="288"/>
      <c r="Q1456" s="288"/>
      <c r="R1456" s="288"/>
      <c r="S1456" s="288"/>
      <c r="T1456" s="289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90" t="s">
        <v>230</v>
      </c>
      <c r="AU1456" s="290" t="s">
        <v>88</v>
      </c>
      <c r="AV1456" s="15" t="s">
        <v>99</v>
      </c>
      <c r="AW1456" s="15" t="s">
        <v>34</v>
      </c>
      <c r="AX1456" s="15" t="s">
        <v>79</v>
      </c>
      <c r="AY1456" s="290" t="s">
        <v>216</v>
      </c>
    </row>
    <row r="1457" s="14" customFormat="1">
      <c r="A1457" s="14"/>
      <c r="B1457" s="253"/>
      <c r="C1457" s="254"/>
      <c r="D1457" s="243" t="s">
        <v>230</v>
      </c>
      <c r="E1457" s="255" t="s">
        <v>1</v>
      </c>
      <c r="F1457" s="256" t="s">
        <v>285</v>
      </c>
      <c r="G1457" s="254"/>
      <c r="H1457" s="257">
        <v>30</v>
      </c>
      <c r="I1457" s="258"/>
      <c r="J1457" s="254"/>
      <c r="K1457" s="254"/>
      <c r="L1457" s="259"/>
      <c r="M1457" s="260"/>
      <c r="N1457" s="261"/>
      <c r="O1457" s="261"/>
      <c r="P1457" s="261"/>
      <c r="Q1457" s="261"/>
      <c r="R1457" s="261"/>
      <c r="S1457" s="261"/>
      <c r="T1457" s="26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3" t="s">
        <v>230</v>
      </c>
      <c r="AU1457" s="263" t="s">
        <v>88</v>
      </c>
      <c r="AV1457" s="14" t="s">
        <v>121</v>
      </c>
      <c r="AW1457" s="14" t="s">
        <v>34</v>
      </c>
      <c r="AX1457" s="14" t="s">
        <v>86</v>
      </c>
      <c r="AY1457" s="263" t="s">
        <v>216</v>
      </c>
    </row>
    <row r="1458" s="2" customFormat="1" ht="24.15" customHeight="1">
      <c r="A1458" s="39"/>
      <c r="B1458" s="40"/>
      <c r="C1458" s="264" t="s">
        <v>2479</v>
      </c>
      <c r="D1458" s="264" t="s">
        <v>372</v>
      </c>
      <c r="E1458" s="265" t="s">
        <v>2693</v>
      </c>
      <c r="F1458" s="266" t="s">
        <v>6134</v>
      </c>
      <c r="G1458" s="267" t="s">
        <v>221</v>
      </c>
      <c r="H1458" s="268">
        <v>5</v>
      </c>
      <c r="I1458" s="269"/>
      <c r="J1458" s="270">
        <f>ROUND(I1458*H1458,2)</f>
        <v>0</v>
      </c>
      <c r="K1458" s="266" t="s">
        <v>1</v>
      </c>
      <c r="L1458" s="271"/>
      <c r="M1458" s="272" t="s">
        <v>1</v>
      </c>
      <c r="N1458" s="273" t="s">
        <v>44</v>
      </c>
      <c r="O1458" s="92"/>
      <c r="P1458" s="237">
        <f>O1458*H1458</f>
        <v>0</v>
      </c>
      <c r="Q1458" s="237">
        <v>0.0195</v>
      </c>
      <c r="R1458" s="237">
        <f>Q1458*H1458</f>
        <v>0.097500000000000003</v>
      </c>
      <c r="S1458" s="237">
        <v>0</v>
      </c>
      <c r="T1458" s="238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39" t="s">
        <v>371</v>
      </c>
      <c r="AT1458" s="239" t="s">
        <v>372</v>
      </c>
      <c r="AU1458" s="239" t="s">
        <v>88</v>
      </c>
      <c r="AY1458" s="18" t="s">
        <v>216</v>
      </c>
      <c r="BE1458" s="240">
        <f>IF(N1458="základní",J1458,0)</f>
        <v>0</v>
      </c>
      <c r="BF1458" s="240">
        <f>IF(N1458="snížená",J1458,0)</f>
        <v>0</v>
      </c>
      <c r="BG1458" s="240">
        <f>IF(N1458="zákl. přenesená",J1458,0)</f>
        <v>0</v>
      </c>
      <c r="BH1458" s="240">
        <f>IF(N1458="sníž. přenesená",J1458,0)</f>
        <v>0</v>
      </c>
      <c r="BI1458" s="240">
        <f>IF(N1458="nulová",J1458,0)</f>
        <v>0</v>
      </c>
      <c r="BJ1458" s="18" t="s">
        <v>86</v>
      </c>
      <c r="BK1458" s="240">
        <f>ROUND(I1458*H1458,2)</f>
        <v>0</v>
      </c>
      <c r="BL1458" s="18" t="s">
        <v>290</v>
      </c>
      <c r="BM1458" s="239" t="s">
        <v>6135</v>
      </c>
    </row>
    <row r="1459" s="13" customFormat="1">
      <c r="A1459" s="13"/>
      <c r="B1459" s="241"/>
      <c r="C1459" s="242"/>
      <c r="D1459" s="243" t="s">
        <v>230</v>
      </c>
      <c r="E1459" s="244" t="s">
        <v>1</v>
      </c>
      <c r="F1459" s="245" t="s">
        <v>6136</v>
      </c>
      <c r="G1459" s="242"/>
      <c r="H1459" s="246">
        <v>4</v>
      </c>
      <c r="I1459" s="247"/>
      <c r="J1459" s="242"/>
      <c r="K1459" s="242"/>
      <c r="L1459" s="248"/>
      <c r="M1459" s="249"/>
      <c r="N1459" s="250"/>
      <c r="O1459" s="250"/>
      <c r="P1459" s="250"/>
      <c r="Q1459" s="250"/>
      <c r="R1459" s="250"/>
      <c r="S1459" s="250"/>
      <c r="T1459" s="25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2" t="s">
        <v>230</v>
      </c>
      <c r="AU1459" s="252" t="s">
        <v>88</v>
      </c>
      <c r="AV1459" s="13" t="s">
        <v>88</v>
      </c>
      <c r="AW1459" s="13" t="s">
        <v>34</v>
      </c>
      <c r="AX1459" s="13" t="s">
        <v>79</v>
      </c>
      <c r="AY1459" s="252" t="s">
        <v>216</v>
      </c>
    </row>
    <row r="1460" s="15" customFormat="1">
      <c r="A1460" s="15"/>
      <c r="B1460" s="280"/>
      <c r="C1460" s="281"/>
      <c r="D1460" s="243" t="s">
        <v>230</v>
      </c>
      <c r="E1460" s="282" t="s">
        <v>1</v>
      </c>
      <c r="F1460" s="283" t="s">
        <v>775</v>
      </c>
      <c r="G1460" s="281"/>
      <c r="H1460" s="284">
        <v>4</v>
      </c>
      <c r="I1460" s="285"/>
      <c r="J1460" s="281"/>
      <c r="K1460" s="281"/>
      <c r="L1460" s="286"/>
      <c r="M1460" s="287"/>
      <c r="N1460" s="288"/>
      <c r="O1460" s="288"/>
      <c r="P1460" s="288"/>
      <c r="Q1460" s="288"/>
      <c r="R1460" s="288"/>
      <c r="S1460" s="288"/>
      <c r="T1460" s="289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90" t="s">
        <v>230</v>
      </c>
      <c r="AU1460" s="290" t="s">
        <v>88</v>
      </c>
      <c r="AV1460" s="15" t="s">
        <v>99</v>
      </c>
      <c r="AW1460" s="15" t="s">
        <v>34</v>
      </c>
      <c r="AX1460" s="15" t="s">
        <v>79</v>
      </c>
      <c r="AY1460" s="290" t="s">
        <v>216</v>
      </c>
    </row>
    <row r="1461" s="13" customFormat="1">
      <c r="A1461" s="13"/>
      <c r="B1461" s="241"/>
      <c r="C1461" s="242"/>
      <c r="D1461" s="243" t="s">
        <v>230</v>
      </c>
      <c r="E1461" s="244" t="s">
        <v>1</v>
      </c>
      <c r="F1461" s="245" t="s">
        <v>5258</v>
      </c>
      <c r="G1461" s="242"/>
      <c r="H1461" s="246">
        <v>1</v>
      </c>
      <c r="I1461" s="247"/>
      <c r="J1461" s="242"/>
      <c r="K1461" s="242"/>
      <c r="L1461" s="248"/>
      <c r="M1461" s="249"/>
      <c r="N1461" s="250"/>
      <c r="O1461" s="250"/>
      <c r="P1461" s="250"/>
      <c r="Q1461" s="250"/>
      <c r="R1461" s="250"/>
      <c r="S1461" s="250"/>
      <c r="T1461" s="25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2" t="s">
        <v>230</v>
      </c>
      <c r="AU1461" s="252" t="s">
        <v>88</v>
      </c>
      <c r="AV1461" s="13" t="s">
        <v>88</v>
      </c>
      <c r="AW1461" s="13" t="s">
        <v>34</v>
      </c>
      <c r="AX1461" s="13" t="s">
        <v>79</v>
      </c>
      <c r="AY1461" s="252" t="s">
        <v>216</v>
      </c>
    </row>
    <row r="1462" s="15" customFormat="1">
      <c r="A1462" s="15"/>
      <c r="B1462" s="280"/>
      <c r="C1462" s="281"/>
      <c r="D1462" s="243" t="s">
        <v>230</v>
      </c>
      <c r="E1462" s="282" t="s">
        <v>1</v>
      </c>
      <c r="F1462" s="283" t="s">
        <v>778</v>
      </c>
      <c r="G1462" s="281"/>
      <c r="H1462" s="284">
        <v>1</v>
      </c>
      <c r="I1462" s="285"/>
      <c r="J1462" s="281"/>
      <c r="K1462" s="281"/>
      <c r="L1462" s="286"/>
      <c r="M1462" s="287"/>
      <c r="N1462" s="288"/>
      <c r="O1462" s="288"/>
      <c r="P1462" s="288"/>
      <c r="Q1462" s="288"/>
      <c r="R1462" s="288"/>
      <c r="S1462" s="288"/>
      <c r="T1462" s="289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90" t="s">
        <v>230</v>
      </c>
      <c r="AU1462" s="290" t="s">
        <v>88</v>
      </c>
      <c r="AV1462" s="15" t="s">
        <v>99</v>
      </c>
      <c r="AW1462" s="15" t="s">
        <v>34</v>
      </c>
      <c r="AX1462" s="15" t="s">
        <v>79</v>
      </c>
      <c r="AY1462" s="290" t="s">
        <v>216</v>
      </c>
    </row>
    <row r="1463" s="14" customFormat="1">
      <c r="A1463" s="14"/>
      <c r="B1463" s="253"/>
      <c r="C1463" s="254"/>
      <c r="D1463" s="243" t="s">
        <v>230</v>
      </c>
      <c r="E1463" s="255" t="s">
        <v>1</v>
      </c>
      <c r="F1463" s="256" t="s">
        <v>285</v>
      </c>
      <c r="G1463" s="254"/>
      <c r="H1463" s="257">
        <v>5</v>
      </c>
      <c r="I1463" s="258"/>
      <c r="J1463" s="254"/>
      <c r="K1463" s="254"/>
      <c r="L1463" s="259"/>
      <c r="M1463" s="260"/>
      <c r="N1463" s="261"/>
      <c r="O1463" s="261"/>
      <c r="P1463" s="261"/>
      <c r="Q1463" s="261"/>
      <c r="R1463" s="261"/>
      <c r="S1463" s="261"/>
      <c r="T1463" s="26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3" t="s">
        <v>230</v>
      </c>
      <c r="AU1463" s="263" t="s">
        <v>88</v>
      </c>
      <c r="AV1463" s="14" t="s">
        <v>121</v>
      </c>
      <c r="AW1463" s="14" t="s">
        <v>34</v>
      </c>
      <c r="AX1463" s="14" t="s">
        <v>86</v>
      </c>
      <c r="AY1463" s="263" t="s">
        <v>216</v>
      </c>
    </row>
    <row r="1464" s="2" customFormat="1" ht="24.15" customHeight="1">
      <c r="A1464" s="39"/>
      <c r="B1464" s="40"/>
      <c r="C1464" s="264" t="s">
        <v>2485</v>
      </c>
      <c r="D1464" s="264" t="s">
        <v>372</v>
      </c>
      <c r="E1464" s="265" t="s">
        <v>6137</v>
      </c>
      <c r="F1464" s="266" t="s">
        <v>6138</v>
      </c>
      <c r="G1464" s="267" t="s">
        <v>221</v>
      </c>
      <c r="H1464" s="268">
        <v>1</v>
      </c>
      <c r="I1464" s="269"/>
      <c r="J1464" s="270">
        <f>ROUND(I1464*H1464,2)</f>
        <v>0</v>
      </c>
      <c r="K1464" s="266" t="s">
        <v>1</v>
      </c>
      <c r="L1464" s="271"/>
      <c r="M1464" s="272" t="s">
        <v>1</v>
      </c>
      <c r="N1464" s="273" t="s">
        <v>44</v>
      </c>
      <c r="O1464" s="92"/>
      <c r="P1464" s="237">
        <f>O1464*H1464</f>
        <v>0</v>
      </c>
      <c r="Q1464" s="237">
        <v>0.0195</v>
      </c>
      <c r="R1464" s="237">
        <f>Q1464*H1464</f>
        <v>0.0195</v>
      </c>
      <c r="S1464" s="237">
        <v>0</v>
      </c>
      <c r="T1464" s="238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39" t="s">
        <v>371</v>
      </c>
      <c r="AT1464" s="239" t="s">
        <v>372</v>
      </c>
      <c r="AU1464" s="239" t="s">
        <v>88</v>
      </c>
      <c r="AY1464" s="18" t="s">
        <v>216</v>
      </c>
      <c r="BE1464" s="240">
        <f>IF(N1464="základní",J1464,0)</f>
        <v>0</v>
      </c>
      <c r="BF1464" s="240">
        <f>IF(N1464="snížená",J1464,0)</f>
        <v>0</v>
      </c>
      <c r="BG1464" s="240">
        <f>IF(N1464="zákl. přenesená",J1464,0)</f>
        <v>0</v>
      </c>
      <c r="BH1464" s="240">
        <f>IF(N1464="sníž. přenesená",J1464,0)</f>
        <v>0</v>
      </c>
      <c r="BI1464" s="240">
        <f>IF(N1464="nulová",J1464,0)</f>
        <v>0</v>
      </c>
      <c r="BJ1464" s="18" t="s">
        <v>86</v>
      </c>
      <c r="BK1464" s="240">
        <f>ROUND(I1464*H1464,2)</f>
        <v>0</v>
      </c>
      <c r="BL1464" s="18" t="s">
        <v>290</v>
      </c>
      <c r="BM1464" s="239" t="s">
        <v>6139</v>
      </c>
    </row>
    <row r="1465" s="13" customFormat="1">
      <c r="A1465" s="13"/>
      <c r="B1465" s="241"/>
      <c r="C1465" s="242"/>
      <c r="D1465" s="243" t="s">
        <v>230</v>
      </c>
      <c r="E1465" s="244" t="s">
        <v>1</v>
      </c>
      <c r="F1465" s="245" t="s">
        <v>5249</v>
      </c>
      <c r="G1465" s="242"/>
      <c r="H1465" s="246">
        <v>1</v>
      </c>
      <c r="I1465" s="247"/>
      <c r="J1465" s="242"/>
      <c r="K1465" s="242"/>
      <c r="L1465" s="248"/>
      <c r="M1465" s="249"/>
      <c r="N1465" s="250"/>
      <c r="O1465" s="250"/>
      <c r="P1465" s="250"/>
      <c r="Q1465" s="250"/>
      <c r="R1465" s="250"/>
      <c r="S1465" s="250"/>
      <c r="T1465" s="25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2" t="s">
        <v>230</v>
      </c>
      <c r="AU1465" s="252" t="s">
        <v>88</v>
      </c>
      <c r="AV1465" s="13" t="s">
        <v>88</v>
      </c>
      <c r="AW1465" s="13" t="s">
        <v>34</v>
      </c>
      <c r="AX1465" s="13" t="s">
        <v>79</v>
      </c>
      <c r="AY1465" s="252" t="s">
        <v>216</v>
      </c>
    </row>
    <row r="1466" s="15" customFormat="1">
      <c r="A1466" s="15"/>
      <c r="B1466" s="280"/>
      <c r="C1466" s="281"/>
      <c r="D1466" s="243" t="s">
        <v>230</v>
      </c>
      <c r="E1466" s="282" t="s">
        <v>1</v>
      </c>
      <c r="F1466" s="283" t="s">
        <v>775</v>
      </c>
      <c r="G1466" s="281"/>
      <c r="H1466" s="284">
        <v>1</v>
      </c>
      <c r="I1466" s="285"/>
      <c r="J1466" s="281"/>
      <c r="K1466" s="281"/>
      <c r="L1466" s="286"/>
      <c r="M1466" s="287"/>
      <c r="N1466" s="288"/>
      <c r="O1466" s="288"/>
      <c r="P1466" s="288"/>
      <c r="Q1466" s="288"/>
      <c r="R1466" s="288"/>
      <c r="S1466" s="288"/>
      <c r="T1466" s="289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90" t="s">
        <v>230</v>
      </c>
      <c r="AU1466" s="290" t="s">
        <v>88</v>
      </c>
      <c r="AV1466" s="15" t="s">
        <v>99</v>
      </c>
      <c r="AW1466" s="15" t="s">
        <v>34</v>
      </c>
      <c r="AX1466" s="15" t="s">
        <v>86</v>
      </c>
      <c r="AY1466" s="290" t="s">
        <v>216</v>
      </c>
    </row>
    <row r="1467" s="2" customFormat="1" ht="24.15" customHeight="1">
      <c r="A1467" s="39"/>
      <c r="B1467" s="40"/>
      <c r="C1467" s="264" t="s">
        <v>2489</v>
      </c>
      <c r="D1467" s="264" t="s">
        <v>372</v>
      </c>
      <c r="E1467" s="265" t="s">
        <v>2699</v>
      </c>
      <c r="F1467" s="266" t="s">
        <v>6140</v>
      </c>
      <c r="G1467" s="267" t="s">
        <v>221</v>
      </c>
      <c r="H1467" s="268">
        <v>2</v>
      </c>
      <c r="I1467" s="269"/>
      <c r="J1467" s="270">
        <f>ROUND(I1467*H1467,2)</f>
        <v>0</v>
      </c>
      <c r="K1467" s="266" t="s">
        <v>1</v>
      </c>
      <c r="L1467" s="271"/>
      <c r="M1467" s="272" t="s">
        <v>1</v>
      </c>
      <c r="N1467" s="273" t="s">
        <v>44</v>
      </c>
      <c r="O1467" s="92"/>
      <c r="P1467" s="237">
        <f>O1467*H1467</f>
        <v>0</v>
      </c>
      <c r="Q1467" s="237">
        <v>0.0195</v>
      </c>
      <c r="R1467" s="237">
        <f>Q1467*H1467</f>
        <v>0.039</v>
      </c>
      <c r="S1467" s="237">
        <v>0</v>
      </c>
      <c r="T1467" s="238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9" t="s">
        <v>371</v>
      </c>
      <c r="AT1467" s="239" t="s">
        <v>372</v>
      </c>
      <c r="AU1467" s="239" t="s">
        <v>88</v>
      </c>
      <c r="AY1467" s="18" t="s">
        <v>216</v>
      </c>
      <c r="BE1467" s="240">
        <f>IF(N1467="základní",J1467,0)</f>
        <v>0</v>
      </c>
      <c r="BF1467" s="240">
        <f>IF(N1467="snížená",J1467,0)</f>
        <v>0</v>
      </c>
      <c r="BG1467" s="240">
        <f>IF(N1467="zákl. přenesená",J1467,0)</f>
        <v>0</v>
      </c>
      <c r="BH1467" s="240">
        <f>IF(N1467="sníž. přenesená",J1467,0)</f>
        <v>0</v>
      </c>
      <c r="BI1467" s="240">
        <f>IF(N1467="nulová",J1467,0)</f>
        <v>0</v>
      </c>
      <c r="BJ1467" s="18" t="s">
        <v>86</v>
      </c>
      <c r="BK1467" s="240">
        <f>ROUND(I1467*H1467,2)</f>
        <v>0</v>
      </c>
      <c r="BL1467" s="18" t="s">
        <v>290</v>
      </c>
      <c r="BM1467" s="239" t="s">
        <v>6141</v>
      </c>
    </row>
    <row r="1468" s="13" customFormat="1">
      <c r="A1468" s="13"/>
      <c r="B1468" s="241"/>
      <c r="C1468" s="242"/>
      <c r="D1468" s="243" t="s">
        <v>230</v>
      </c>
      <c r="E1468" s="244" t="s">
        <v>1</v>
      </c>
      <c r="F1468" s="245" t="s">
        <v>6142</v>
      </c>
      <c r="G1468" s="242"/>
      <c r="H1468" s="246">
        <v>2</v>
      </c>
      <c r="I1468" s="247"/>
      <c r="J1468" s="242"/>
      <c r="K1468" s="242"/>
      <c r="L1468" s="248"/>
      <c r="M1468" s="249"/>
      <c r="N1468" s="250"/>
      <c r="O1468" s="250"/>
      <c r="P1468" s="250"/>
      <c r="Q1468" s="250"/>
      <c r="R1468" s="250"/>
      <c r="S1468" s="250"/>
      <c r="T1468" s="25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2" t="s">
        <v>230</v>
      </c>
      <c r="AU1468" s="252" t="s">
        <v>88</v>
      </c>
      <c r="AV1468" s="13" t="s">
        <v>88</v>
      </c>
      <c r="AW1468" s="13" t="s">
        <v>34</v>
      </c>
      <c r="AX1468" s="13" t="s">
        <v>79</v>
      </c>
      <c r="AY1468" s="252" t="s">
        <v>216</v>
      </c>
    </row>
    <row r="1469" s="15" customFormat="1">
      <c r="A1469" s="15"/>
      <c r="B1469" s="280"/>
      <c r="C1469" s="281"/>
      <c r="D1469" s="243" t="s">
        <v>230</v>
      </c>
      <c r="E1469" s="282" t="s">
        <v>1</v>
      </c>
      <c r="F1469" s="283" t="s">
        <v>775</v>
      </c>
      <c r="G1469" s="281"/>
      <c r="H1469" s="284">
        <v>2</v>
      </c>
      <c r="I1469" s="285"/>
      <c r="J1469" s="281"/>
      <c r="K1469" s="281"/>
      <c r="L1469" s="286"/>
      <c r="M1469" s="287"/>
      <c r="N1469" s="288"/>
      <c r="O1469" s="288"/>
      <c r="P1469" s="288"/>
      <c r="Q1469" s="288"/>
      <c r="R1469" s="288"/>
      <c r="S1469" s="288"/>
      <c r="T1469" s="289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90" t="s">
        <v>230</v>
      </c>
      <c r="AU1469" s="290" t="s">
        <v>88</v>
      </c>
      <c r="AV1469" s="15" t="s">
        <v>99</v>
      </c>
      <c r="AW1469" s="15" t="s">
        <v>34</v>
      </c>
      <c r="AX1469" s="15" t="s">
        <v>86</v>
      </c>
      <c r="AY1469" s="290" t="s">
        <v>216</v>
      </c>
    </row>
    <row r="1470" s="2" customFormat="1" ht="24.15" customHeight="1">
      <c r="A1470" s="39"/>
      <c r="B1470" s="40"/>
      <c r="C1470" s="264" t="s">
        <v>2493</v>
      </c>
      <c r="D1470" s="264" t="s">
        <v>372</v>
      </c>
      <c r="E1470" s="265" t="s">
        <v>2706</v>
      </c>
      <c r="F1470" s="266" t="s">
        <v>6143</v>
      </c>
      <c r="G1470" s="267" t="s">
        <v>221</v>
      </c>
      <c r="H1470" s="268">
        <v>6</v>
      </c>
      <c r="I1470" s="269"/>
      <c r="J1470" s="270">
        <f>ROUND(I1470*H1470,2)</f>
        <v>0</v>
      </c>
      <c r="K1470" s="266" t="s">
        <v>1</v>
      </c>
      <c r="L1470" s="271"/>
      <c r="M1470" s="272" t="s">
        <v>1</v>
      </c>
      <c r="N1470" s="273" t="s">
        <v>44</v>
      </c>
      <c r="O1470" s="92"/>
      <c r="P1470" s="237">
        <f>O1470*H1470</f>
        <v>0</v>
      </c>
      <c r="Q1470" s="237">
        <v>0.0195</v>
      </c>
      <c r="R1470" s="237">
        <f>Q1470*H1470</f>
        <v>0.11699999999999999</v>
      </c>
      <c r="S1470" s="237">
        <v>0</v>
      </c>
      <c r="T1470" s="238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39" t="s">
        <v>371</v>
      </c>
      <c r="AT1470" s="239" t="s">
        <v>372</v>
      </c>
      <c r="AU1470" s="239" t="s">
        <v>88</v>
      </c>
      <c r="AY1470" s="18" t="s">
        <v>216</v>
      </c>
      <c r="BE1470" s="240">
        <f>IF(N1470="základní",J1470,0)</f>
        <v>0</v>
      </c>
      <c r="BF1470" s="240">
        <f>IF(N1470="snížená",J1470,0)</f>
        <v>0</v>
      </c>
      <c r="BG1470" s="240">
        <f>IF(N1470="zákl. přenesená",J1470,0)</f>
        <v>0</v>
      </c>
      <c r="BH1470" s="240">
        <f>IF(N1470="sníž. přenesená",J1470,0)</f>
        <v>0</v>
      </c>
      <c r="BI1470" s="240">
        <f>IF(N1470="nulová",J1470,0)</f>
        <v>0</v>
      </c>
      <c r="BJ1470" s="18" t="s">
        <v>86</v>
      </c>
      <c r="BK1470" s="240">
        <f>ROUND(I1470*H1470,2)</f>
        <v>0</v>
      </c>
      <c r="BL1470" s="18" t="s">
        <v>290</v>
      </c>
      <c r="BM1470" s="239" t="s">
        <v>6144</v>
      </c>
    </row>
    <row r="1471" s="13" customFormat="1">
      <c r="A1471" s="13"/>
      <c r="B1471" s="241"/>
      <c r="C1471" s="242"/>
      <c r="D1471" s="243" t="s">
        <v>230</v>
      </c>
      <c r="E1471" s="244" t="s">
        <v>1</v>
      </c>
      <c r="F1471" s="245" t="s">
        <v>6145</v>
      </c>
      <c r="G1471" s="242"/>
      <c r="H1471" s="246">
        <v>2</v>
      </c>
      <c r="I1471" s="247"/>
      <c r="J1471" s="242"/>
      <c r="K1471" s="242"/>
      <c r="L1471" s="248"/>
      <c r="M1471" s="249"/>
      <c r="N1471" s="250"/>
      <c r="O1471" s="250"/>
      <c r="P1471" s="250"/>
      <c r="Q1471" s="250"/>
      <c r="R1471" s="250"/>
      <c r="S1471" s="250"/>
      <c r="T1471" s="25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2" t="s">
        <v>230</v>
      </c>
      <c r="AU1471" s="252" t="s">
        <v>88</v>
      </c>
      <c r="AV1471" s="13" t="s">
        <v>88</v>
      </c>
      <c r="AW1471" s="13" t="s">
        <v>34</v>
      </c>
      <c r="AX1471" s="13" t="s">
        <v>79</v>
      </c>
      <c r="AY1471" s="252" t="s">
        <v>216</v>
      </c>
    </row>
    <row r="1472" s="15" customFormat="1">
      <c r="A1472" s="15"/>
      <c r="B1472" s="280"/>
      <c r="C1472" s="281"/>
      <c r="D1472" s="243" t="s">
        <v>230</v>
      </c>
      <c r="E1472" s="282" t="s">
        <v>1</v>
      </c>
      <c r="F1472" s="283" t="s">
        <v>775</v>
      </c>
      <c r="G1472" s="281"/>
      <c r="H1472" s="284">
        <v>2</v>
      </c>
      <c r="I1472" s="285"/>
      <c r="J1472" s="281"/>
      <c r="K1472" s="281"/>
      <c r="L1472" s="286"/>
      <c r="M1472" s="287"/>
      <c r="N1472" s="288"/>
      <c r="O1472" s="288"/>
      <c r="P1472" s="288"/>
      <c r="Q1472" s="288"/>
      <c r="R1472" s="288"/>
      <c r="S1472" s="288"/>
      <c r="T1472" s="289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90" t="s">
        <v>230</v>
      </c>
      <c r="AU1472" s="290" t="s">
        <v>88</v>
      </c>
      <c r="AV1472" s="15" t="s">
        <v>99</v>
      </c>
      <c r="AW1472" s="15" t="s">
        <v>34</v>
      </c>
      <c r="AX1472" s="15" t="s">
        <v>79</v>
      </c>
      <c r="AY1472" s="290" t="s">
        <v>216</v>
      </c>
    </row>
    <row r="1473" s="13" customFormat="1">
      <c r="A1473" s="13"/>
      <c r="B1473" s="241"/>
      <c r="C1473" s="242"/>
      <c r="D1473" s="243" t="s">
        <v>230</v>
      </c>
      <c r="E1473" s="244" t="s">
        <v>1</v>
      </c>
      <c r="F1473" s="245" t="s">
        <v>6146</v>
      </c>
      <c r="G1473" s="242"/>
      <c r="H1473" s="246">
        <v>4</v>
      </c>
      <c r="I1473" s="247"/>
      <c r="J1473" s="242"/>
      <c r="K1473" s="242"/>
      <c r="L1473" s="248"/>
      <c r="M1473" s="249"/>
      <c r="N1473" s="250"/>
      <c r="O1473" s="250"/>
      <c r="P1473" s="250"/>
      <c r="Q1473" s="250"/>
      <c r="R1473" s="250"/>
      <c r="S1473" s="250"/>
      <c r="T1473" s="25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2" t="s">
        <v>230</v>
      </c>
      <c r="AU1473" s="252" t="s">
        <v>88</v>
      </c>
      <c r="AV1473" s="13" t="s">
        <v>88</v>
      </c>
      <c r="AW1473" s="13" t="s">
        <v>34</v>
      </c>
      <c r="AX1473" s="13" t="s">
        <v>79</v>
      </c>
      <c r="AY1473" s="252" t="s">
        <v>216</v>
      </c>
    </row>
    <row r="1474" s="15" customFormat="1">
      <c r="A1474" s="15"/>
      <c r="B1474" s="280"/>
      <c r="C1474" s="281"/>
      <c r="D1474" s="243" t="s">
        <v>230</v>
      </c>
      <c r="E1474" s="282" t="s">
        <v>1</v>
      </c>
      <c r="F1474" s="283" t="s">
        <v>778</v>
      </c>
      <c r="G1474" s="281"/>
      <c r="H1474" s="284">
        <v>4</v>
      </c>
      <c r="I1474" s="285"/>
      <c r="J1474" s="281"/>
      <c r="K1474" s="281"/>
      <c r="L1474" s="286"/>
      <c r="M1474" s="287"/>
      <c r="N1474" s="288"/>
      <c r="O1474" s="288"/>
      <c r="P1474" s="288"/>
      <c r="Q1474" s="288"/>
      <c r="R1474" s="288"/>
      <c r="S1474" s="288"/>
      <c r="T1474" s="289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90" t="s">
        <v>230</v>
      </c>
      <c r="AU1474" s="290" t="s">
        <v>88</v>
      </c>
      <c r="AV1474" s="15" t="s">
        <v>99</v>
      </c>
      <c r="AW1474" s="15" t="s">
        <v>34</v>
      </c>
      <c r="AX1474" s="15" t="s">
        <v>79</v>
      </c>
      <c r="AY1474" s="290" t="s">
        <v>216</v>
      </c>
    </row>
    <row r="1475" s="14" customFormat="1">
      <c r="A1475" s="14"/>
      <c r="B1475" s="253"/>
      <c r="C1475" s="254"/>
      <c r="D1475" s="243" t="s">
        <v>230</v>
      </c>
      <c r="E1475" s="255" t="s">
        <v>1</v>
      </c>
      <c r="F1475" s="256" t="s">
        <v>285</v>
      </c>
      <c r="G1475" s="254"/>
      <c r="H1475" s="257">
        <v>6</v>
      </c>
      <c r="I1475" s="258"/>
      <c r="J1475" s="254"/>
      <c r="K1475" s="254"/>
      <c r="L1475" s="259"/>
      <c r="M1475" s="260"/>
      <c r="N1475" s="261"/>
      <c r="O1475" s="261"/>
      <c r="P1475" s="261"/>
      <c r="Q1475" s="261"/>
      <c r="R1475" s="261"/>
      <c r="S1475" s="261"/>
      <c r="T1475" s="26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3" t="s">
        <v>230</v>
      </c>
      <c r="AU1475" s="263" t="s">
        <v>88</v>
      </c>
      <c r="AV1475" s="14" t="s">
        <v>121</v>
      </c>
      <c r="AW1475" s="14" t="s">
        <v>34</v>
      </c>
      <c r="AX1475" s="14" t="s">
        <v>86</v>
      </c>
      <c r="AY1475" s="263" t="s">
        <v>216</v>
      </c>
    </row>
    <row r="1476" s="2" customFormat="1" ht="33" customHeight="1">
      <c r="A1476" s="39"/>
      <c r="B1476" s="40"/>
      <c r="C1476" s="264" t="s">
        <v>2497</v>
      </c>
      <c r="D1476" s="264" t="s">
        <v>372</v>
      </c>
      <c r="E1476" s="265" t="s">
        <v>6147</v>
      </c>
      <c r="F1476" s="266" t="s">
        <v>6148</v>
      </c>
      <c r="G1476" s="267" t="s">
        <v>221</v>
      </c>
      <c r="H1476" s="268">
        <v>3</v>
      </c>
      <c r="I1476" s="269"/>
      <c r="J1476" s="270">
        <f>ROUND(I1476*H1476,2)</f>
        <v>0</v>
      </c>
      <c r="K1476" s="266" t="s">
        <v>1</v>
      </c>
      <c r="L1476" s="271"/>
      <c r="M1476" s="272" t="s">
        <v>1</v>
      </c>
      <c r="N1476" s="273" t="s">
        <v>44</v>
      </c>
      <c r="O1476" s="92"/>
      <c r="P1476" s="237">
        <f>O1476*H1476</f>
        <v>0</v>
      </c>
      <c r="Q1476" s="237">
        <v>0.0195</v>
      </c>
      <c r="R1476" s="237">
        <f>Q1476*H1476</f>
        <v>0.058499999999999996</v>
      </c>
      <c r="S1476" s="237">
        <v>0</v>
      </c>
      <c r="T1476" s="238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39" t="s">
        <v>371</v>
      </c>
      <c r="AT1476" s="239" t="s">
        <v>372</v>
      </c>
      <c r="AU1476" s="239" t="s">
        <v>88</v>
      </c>
      <c r="AY1476" s="18" t="s">
        <v>216</v>
      </c>
      <c r="BE1476" s="240">
        <f>IF(N1476="základní",J1476,0)</f>
        <v>0</v>
      </c>
      <c r="BF1476" s="240">
        <f>IF(N1476="snížená",J1476,0)</f>
        <v>0</v>
      </c>
      <c r="BG1476" s="240">
        <f>IF(N1476="zákl. přenesená",J1476,0)</f>
        <v>0</v>
      </c>
      <c r="BH1476" s="240">
        <f>IF(N1476="sníž. přenesená",J1476,0)</f>
        <v>0</v>
      </c>
      <c r="BI1476" s="240">
        <f>IF(N1476="nulová",J1476,0)</f>
        <v>0</v>
      </c>
      <c r="BJ1476" s="18" t="s">
        <v>86</v>
      </c>
      <c r="BK1476" s="240">
        <f>ROUND(I1476*H1476,2)</f>
        <v>0</v>
      </c>
      <c r="BL1476" s="18" t="s">
        <v>290</v>
      </c>
      <c r="BM1476" s="239" t="s">
        <v>6149</v>
      </c>
    </row>
    <row r="1477" s="13" customFormat="1">
      <c r="A1477" s="13"/>
      <c r="B1477" s="241"/>
      <c r="C1477" s="242"/>
      <c r="D1477" s="243" t="s">
        <v>230</v>
      </c>
      <c r="E1477" s="244" t="s">
        <v>1</v>
      </c>
      <c r="F1477" s="245" t="s">
        <v>5308</v>
      </c>
      <c r="G1477" s="242"/>
      <c r="H1477" s="246">
        <v>1</v>
      </c>
      <c r="I1477" s="247"/>
      <c r="J1477" s="242"/>
      <c r="K1477" s="242"/>
      <c r="L1477" s="248"/>
      <c r="M1477" s="249"/>
      <c r="N1477" s="250"/>
      <c r="O1477" s="250"/>
      <c r="P1477" s="250"/>
      <c r="Q1477" s="250"/>
      <c r="R1477" s="250"/>
      <c r="S1477" s="250"/>
      <c r="T1477" s="25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2" t="s">
        <v>230</v>
      </c>
      <c r="AU1477" s="252" t="s">
        <v>88</v>
      </c>
      <c r="AV1477" s="13" t="s">
        <v>88</v>
      </c>
      <c r="AW1477" s="13" t="s">
        <v>34</v>
      </c>
      <c r="AX1477" s="13" t="s">
        <v>79</v>
      </c>
      <c r="AY1477" s="252" t="s">
        <v>216</v>
      </c>
    </row>
    <row r="1478" s="15" customFormat="1">
      <c r="A1478" s="15"/>
      <c r="B1478" s="280"/>
      <c r="C1478" s="281"/>
      <c r="D1478" s="243" t="s">
        <v>230</v>
      </c>
      <c r="E1478" s="282" t="s">
        <v>1</v>
      </c>
      <c r="F1478" s="283" t="s">
        <v>775</v>
      </c>
      <c r="G1478" s="281"/>
      <c r="H1478" s="284">
        <v>1</v>
      </c>
      <c r="I1478" s="285"/>
      <c r="J1478" s="281"/>
      <c r="K1478" s="281"/>
      <c r="L1478" s="286"/>
      <c r="M1478" s="287"/>
      <c r="N1478" s="288"/>
      <c r="O1478" s="288"/>
      <c r="P1478" s="288"/>
      <c r="Q1478" s="288"/>
      <c r="R1478" s="288"/>
      <c r="S1478" s="288"/>
      <c r="T1478" s="289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90" t="s">
        <v>230</v>
      </c>
      <c r="AU1478" s="290" t="s">
        <v>88</v>
      </c>
      <c r="AV1478" s="15" t="s">
        <v>99</v>
      </c>
      <c r="AW1478" s="15" t="s">
        <v>34</v>
      </c>
      <c r="AX1478" s="15" t="s">
        <v>79</v>
      </c>
      <c r="AY1478" s="290" t="s">
        <v>216</v>
      </c>
    </row>
    <row r="1479" s="13" customFormat="1">
      <c r="A1479" s="13"/>
      <c r="B1479" s="241"/>
      <c r="C1479" s="242"/>
      <c r="D1479" s="243" t="s">
        <v>230</v>
      </c>
      <c r="E1479" s="244" t="s">
        <v>1</v>
      </c>
      <c r="F1479" s="245" t="s">
        <v>6150</v>
      </c>
      <c r="G1479" s="242"/>
      <c r="H1479" s="246">
        <v>2</v>
      </c>
      <c r="I1479" s="247"/>
      <c r="J1479" s="242"/>
      <c r="K1479" s="242"/>
      <c r="L1479" s="248"/>
      <c r="M1479" s="249"/>
      <c r="N1479" s="250"/>
      <c r="O1479" s="250"/>
      <c r="P1479" s="250"/>
      <c r="Q1479" s="250"/>
      <c r="R1479" s="250"/>
      <c r="S1479" s="250"/>
      <c r="T1479" s="25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2" t="s">
        <v>230</v>
      </c>
      <c r="AU1479" s="252" t="s">
        <v>88</v>
      </c>
      <c r="AV1479" s="13" t="s">
        <v>88</v>
      </c>
      <c r="AW1479" s="13" t="s">
        <v>34</v>
      </c>
      <c r="AX1479" s="13" t="s">
        <v>79</v>
      </c>
      <c r="AY1479" s="252" t="s">
        <v>216</v>
      </c>
    </row>
    <row r="1480" s="15" customFormat="1">
      <c r="A1480" s="15"/>
      <c r="B1480" s="280"/>
      <c r="C1480" s="281"/>
      <c r="D1480" s="243" t="s">
        <v>230</v>
      </c>
      <c r="E1480" s="282" t="s">
        <v>1</v>
      </c>
      <c r="F1480" s="283" t="s">
        <v>778</v>
      </c>
      <c r="G1480" s="281"/>
      <c r="H1480" s="284">
        <v>2</v>
      </c>
      <c r="I1480" s="285"/>
      <c r="J1480" s="281"/>
      <c r="K1480" s="281"/>
      <c r="L1480" s="286"/>
      <c r="M1480" s="287"/>
      <c r="N1480" s="288"/>
      <c r="O1480" s="288"/>
      <c r="P1480" s="288"/>
      <c r="Q1480" s="288"/>
      <c r="R1480" s="288"/>
      <c r="S1480" s="288"/>
      <c r="T1480" s="289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90" t="s">
        <v>230</v>
      </c>
      <c r="AU1480" s="290" t="s">
        <v>88</v>
      </c>
      <c r="AV1480" s="15" t="s">
        <v>99</v>
      </c>
      <c r="AW1480" s="15" t="s">
        <v>34</v>
      </c>
      <c r="AX1480" s="15" t="s">
        <v>79</v>
      </c>
      <c r="AY1480" s="290" t="s">
        <v>216</v>
      </c>
    </row>
    <row r="1481" s="14" customFormat="1">
      <c r="A1481" s="14"/>
      <c r="B1481" s="253"/>
      <c r="C1481" s="254"/>
      <c r="D1481" s="243" t="s">
        <v>230</v>
      </c>
      <c r="E1481" s="255" t="s">
        <v>1</v>
      </c>
      <c r="F1481" s="256" t="s">
        <v>285</v>
      </c>
      <c r="G1481" s="254"/>
      <c r="H1481" s="257">
        <v>3</v>
      </c>
      <c r="I1481" s="258"/>
      <c r="J1481" s="254"/>
      <c r="K1481" s="254"/>
      <c r="L1481" s="259"/>
      <c r="M1481" s="260"/>
      <c r="N1481" s="261"/>
      <c r="O1481" s="261"/>
      <c r="P1481" s="261"/>
      <c r="Q1481" s="261"/>
      <c r="R1481" s="261"/>
      <c r="S1481" s="261"/>
      <c r="T1481" s="26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3" t="s">
        <v>230</v>
      </c>
      <c r="AU1481" s="263" t="s">
        <v>88</v>
      </c>
      <c r="AV1481" s="14" t="s">
        <v>121</v>
      </c>
      <c r="AW1481" s="14" t="s">
        <v>34</v>
      </c>
      <c r="AX1481" s="14" t="s">
        <v>86</v>
      </c>
      <c r="AY1481" s="263" t="s">
        <v>216</v>
      </c>
    </row>
    <row r="1482" s="2" customFormat="1" ht="24.15" customHeight="1">
      <c r="A1482" s="39"/>
      <c r="B1482" s="40"/>
      <c r="C1482" s="264" t="s">
        <v>2501</v>
      </c>
      <c r="D1482" s="264" t="s">
        <v>372</v>
      </c>
      <c r="E1482" s="265" t="s">
        <v>6151</v>
      </c>
      <c r="F1482" s="266" t="s">
        <v>6152</v>
      </c>
      <c r="G1482" s="267" t="s">
        <v>221</v>
      </c>
      <c r="H1482" s="268">
        <v>1</v>
      </c>
      <c r="I1482" s="269"/>
      <c r="J1482" s="270">
        <f>ROUND(I1482*H1482,2)</f>
        <v>0</v>
      </c>
      <c r="K1482" s="266" t="s">
        <v>1</v>
      </c>
      <c r="L1482" s="271"/>
      <c r="M1482" s="272" t="s">
        <v>1</v>
      </c>
      <c r="N1482" s="273" t="s">
        <v>44</v>
      </c>
      <c r="O1482" s="92"/>
      <c r="P1482" s="237">
        <f>O1482*H1482</f>
        <v>0</v>
      </c>
      <c r="Q1482" s="237">
        <v>0.0195</v>
      </c>
      <c r="R1482" s="237">
        <f>Q1482*H1482</f>
        <v>0.0195</v>
      </c>
      <c r="S1482" s="237">
        <v>0</v>
      </c>
      <c r="T1482" s="238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39" t="s">
        <v>371</v>
      </c>
      <c r="AT1482" s="239" t="s">
        <v>372</v>
      </c>
      <c r="AU1482" s="239" t="s">
        <v>88</v>
      </c>
      <c r="AY1482" s="18" t="s">
        <v>216</v>
      </c>
      <c r="BE1482" s="240">
        <f>IF(N1482="základní",J1482,0)</f>
        <v>0</v>
      </c>
      <c r="BF1482" s="240">
        <f>IF(N1482="snížená",J1482,0)</f>
        <v>0</v>
      </c>
      <c r="BG1482" s="240">
        <f>IF(N1482="zákl. přenesená",J1482,0)</f>
        <v>0</v>
      </c>
      <c r="BH1482" s="240">
        <f>IF(N1482="sníž. přenesená",J1482,0)</f>
        <v>0</v>
      </c>
      <c r="BI1482" s="240">
        <f>IF(N1482="nulová",J1482,0)</f>
        <v>0</v>
      </c>
      <c r="BJ1482" s="18" t="s">
        <v>86</v>
      </c>
      <c r="BK1482" s="240">
        <f>ROUND(I1482*H1482,2)</f>
        <v>0</v>
      </c>
      <c r="BL1482" s="18" t="s">
        <v>290</v>
      </c>
      <c r="BM1482" s="239" t="s">
        <v>6153</v>
      </c>
    </row>
    <row r="1483" s="13" customFormat="1">
      <c r="A1483" s="13"/>
      <c r="B1483" s="241"/>
      <c r="C1483" s="242"/>
      <c r="D1483" s="243" t="s">
        <v>230</v>
      </c>
      <c r="E1483" s="244" t="s">
        <v>1</v>
      </c>
      <c r="F1483" s="245" t="s">
        <v>5287</v>
      </c>
      <c r="G1483" s="242"/>
      <c r="H1483" s="246">
        <v>1</v>
      </c>
      <c r="I1483" s="247"/>
      <c r="J1483" s="242"/>
      <c r="K1483" s="242"/>
      <c r="L1483" s="248"/>
      <c r="M1483" s="249"/>
      <c r="N1483" s="250"/>
      <c r="O1483" s="250"/>
      <c r="P1483" s="250"/>
      <c r="Q1483" s="250"/>
      <c r="R1483" s="250"/>
      <c r="S1483" s="250"/>
      <c r="T1483" s="25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2" t="s">
        <v>230</v>
      </c>
      <c r="AU1483" s="252" t="s">
        <v>88</v>
      </c>
      <c r="AV1483" s="13" t="s">
        <v>88</v>
      </c>
      <c r="AW1483" s="13" t="s">
        <v>34</v>
      </c>
      <c r="AX1483" s="13" t="s">
        <v>79</v>
      </c>
      <c r="AY1483" s="252" t="s">
        <v>216</v>
      </c>
    </row>
    <row r="1484" s="15" customFormat="1">
      <c r="A1484" s="15"/>
      <c r="B1484" s="280"/>
      <c r="C1484" s="281"/>
      <c r="D1484" s="243" t="s">
        <v>230</v>
      </c>
      <c r="E1484" s="282" t="s">
        <v>1</v>
      </c>
      <c r="F1484" s="283" t="s">
        <v>778</v>
      </c>
      <c r="G1484" s="281"/>
      <c r="H1484" s="284">
        <v>1</v>
      </c>
      <c r="I1484" s="285"/>
      <c r="J1484" s="281"/>
      <c r="K1484" s="281"/>
      <c r="L1484" s="286"/>
      <c r="M1484" s="287"/>
      <c r="N1484" s="288"/>
      <c r="O1484" s="288"/>
      <c r="P1484" s="288"/>
      <c r="Q1484" s="288"/>
      <c r="R1484" s="288"/>
      <c r="S1484" s="288"/>
      <c r="T1484" s="289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90" t="s">
        <v>230</v>
      </c>
      <c r="AU1484" s="290" t="s">
        <v>88</v>
      </c>
      <c r="AV1484" s="15" t="s">
        <v>99</v>
      </c>
      <c r="AW1484" s="15" t="s">
        <v>34</v>
      </c>
      <c r="AX1484" s="15" t="s">
        <v>79</v>
      </c>
      <c r="AY1484" s="290" t="s">
        <v>216</v>
      </c>
    </row>
    <row r="1485" s="14" customFormat="1">
      <c r="A1485" s="14"/>
      <c r="B1485" s="253"/>
      <c r="C1485" s="254"/>
      <c r="D1485" s="243" t="s">
        <v>230</v>
      </c>
      <c r="E1485" s="255" t="s">
        <v>1</v>
      </c>
      <c r="F1485" s="256" t="s">
        <v>285</v>
      </c>
      <c r="G1485" s="254"/>
      <c r="H1485" s="257">
        <v>1</v>
      </c>
      <c r="I1485" s="258"/>
      <c r="J1485" s="254"/>
      <c r="K1485" s="254"/>
      <c r="L1485" s="259"/>
      <c r="M1485" s="260"/>
      <c r="N1485" s="261"/>
      <c r="O1485" s="261"/>
      <c r="P1485" s="261"/>
      <c r="Q1485" s="261"/>
      <c r="R1485" s="261"/>
      <c r="S1485" s="261"/>
      <c r="T1485" s="26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3" t="s">
        <v>230</v>
      </c>
      <c r="AU1485" s="263" t="s">
        <v>88</v>
      </c>
      <c r="AV1485" s="14" t="s">
        <v>121</v>
      </c>
      <c r="AW1485" s="14" t="s">
        <v>34</v>
      </c>
      <c r="AX1485" s="14" t="s">
        <v>86</v>
      </c>
      <c r="AY1485" s="263" t="s">
        <v>216</v>
      </c>
    </row>
    <row r="1486" s="2" customFormat="1" ht="16.5" customHeight="1">
      <c r="A1486" s="39"/>
      <c r="B1486" s="40"/>
      <c r="C1486" s="228" t="s">
        <v>2505</v>
      </c>
      <c r="D1486" s="228" t="s">
        <v>218</v>
      </c>
      <c r="E1486" s="229" t="s">
        <v>2716</v>
      </c>
      <c r="F1486" s="230" t="s">
        <v>2717</v>
      </c>
      <c r="G1486" s="231" t="s">
        <v>221</v>
      </c>
      <c r="H1486" s="232">
        <v>15</v>
      </c>
      <c r="I1486" s="233"/>
      <c r="J1486" s="234">
        <f>ROUND(I1486*H1486,2)</f>
        <v>0</v>
      </c>
      <c r="K1486" s="230" t="s">
        <v>222</v>
      </c>
      <c r="L1486" s="45"/>
      <c r="M1486" s="235" t="s">
        <v>1</v>
      </c>
      <c r="N1486" s="236" t="s">
        <v>44</v>
      </c>
      <c r="O1486" s="92"/>
      <c r="P1486" s="237">
        <f>O1486*H1486</f>
        <v>0</v>
      </c>
      <c r="Q1486" s="237">
        <v>0</v>
      </c>
      <c r="R1486" s="237">
        <f>Q1486*H1486</f>
        <v>0</v>
      </c>
      <c r="S1486" s="237">
        <v>0</v>
      </c>
      <c r="T1486" s="238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39" t="s">
        <v>290</v>
      </c>
      <c r="AT1486" s="239" t="s">
        <v>218</v>
      </c>
      <c r="AU1486" s="239" t="s">
        <v>88</v>
      </c>
      <c r="AY1486" s="18" t="s">
        <v>216</v>
      </c>
      <c r="BE1486" s="240">
        <f>IF(N1486="základní",J1486,0)</f>
        <v>0</v>
      </c>
      <c r="BF1486" s="240">
        <f>IF(N1486="snížená",J1486,0)</f>
        <v>0</v>
      </c>
      <c r="BG1486" s="240">
        <f>IF(N1486="zákl. přenesená",J1486,0)</f>
        <v>0</v>
      </c>
      <c r="BH1486" s="240">
        <f>IF(N1486="sníž. přenesená",J1486,0)</f>
        <v>0</v>
      </c>
      <c r="BI1486" s="240">
        <f>IF(N1486="nulová",J1486,0)</f>
        <v>0</v>
      </c>
      <c r="BJ1486" s="18" t="s">
        <v>86</v>
      </c>
      <c r="BK1486" s="240">
        <f>ROUND(I1486*H1486,2)</f>
        <v>0</v>
      </c>
      <c r="BL1486" s="18" t="s">
        <v>290</v>
      </c>
      <c r="BM1486" s="239" t="s">
        <v>6154</v>
      </c>
    </row>
    <row r="1487" s="13" customFormat="1">
      <c r="A1487" s="13"/>
      <c r="B1487" s="241"/>
      <c r="C1487" s="242"/>
      <c r="D1487" s="243" t="s">
        <v>230</v>
      </c>
      <c r="E1487" s="244" t="s">
        <v>1</v>
      </c>
      <c r="F1487" s="245" t="s">
        <v>6155</v>
      </c>
      <c r="G1487" s="242"/>
      <c r="H1487" s="246">
        <v>11</v>
      </c>
      <c r="I1487" s="247"/>
      <c r="J1487" s="242"/>
      <c r="K1487" s="242"/>
      <c r="L1487" s="248"/>
      <c r="M1487" s="249"/>
      <c r="N1487" s="250"/>
      <c r="O1487" s="250"/>
      <c r="P1487" s="250"/>
      <c r="Q1487" s="250"/>
      <c r="R1487" s="250"/>
      <c r="S1487" s="250"/>
      <c r="T1487" s="251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2" t="s">
        <v>230</v>
      </c>
      <c r="AU1487" s="252" t="s">
        <v>88</v>
      </c>
      <c r="AV1487" s="13" t="s">
        <v>88</v>
      </c>
      <c r="AW1487" s="13" t="s">
        <v>34</v>
      </c>
      <c r="AX1487" s="13" t="s">
        <v>79</v>
      </c>
      <c r="AY1487" s="252" t="s">
        <v>216</v>
      </c>
    </row>
    <row r="1488" s="13" customFormat="1">
      <c r="A1488" s="13"/>
      <c r="B1488" s="241"/>
      <c r="C1488" s="242"/>
      <c r="D1488" s="243" t="s">
        <v>230</v>
      </c>
      <c r="E1488" s="244" t="s">
        <v>1</v>
      </c>
      <c r="F1488" s="245" t="s">
        <v>6156</v>
      </c>
      <c r="G1488" s="242"/>
      <c r="H1488" s="246">
        <v>4</v>
      </c>
      <c r="I1488" s="247"/>
      <c r="J1488" s="242"/>
      <c r="K1488" s="242"/>
      <c r="L1488" s="248"/>
      <c r="M1488" s="249"/>
      <c r="N1488" s="250"/>
      <c r="O1488" s="250"/>
      <c r="P1488" s="250"/>
      <c r="Q1488" s="250"/>
      <c r="R1488" s="250"/>
      <c r="S1488" s="250"/>
      <c r="T1488" s="25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2" t="s">
        <v>230</v>
      </c>
      <c r="AU1488" s="252" t="s">
        <v>88</v>
      </c>
      <c r="AV1488" s="13" t="s">
        <v>88</v>
      </c>
      <c r="AW1488" s="13" t="s">
        <v>34</v>
      </c>
      <c r="AX1488" s="13" t="s">
        <v>79</v>
      </c>
      <c r="AY1488" s="252" t="s">
        <v>216</v>
      </c>
    </row>
    <row r="1489" s="14" customFormat="1">
      <c r="A1489" s="14"/>
      <c r="B1489" s="253"/>
      <c r="C1489" s="254"/>
      <c r="D1489" s="243" t="s">
        <v>230</v>
      </c>
      <c r="E1489" s="255" t="s">
        <v>1</v>
      </c>
      <c r="F1489" s="256" t="s">
        <v>285</v>
      </c>
      <c r="G1489" s="254"/>
      <c r="H1489" s="257">
        <v>15</v>
      </c>
      <c r="I1489" s="258"/>
      <c r="J1489" s="254"/>
      <c r="K1489" s="254"/>
      <c r="L1489" s="259"/>
      <c r="M1489" s="260"/>
      <c r="N1489" s="261"/>
      <c r="O1489" s="261"/>
      <c r="P1489" s="261"/>
      <c r="Q1489" s="261"/>
      <c r="R1489" s="261"/>
      <c r="S1489" s="261"/>
      <c r="T1489" s="26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3" t="s">
        <v>230</v>
      </c>
      <c r="AU1489" s="263" t="s">
        <v>88</v>
      </c>
      <c r="AV1489" s="14" t="s">
        <v>121</v>
      </c>
      <c r="AW1489" s="14" t="s">
        <v>34</v>
      </c>
      <c r="AX1489" s="14" t="s">
        <v>86</v>
      </c>
      <c r="AY1489" s="263" t="s">
        <v>216</v>
      </c>
    </row>
    <row r="1490" s="2" customFormat="1" ht="24.15" customHeight="1">
      <c r="A1490" s="39"/>
      <c r="B1490" s="40"/>
      <c r="C1490" s="264" t="s">
        <v>2509</v>
      </c>
      <c r="D1490" s="264" t="s">
        <v>372</v>
      </c>
      <c r="E1490" s="265" t="s">
        <v>6157</v>
      </c>
      <c r="F1490" s="266" t="s">
        <v>6158</v>
      </c>
      <c r="G1490" s="267" t="s">
        <v>221</v>
      </c>
      <c r="H1490" s="268">
        <v>12</v>
      </c>
      <c r="I1490" s="269"/>
      <c r="J1490" s="270">
        <f>ROUND(I1490*H1490,2)</f>
        <v>0</v>
      </c>
      <c r="K1490" s="266" t="s">
        <v>1</v>
      </c>
      <c r="L1490" s="271"/>
      <c r="M1490" s="272" t="s">
        <v>1</v>
      </c>
      <c r="N1490" s="273" t="s">
        <v>44</v>
      </c>
      <c r="O1490" s="92"/>
      <c r="P1490" s="237">
        <f>O1490*H1490</f>
        <v>0</v>
      </c>
      <c r="Q1490" s="237">
        <v>0.0195</v>
      </c>
      <c r="R1490" s="237">
        <f>Q1490*H1490</f>
        <v>0.23399999999999999</v>
      </c>
      <c r="S1490" s="237">
        <v>0</v>
      </c>
      <c r="T1490" s="238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39" t="s">
        <v>371</v>
      </c>
      <c r="AT1490" s="239" t="s">
        <v>372</v>
      </c>
      <c r="AU1490" s="239" t="s">
        <v>88</v>
      </c>
      <c r="AY1490" s="18" t="s">
        <v>216</v>
      </c>
      <c r="BE1490" s="240">
        <f>IF(N1490="základní",J1490,0)</f>
        <v>0</v>
      </c>
      <c r="BF1490" s="240">
        <f>IF(N1490="snížená",J1490,0)</f>
        <v>0</v>
      </c>
      <c r="BG1490" s="240">
        <f>IF(N1490="zákl. přenesená",J1490,0)</f>
        <v>0</v>
      </c>
      <c r="BH1490" s="240">
        <f>IF(N1490="sníž. přenesená",J1490,0)</f>
        <v>0</v>
      </c>
      <c r="BI1490" s="240">
        <f>IF(N1490="nulová",J1490,0)</f>
        <v>0</v>
      </c>
      <c r="BJ1490" s="18" t="s">
        <v>86</v>
      </c>
      <c r="BK1490" s="240">
        <f>ROUND(I1490*H1490,2)</f>
        <v>0</v>
      </c>
      <c r="BL1490" s="18" t="s">
        <v>290</v>
      </c>
      <c r="BM1490" s="239" t="s">
        <v>6159</v>
      </c>
    </row>
    <row r="1491" s="13" customFormat="1">
      <c r="A1491" s="13"/>
      <c r="B1491" s="241"/>
      <c r="C1491" s="242"/>
      <c r="D1491" s="243" t="s">
        <v>230</v>
      </c>
      <c r="E1491" s="244" t="s">
        <v>1</v>
      </c>
      <c r="F1491" s="245" t="s">
        <v>6160</v>
      </c>
      <c r="G1491" s="242"/>
      <c r="H1491" s="246">
        <v>8</v>
      </c>
      <c r="I1491" s="247"/>
      <c r="J1491" s="242"/>
      <c r="K1491" s="242"/>
      <c r="L1491" s="248"/>
      <c r="M1491" s="249"/>
      <c r="N1491" s="250"/>
      <c r="O1491" s="250"/>
      <c r="P1491" s="250"/>
      <c r="Q1491" s="250"/>
      <c r="R1491" s="250"/>
      <c r="S1491" s="250"/>
      <c r="T1491" s="25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2" t="s">
        <v>230</v>
      </c>
      <c r="AU1491" s="252" t="s">
        <v>88</v>
      </c>
      <c r="AV1491" s="13" t="s">
        <v>88</v>
      </c>
      <c r="AW1491" s="13" t="s">
        <v>34</v>
      </c>
      <c r="AX1491" s="13" t="s">
        <v>79</v>
      </c>
      <c r="AY1491" s="252" t="s">
        <v>216</v>
      </c>
    </row>
    <row r="1492" s="15" customFormat="1">
      <c r="A1492" s="15"/>
      <c r="B1492" s="280"/>
      <c r="C1492" s="281"/>
      <c r="D1492" s="243" t="s">
        <v>230</v>
      </c>
      <c r="E1492" s="282" t="s">
        <v>1</v>
      </c>
      <c r="F1492" s="283" t="s">
        <v>775</v>
      </c>
      <c r="G1492" s="281"/>
      <c r="H1492" s="284">
        <v>8</v>
      </c>
      <c r="I1492" s="285"/>
      <c r="J1492" s="281"/>
      <c r="K1492" s="281"/>
      <c r="L1492" s="286"/>
      <c r="M1492" s="287"/>
      <c r="N1492" s="288"/>
      <c r="O1492" s="288"/>
      <c r="P1492" s="288"/>
      <c r="Q1492" s="288"/>
      <c r="R1492" s="288"/>
      <c r="S1492" s="288"/>
      <c r="T1492" s="28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90" t="s">
        <v>230</v>
      </c>
      <c r="AU1492" s="290" t="s">
        <v>88</v>
      </c>
      <c r="AV1492" s="15" t="s">
        <v>99</v>
      </c>
      <c r="AW1492" s="15" t="s">
        <v>34</v>
      </c>
      <c r="AX1492" s="15" t="s">
        <v>79</v>
      </c>
      <c r="AY1492" s="290" t="s">
        <v>216</v>
      </c>
    </row>
    <row r="1493" s="13" customFormat="1">
      <c r="A1493" s="13"/>
      <c r="B1493" s="241"/>
      <c r="C1493" s="242"/>
      <c r="D1493" s="243" t="s">
        <v>230</v>
      </c>
      <c r="E1493" s="244" t="s">
        <v>1</v>
      </c>
      <c r="F1493" s="245" t="s">
        <v>6161</v>
      </c>
      <c r="G1493" s="242"/>
      <c r="H1493" s="246">
        <v>4</v>
      </c>
      <c r="I1493" s="247"/>
      <c r="J1493" s="242"/>
      <c r="K1493" s="242"/>
      <c r="L1493" s="248"/>
      <c r="M1493" s="249"/>
      <c r="N1493" s="250"/>
      <c r="O1493" s="250"/>
      <c r="P1493" s="250"/>
      <c r="Q1493" s="250"/>
      <c r="R1493" s="250"/>
      <c r="S1493" s="250"/>
      <c r="T1493" s="251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2" t="s">
        <v>230</v>
      </c>
      <c r="AU1493" s="252" t="s">
        <v>88</v>
      </c>
      <c r="AV1493" s="13" t="s">
        <v>88</v>
      </c>
      <c r="AW1493" s="13" t="s">
        <v>34</v>
      </c>
      <c r="AX1493" s="13" t="s">
        <v>79</v>
      </c>
      <c r="AY1493" s="252" t="s">
        <v>216</v>
      </c>
    </row>
    <row r="1494" s="15" customFormat="1">
      <c r="A1494" s="15"/>
      <c r="B1494" s="280"/>
      <c r="C1494" s="281"/>
      <c r="D1494" s="243" t="s">
        <v>230</v>
      </c>
      <c r="E1494" s="282" t="s">
        <v>1</v>
      </c>
      <c r="F1494" s="283" t="s">
        <v>778</v>
      </c>
      <c r="G1494" s="281"/>
      <c r="H1494" s="284">
        <v>4</v>
      </c>
      <c r="I1494" s="285"/>
      <c r="J1494" s="281"/>
      <c r="K1494" s="281"/>
      <c r="L1494" s="286"/>
      <c r="M1494" s="287"/>
      <c r="N1494" s="288"/>
      <c r="O1494" s="288"/>
      <c r="P1494" s="288"/>
      <c r="Q1494" s="288"/>
      <c r="R1494" s="288"/>
      <c r="S1494" s="288"/>
      <c r="T1494" s="289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90" t="s">
        <v>230</v>
      </c>
      <c r="AU1494" s="290" t="s">
        <v>88</v>
      </c>
      <c r="AV1494" s="15" t="s">
        <v>99</v>
      </c>
      <c r="AW1494" s="15" t="s">
        <v>34</v>
      </c>
      <c r="AX1494" s="15" t="s">
        <v>79</v>
      </c>
      <c r="AY1494" s="290" t="s">
        <v>216</v>
      </c>
    </row>
    <row r="1495" s="14" customFormat="1">
      <c r="A1495" s="14"/>
      <c r="B1495" s="253"/>
      <c r="C1495" s="254"/>
      <c r="D1495" s="243" t="s">
        <v>230</v>
      </c>
      <c r="E1495" s="255" t="s">
        <v>1</v>
      </c>
      <c r="F1495" s="256" t="s">
        <v>285</v>
      </c>
      <c r="G1495" s="254"/>
      <c r="H1495" s="257">
        <v>12</v>
      </c>
      <c r="I1495" s="258"/>
      <c r="J1495" s="254"/>
      <c r="K1495" s="254"/>
      <c r="L1495" s="259"/>
      <c r="M1495" s="260"/>
      <c r="N1495" s="261"/>
      <c r="O1495" s="261"/>
      <c r="P1495" s="261"/>
      <c r="Q1495" s="261"/>
      <c r="R1495" s="261"/>
      <c r="S1495" s="261"/>
      <c r="T1495" s="26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3" t="s">
        <v>230</v>
      </c>
      <c r="AU1495" s="263" t="s">
        <v>88</v>
      </c>
      <c r="AV1495" s="14" t="s">
        <v>121</v>
      </c>
      <c r="AW1495" s="14" t="s">
        <v>34</v>
      </c>
      <c r="AX1495" s="14" t="s">
        <v>86</v>
      </c>
      <c r="AY1495" s="263" t="s">
        <v>216</v>
      </c>
    </row>
    <row r="1496" s="2" customFormat="1" ht="24.15" customHeight="1">
      <c r="A1496" s="39"/>
      <c r="B1496" s="40"/>
      <c r="C1496" s="264" t="s">
        <v>2517</v>
      </c>
      <c r="D1496" s="264" t="s">
        <v>372</v>
      </c>
      <c r="E1496" s="265" t="s">
        <v>6162</v>
      </c>
      <c r="F1496" s="266" t="s">
        <v>6163</v>
      </c>
      <c r="G1496" s="267" t="s">
        <v>221</v>
      </c>
      <c r="H1496" s="268">
        <v>1</v>
      </c>
      <c r="I1496" s="269"/>
      <c r="J1496" s="270">
        <f>ROUND(I1496*H1496,2)</f>
        <v>0</v>
      </c>
      <c r="K1496" s="266" t="s">
        <v>1</v>
      </c>
      <c r="L1496" s="271"/>
      <c r="M1496" s="272" t="s">
        <v>1</v>
      </c>
      <c r="N1496" s="273" t="s">
        <v>44</v>
      </c>
      <c r="O1496" s="92"/>
      <c r="P1496" s="237">
        <f>O1496*H1496</f>
        <v>0</v>
      </c>
      <c r="Q1496" s="237">
        <v>0.0195</v>
      </c>
      <c r="R1496" s="237">
        <f>Q1496*H1496</f>
        <v>0.0195</v>
      </c>
      <c r="S1496" s="237">
        <v>0</v>
      </c>
      <c r="T1496" s="238">
        <f>S1496*H1496</f>
        <v>0</v>
      </c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R1496" s="239" t="s">
        <v>371</v>
      </c>
      <c r="AT1496" s="239" t="s">
        <v>372</v>
      </c>
      <c r="AU1496" s="239" t="s">
        <v>88</v>
      </c>
      <c r="AY1496" s="18" t="s">
        <v>216</v>
      </c>
      <c r="BE1496" s="240">
        <f>IF(N1496="základní",J1496,0)</f>
        <v>0</v>
      </c>
      <c r="BF1496" s="240">
        <f>IF(N1496="snížená",J1496,0)</f>
        <v>0</v>
      </c>
      <c r="BG1496" s="240">
        <f>IF(N1496="zákl. přenesená",J1496,0)</f>
        <v>0</v>
      </c>
      <c r="BH1496" s="240">
        <f>IF(N1496="sníž. přenesená",J1496,0)</f>
        <v>0</v>
      </c>
      <c r="BI1496" s="240">
        <f>IF(N1496="nulová",J1496,0)</f>
        <v>0</v>
      </c>
      <c r="BJ1496" s="18" t="s">
        <v>86</v>
      </c>
      <c r="BK1496" s="240">
        <f>ROUND(I1496*H1496,2)</f>
        <v>0</v>
      </c>
      <c r="BL1496" s="18" t="s">
        <v>290</v>
      </c>
      <c r="BM1496" s="239" t="s">
        <v>6164</v>
      </c>
    </row>
    <row r="1497" s="13" customFormat="1">
      <c r="A1497" s="13"/>
      <c r="B1497" s="241"/>
      <c r="C1497" s="242"/>
      <c r="D1497" s="243" t="s">
        <v>230</v>
      </c>
      <c r="E1497" s="244" t="s">
        <v>1</v>
      </c>
      <c r="F1497" s="245" t="s">
        <v>5293</v>
      </c>
      <c r="G1497" s="242"/>
      <c r="H1497" s="246">
        <v>1</v>
      </c>
      <c r="I1497" s="247"/>
      <c r="J1497" s="242"/>
      <c r="K1497" s="242"/>
      <c r="L1497" s="248"/>
      <c r="M1497" s="249"/>
      <c r="N1497" s="250"/>
      <c r="O1497" s="250"/>
      <c r="P1497" s="250"/>
      <c r="Q1497" s="250"/>
      <c r="R1497" s="250"/>
      <c r="S1497" s="250"/>
      <c r="T1497" s="25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2" t="s">
        <v>230</v>
      </c>
      <c r="AU1497" s="252" t="s">
        <v>88</v>
      </c>
      <c r="AV1497" s="13" t="s">
        <v>88</v>
      </c>
      <c r="AW1497" s="13" t="s">
        <v>34</v>
      </c>
      <c r="AX1497" s="13" t="s">
        <v>79</v>
      </c>
      <c r="AY1497" s="252" t="s">
        <v>216</v>
      </c>
    </row>
    <row r="1498" s="15" customFormat="1">
      <c r="A1498" s="15"/>
      <c r="B1498" s="280"/>
      <c r="C1498" s="281"/>
      <c r="D1498" s="243" t="s">
        <v>230</v>
      </c>
      <c r="E1498" s="282" t="s">
        <v>1</v>
      </c>
      <c r="F1498" s="283" t="s">
        <v>775</v>
      </c>
      <c r="G1498" s="281"/>
      <c r="H1498" s="284">
        <v>1</v>
      </c>
      <c r="I1498" s="285"/>
      <c r="J1498" s="281"/>
      <c r="K1498" s="281"/>
      <c r="L1498" s="286"/>
      <c r="M1498" s="287"/>
      <c r="N1498" s="288"/>
      <c r="O1498" s="288"/>
      <c r="P1498" s="288"/>
      <c r="Q1498" s="288"/>
      <c r="R1498" s="288"/>
      <c r="S1498" s="288"/>
      <c r="T1498" s="289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90" t="s">
        <v>230</v>
      </c>
      <c r="AU1498" s="290" t="s">
        <v>88</v>
      </c>
      <c r="AV1498" s="15" t="s">
        <v>99</v>
      </c>
      <c r="AW1498" s="15" t="s">
        <v>34</v>
      </c>
      <c r="AX1498" s="15" t="s">
        <v>86</v>
      </c>
      <c r="AY1498" s="290" t="s">
        <v>216</v>
      </c>
    </row>
    <row r="1499" s="2" customFormat="1" ht="24.15" customHeight="1">
      <c r="A1499" s="39"/>
      <c r="B1499" s="40"/>
      <c r="C1499" s="264" t="s">
        <v>2522</v>
      </c>
      <c r="D1499" s="264" t="s">
        <v>372</v>
      </c>
      <c r="E1499" s="265" t="s">
        <v>6165</v>
      </c>
      <c r="F1499" s="266" t="s">
        <v>6166</v>
      </c>
      <c r="G1499" s="267" t="s">
        <v>221</v>
      </c>
      <c r="H1499" s="268">
        <v>2</v>
      </c>
      <c r="I1499" s="269"/>
      <c r="J1499" s="270">
        <f>ROUND(I1499*H1499,2)</f>
        <v>0</v>
      </c>
      <c r="K1499" s="266" t="s">
        <v>1</v>
      </c>
      <c r="L1499" s="271"/>
      <c r="M1499" s="272" t="s">
        <v>1</v>
      </c>
      <c r="N1499" s="273" t="s">
        <v>44</v>
      </c>
      <c r="O1499" s="92"/>
      <c r="P1499" s="237">
        <f>O1499*H1499</f>
        <v>0</v>
      </c>
      <c r="Q1499" s="237">
        <v>0.0195</v>
      </c>
      <c r="R1499" s="237">
        <f>Q1499*H1499</f>
        <v>0.039</v>
      </c>
      <c r="S1499" s="237">
        <v>0</v>
      </c>
      <c r="T1499" s="238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39" t="s">
        <v>371</v>
      </c>
      <c r="AT1499" s="239" t="s">
        <v>372</v>
      </c>
      <c r="AU1499" s="239" t="s">
        <v>88</v>
      </c>
      <c r="AY1499" s="18" t="s">
        <v>216</v>
      </c>
      <c r="BE1499" s="240">
        <f>IF(N1499="základní",J1499,0)</f>
        <v>0</v>
      </c>
      <c r="BF1499" s="240">
        <f>IF(N1499="snížená",J1499,0)</f>
        <v>0</v>
      </c>
      <c r="BG1499" s="240">
        <f>IF(N1499="zákl. přenesená",J1499,0)</f>
        <v>0</v>
      </c>
      <c r="BH1499" s="240">
        <f>IF(N1499="sníž. přenesená",J1499,0)</f>
        <v>0</v>
      </c>
      <c r="BI1499" s="240">
        <f>IF(N1499="nulová",J1499,0)</f>
        <v>0</v>
      </c>
      <c r="BJ1499" s="18" t="s">
        <v>86</v>
      </c>
      <c r="BK1499" s="240">
        <f>ROUND(I1499*H1499,2)</f>
        <v>0</v>
      </c>
      <c r="BL1499" s="18" t="s">
        <v>290</v>
      </c>
      <c r="BM1499" s="239" t="s">
        <v>6167</v>
      </c>
    </row>
    <row r="1500" s="13" customFormat="1">
      <c r="A1500" s="13"/>
      <c r="B1500" s="241"/>
      <c r="C1500" s="242"/>
      <c r="D1500" s="243" t="s">
        <v>230</v>
      </c>
      <c r="E1500" s="244" t="s">
        <v>1</v>
      </c>
      <c r="F1500" s="245" t="s">
        <v>6168</v>
      </c>
      <c r="G1500" s="242"/>
      <c r="H1500" s="246">
        <v>2</v>
      </c>
      <c r="I1500" s="247"/>
      <c r="J1500" s="242"/>
      <c r="K1500" s="242"/>
      <c r="L1500" s="248"/>
      <c r="M1500" s="249"/>
      <c r="N1500" s="250"/>
      <c r="O1500" s="250"/>
      <c r="P1500" s="250"/>
      <c r="Q1500" s="250"/>
      <c r="R1500" s="250"/>
      <c r="S1500" s="250"/>
      <c r="T1500" s="25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2" t="s">
        <v>230</v>
      </c>
      <c r="AU1500" s="252" t="s">
        <v>88</v>
      </c>
      <c r="AV1500" s="13" t="s">
        <v>88</v>
      </c>
      <c r="AW1500" s="13" t="s">
        <v>34</v>
      </c>
      <c r="AX1500" s="13" t="s">
        <v>79</v>
      </c>
      <c r="AY1500" s="252" t="s">
        <v>216</v>
      </c>
    </row>
    <row r="1501" s="15" customFormat="1">
      <c r="A1501" s="15"/>
      <c r="B1501" s="280"/>
      <c r="C1501" s="281"/>
      <c r="D1501" s="243" t="s">
        <v>230</v>
      </c>
      <c r="E1501" s="282" t="s">
        <v>1</v>
      </c>
      <c r="F1501" s="283" t="s">
        <v>775</v>
      </c>
      <c r="G1501" s="281"/>
      <c r="H1501" s="284">
        <v>2</v>
      </c>
      <c r="I1501" s="285"/>
      <c r="J1501" s="281"/>
      <c r="K1501" s="281"/>
      <c r="L1501" s="286"/>
      <c r="M1501" s="287"/>
      <c r="N1501" s="288"/>
      <c r="O1501" s="288"/>
      <c r="P1501" s="288"/>
      <c r="Q1501" s="288"/>
      <c r="R1501" s="288"/>
      <c r="S1501" s="288"/>
      <c r="T1501" s="289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90" t="s">
        <v>230</v>
      </c>
      <c r="AU1501" s="290" t="s">
        <v>88</v>
      </c>
      <c r="AV1501" s="15" t="s">
        <v>99</v>
      </c>
      <c r="AW1501" s="15" t="s">
        <v>34</v>
      </c>
      <c r="AX1501" s="15" t="s">
        <v>86</v>
      </c>
      <c r="AY1501" s="290" t="s">
        <v>216</v>
      </c>
    </row>
    <row r="1502" s="2" customFormat="1" ht="24.15" customHeight="1">
      <c r="A1502" s="39"/>
      <c r="B1502" s="40"/>
      <c r="C1502" s="228" t="s">
        <v>2526</v>
      </c>
      <c r="D1502" s="228" t="s">
        <v>218</v>
      </c>
      <c r="E1502" s="229" t="s">
        <v>6169</v>
      </c>
      <c r="F1502" s="230" t="s">
        <v>6170</v>
      </c>
      <c r="G1502" s="231" t="s">
        <v>221</v>
      </c>
      <c r="H1502" s="232">
        <v>1</v>
      </c>
      <c r="I1502" s="233"/>
      <c r="J1502" s="234">
        <f>ROUND(I1502*H1502,2)</f>
        <v>0</v>
      </c>
      <c r="K1502" s="230" t="s">
        <v>222</v>
      </c>
      <c r="L1502" s="45"/>
      <c r="M1502" s="235" t="s">
        <v>1</v>
      </c>
      <c r="N1502" s="236" t="s">
        <v>44</v>
      </c>
      <c r="O1502" s="92"/>
      <c r="P1502" s="237">
        <f>O1502*H1502</f>
        <v>0</v>
      </c>
      <c r="Q1502" s="237">
        <v>0.00092000000000000003</v>
      </c>
      <c r="R1502" s="237">
        <f>Q1502*H1502</f>
        <v>0.00092000000000000003</v>
      </c>
      <c r="S1502" s="237">
        <v>0</v>
      </c>
      <c r="T1502" s="238">
        <f>S1502*H1502</f>
        <v>0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39" t="s">
        <v>290</v>
      </c>
      <c r="AT1502" s="239" t="s">
        <v>218</v>
      </c>
      <c r="AU1502" s="239" t="s">
        <v>88</v>
      </c>
      <c r="AY1502" s="18" t="s">
        <v>216</v>
      </c>
      <c r="BE1502" s="240">
        <f>IF(N1502="základní",J1502,0)</f>
        <v>0</v>
      </c>
      <c r="BF1502" s="240">
        <f>IF(N1502="snížená",J1502,0)</f>
        <v>0</v>
      </c>
      <c r="BG1502" s="240">
        <f>IF(N1502="zákl. přenesená",J1502,0)</f>
        <v>0</v>
      </c>
      <c r="BH1502" s="240">
        <f>IF(N1502="sníž. přenesená",J1502,0)</f>
        <v>0</v>
      </c>
      <c r="BI1502" s="240">
        <f>IF(N1502="nulová",J1502,0)</f>
        <v>0</v>
      </c>
      <c r="BJ1502" s="18" t="s">
        <v>86</v>
      </c>
      <c r="BK1502" s="240">
        <f>ROUND(I1502*H1502,2)</f>
        <v>0</v>
      </c>
      <c r="BL1502" s="18" t="s">
        <v>290</v>
      </c>
      <c r="BM1502" s="239" t="s">
        <v>6171</v>
      </c>
    </row>
    <row r="1503" s="2" customFormat="1" ht="16.5" customHeight="1">
      <c r="A1503" s="39"/>
      <c r="B1503" s="40"/>
      <c r="C1503" s="264" t="s">
        <v>2532</v>
      </c>
      <c r="D1503" s="264" t="s">
        <v>372</v>
      </c>
      <c r="E1503" s="265" t="s">
        <v>6172</v>
      </c>
      <c r="F1503" s="266" t="s">
        <v>6173</v>
      </c>
      <c r="G1503" s="267" t="s">
        <v>2040</v>
      </c>
      <c r="H1503" s="268">
        <v>1</v>
      </c>
      <c r="I1503" s="269"/>
      <c r="J1503" s="270">
        <f>ROUND(I1503*H1503,2)</f>
        <v>0</v>
      </c>
      <c r="K1503" s="266" t="s">
        <v>222</v>
      </c>
      <c r="L1503" s="271"/>
      <c r="M1503" s="272" t="s">
        <v>1</v>
      </c>
      <c r="N1503" s="273" t="s">
        <v>44</v>
      </c>
      <c r="O1503" s="92"/>
      <c r="P1503" s="237">
        <f>O1503*H1503</f>
        <v>0</v>
      </c>
      <c r="Q1503" s="237">
        <v>0.040210000000000003</v>
      </c>
      <c r="R1503" s="237">
        <f>Q1503*H1503</f>
        <v>0.040210000000000003</v>
      </c>
      <c r="S1503" s="237">
        <v>0</v>
      </c>
      <c r="T1503" s="238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39" t="s">
        <v>371</v>
      </c>
      <c r="AT1503" s="239" t="s">
        <v>372</v>
      </c>
      <c r="AU1503" s="239" t="s">
        <v>88</v>
      </c>
      <c r="AY1503" s="18" t="s">
        <v>216</v>
      </c>
      <c r="BE1503" s="240">
        <f>IF(N1503="základní",J1503,0)</f>
        <v>0</v>
      </c>
      <c r="BF1503" s="240">
        <f>IF(N1503="snížená",J1503,0)</f>
        <v>0</v>
      </c>
      <c r="BG1503" s="240">
        <f>IF(N1503="zákl. přenesená",J1503,0)</f>
        <v>0</v>
      </c>
      <c r="BH1503" s="240">
        <f>IF(N1503="sníž. přenesená",J1503,0)</f>
        <v>0</v>
      </c>
      <c r="BI1503" s="240">
        <f>IF(N1503="nulová",J1503,0)</f>
        <v>0</v>
      </c>
      <c r="BJ1503" s="18" t="s">
        <v>86</v>
      </c>
      <c r="BK1503" s="240">
        <f>ROUND(I1503*H1503,2)</f>
        <v>0</v>
      </c>
      <c r="BL1503" s="18" t="s">
        <v>290</v>
      </c>
      <c r="BM1503" s="239" t="s">
        <v>6174</v>
      </c>
    </row>
    <row r="1504" s="2" customFormat="1" ht="16.5" customHeight="1">
      <c r="A1504" s="39"/>
      <c r="B1504" s="40"/>
      <c r="C1504" s="228" t="s">
        <v>2537</v>
      </c>
      <c r="D1504" s="228" t="s">
        <v>218</v>
      </c>
      <c r="E1504" s="229" t="s">
        <v>6175</v>
      </c>
      <c r="F1504" s="230" t="s">
        <v>6176</v>
      </c>
      <c r="G1504" s="231" t="s">
        <v>221</v>
      </c>
      <c r="H1504" s="232">
        <v>1</v>
      </c>
      <c r="I1504" s="233"/>
      <c r="J1504" s="234">
        <f>ROUND(I1504*H1504,2)</f>
        <v>0</v>
      </c>
      <c r="K1504" s="230" t="s">
        <v>222</v>
      </c>
      <c r="L1504" s="45"/>
      <c r="M1504" s="235" t="s">
        <v>1</v>
      </c>
      <c r="N1504" s="236" t="s">
        <v>44</v>
      </c>
      <c r="O1504" s="92"/>
      <c r="P1504" s="237">
        <f>O1504*H1504</f>
        <v>0</v>
      </c>
      <c r="Q1504" s="237">
        <v>0.00093000000000000005</v>
      </c>
      <c r="R1504" s="237">
        <f>Q1504*H1504</f>
        <v>0.00093000000000000005</v>
      </c>
      <c r="S1504" s="237">
        <v>0</v>
      </c>
      <c r="T1504" s="238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39" t="s">
        <v>290</v>
      </c>
      <c r="AT1504" s="239" t="s">
        <v>218</v>
      </c>
      <c r="AU1504" s="239" t="s">
        <v>88</v>
      </c>
      <c r="AY1504" s="18" t="s">
        <v>216</v>
      </c>
      <c r="BE1504" s="240">
        <f>IF(N1504="základní",J1504,0)</f>
        <v>0</v>
      </c>
      <c r="BF1504" s="240">
        <f>IF(N1504="snížená",J1504,0)</f>
        <v>0</v>
      </c>
      <c r="BG1504" s="240">
        <f>IF(N1504="zákl. přenesená",J1504,0)</f>
        <v>0</v>
      </c>
      <c r="BH1504" s="240">
        <f>IF(N1504="sníž. přenesená",J1504,0)</f>
        <v>0</v>
      </c>
      <c r="BI1504" s="240">
        <f>IF(N1504="nulová",J1504,0)</f>
        <v>0</v>
      </c>
      <c r="BJ1504" s="18" t="s">
        <v>86</v>
      </c>
      <c r="BK1504" s="240">
        <f>ROUND(I1504*H1504,2)</f>
        <v>0</v>
      </c>
      <c r="BL1504" s="18" t="s">
        <v>290</v>
      </c>
      <c r="BM1504" s="239" t="s">
        <v>6177</v>
      </c>
    </row>
    <row r="1505" s="2" customFormat="1" ht="16.5" customHeight="1">
      <c r="A1505" s="39"/>
      <c r="B1505" s="40"/>
      <c r="C1505" s="264" t="s">
        <v>2546</v>
      </c>
      <c r="D1505" s="264" t="s">
        <v>372</v>
      </c>
      <c r="E1505" s="265" t="s">
        <v>6178</v>
      </c>
      <c r="F1505" s="266" t="s">
        <v>6179</v>
      </c>
      <c r="G1505" s="267" t="s">
        <v>2040</v>
      </c>
      <c r="H1505" s="268">
        <v>1</v>
      </c>
      <c r="I1505" s="269"/>
      <c r="J1505" s="270">
        <f>ROUND(I1505*H1505,2)</f>
        <v>0</v>
      </c>
      <c r="K1505" s="266" t="s">
        <v>1</v>
      </c>
      <c r="L1505" s="271"/>
      <c r="M1505" s="272" t="s">
        <v>1</v>
      </c>
      <c r="N1505" s="273" t="s">
        <v>44</v>
      </c>
      <c r="O1505" s="92"/>
      <c r="P1505" s="237">
        <f>O1505*H1505</f>
        <v>0</v>
      </c>
      <c r="Q1505" s="237">
        <v>0.01908</v>
      </c>
      <c r="R1505" s="237">
        <f>Q1505*H1505</f>
        <v>0.01908</v>
      </c>
      <c r="S1505" s="237">
        <v>0</v>
      </c>
      <c r="T1505" s="238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39" t="s">
        <v>371</v>
      </c>
      <c r="AT1505" s="239" t="s">
        <v>372</v>
      </c>
      <c r="AU1505" s="239" t="s">
        <v>88</v>
      </c>
      <c r="AY1505" s="18" t="s">
        <v>216</v>
      </c>
      <c r="BE1505" s="240">
        <f>IF(N1505="základní",J1505,0)</f>
        <v>0</v>
      </c>
      <c r="BF1505" s="240">
        <f>IF(N1505="snížená",J1505,0)</f>
        <v>0</v>
      </c>
      <c r="BG1505" s="240">
        <f>IF(N1505="zákl. přenesená",J1505,0)</f>
        <v>0</v>
      </c>
      <c r="BH1505" s="240">
        <f>IF(N1505="sníž. přenesená",J1505,0)</f>
        <v>0</v>
      </c>
      <c r="BI1505" s="240">
        <f>IF(N1505="nulová",J1505,0)</f>
        <v>0</v>
      </c>
      <c r="BJ1505" s="18" t="s">
        <v>86</v>
      </c>
      <c r="BK1505" s="240">
        <f>ROUND(I1505*H1505,2)</f>
        <v>0</v>
      </c>
      <c r="BL1505" s="18" t="s">
        <v>290</v>
      </c>
      <c r="BM1505" s="239" t="s">
        <v>6180</v>
      </c>
    </row>
    <row r="1506" s="2" customFormat="1" ht="16.5" customHeight="1">
      <c r="A1506" s="39"/>
      <c r="B1506" s="40"/>
      <c r="C1506" s="228" t="s">
        <v>2554</v>
      </c>
      <c r="D1506" s="228" t="s">
        <v>218</v>
      </c>
      <c r="E1506" s="229" t="s">
        <v>6181</v>
      </c>
      <c r="F1506" s="230" t="s">
        <v>6182</v>
      </c>
      <c r="G1506" s="231" t="s">
        <v>221</v>
      </c>
      <c r="H1506" s="232">
        <v>69</v>
      </c>
      <c r="I1506" s="233"/>
      <c r="J1506" s="234">
        <f>ROUND(I1506*H1506,2)</f>
        <v>0</v>
      </c>
      <c r="K1506" s="230" t="s">
        <v>222</v>
      </c>
      <c r="L1506" s="45"/>
      <c r="M1506" s="235" t="s">
        <v>1</v>
      </c>
      <c r="N1506" s="236" t="s">
        <v>44</v>
      </c>
      <c r="O1506" s="92"/>
      <c r="P1506" s="237">
        <f>O1506*H1506</f>
        <v>0</v>
      </c>
      <c r="Q1506" s="237">
        <v>0</v>
      </c>
      <c r="R1506" s="237">
        <f>Q1506*H1506</f>
        <v>0</v>
      </c>
      <c r="S1506" s="237">
        <v>0.0018</v>
      </c>
      <c r="T1506" s="238">
        <f>S1506*H1506</f>
        <v>0.12419999999999999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39" t="s">
        <v>290</v>
      </c>
      <c r="AT1506" s="239" t="s">
        <v>218</v>
      </c>
      <c r="AU1506" s="239" t="s">
        <v>88</v>
      </c>
      <c r="AY1506" s="18" t="s">
        <v>216</v>
      </c>
      <c r="BE1506" s="240">
        <f>IF(N1506="základní",J1506,0)</f>
        <v>0</v>
      </c>
      <c r="BF1506" s="240">
        <f>IF(N1506="snížená",J1506,0)</f>
        <v>0</v>
      </c>
      <c r="BG1506" s="240">
        <f>IF(N1506="zákl. přenesená",J1506,0)</f>
        <v>0</v>
      </c>
      <c r="BH1506" s="240">
        <f>IF(N1506="sníž. přenesená",J1506,0)</f>
        <v>0</v>
      </c>
      <c r="BI1506" s="240">
        <f>IF(N1506="nulová",J1506,0)</f>
        <v>0</v>
      </c>
      <c r="BJ1506" s="18" t="s">
        <v>86</v>
      </c>
      <c r="BK1506" s="240">
        <f>ROUND(I1506*H1506,2)</f>
        <v>0</v>
      </c>
      <c r="BL1506" s="18" t="s">
        <v>290</v>
      </c>
      <c r="BM1506" s="239" t="s">
        <v>6183</v>
      </c>
    </row>
    <row r="1507" s="13" customFormat="1">
      <c r="A1507" s="13"/>
      <c r="B1507" s="241"/>
      <c r="C1507" s="242"/>
      <c r="D1507" s="243" t="s">
        <v>230</v>
      </c>
      <c r="E1507" s="244" t="s">
        <v>1</v>
      </c>
      <c r="F1507" s="245" t="s">
        <v>6184</v>
      </c>
      <c r="G1507" s="242"/>
      <c r="H1507" s="246">
        <v>36</v>
      </c>
      <c r="I1507" s="247"/>
      <c r="J1507" s="242"/>
      <c r="K1507" s="242"/>
      <c r="L1507" s="248"/>
      <c r="M1507" s="249"/>
      <c r="N1507" s="250"/>
      <c r="O1507" s="250"/>
      <c r="P1507" s="250"/>
      <c r="Q1507" s="250"/>
      <c r="R1507" s="250"/>
      <c r="S1507" s="250"/>
      <c r="T1507" s="25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2" t="s">
        <v>230</v>
      </c>
      <c r="AU1507" s="252" t="s">
        <v>88</v>
      </c>
      <c r="AV1507" s="13" t="s">
        <v>88</v>
      </c>
      <c r="AW1507" s="13" t="s">
        <v>34</v>
      </c>
      <c r="AX1507" s="13" t="s">
        <v>79</v>
      </c>
      <c r="AY1507" s="252" t="s">
        <v>216</v>
      </c>
    </row>
    <row r="1508" s="13" customFormat="1">
      <c r="A1508" s="13"/>
      <c r="B1508" s="241"/>
      <c r="C1508" s="242"/>
      <c r="D1508" s="243" t="s">
        <v>230</v>
      </c>
      <c r="E1508" s="244" t="s">
        <v>1</v>
      </c>
      <c r="F1508" s="245" t="s">
        <v>6185</v>
      </c>
      <c r="G1508" s="242"/>
      <c r="H1508" s="246">
        <v>33</v>
      </c>
      <c r="I1508" s="247"/>
      <c r="J1508" s="242"/>
      <c r="K1508" s="242"/>
      <c r="L1508" s="248"/>
      <c r="M1508" s="249"/>
      <c r="N1508" s="250"/>
      <c r="O1508" s="250"/>
      <c r="P1508" s="250"/>
      <c r="Q1508" s="250"/>
      <c r="R1508" s="250"/>
      <c r="S1508" s="250"/>
      <c r="T1508" s="25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2" t="s">
        <v>230</v>
      </c>
      <c r="AU1508" s="252" t="s">
        <v>88</v>
      </c>
      <c r="AV1508" s="13" t="s">
        <v>88</v>
      </c>
      <c r="AW1508" s="13" t="s">
        <v>34</v>
      </c>
      <c r="AX1508" s="13" t="s">
        <v>79</v>
      </c>
      <c r="AY1508" s="252" t="s">
        <v>216</v>
      </c>
    </row>
    <row r="1509" s="14" customFormat="1">
      <c r="A1509" s="14"/>
      <c r="B1509" s="253"/>
      <c r="C1509" s="254"/>
      <c r="D1509" s="243" t="s">
        <v>230</v>
      </c>
      <c r="E1509" s="255" t="s">
        <v>1</v>
      </c>
      <c r="F1509" s="256" t="s">
        <v>285</v>
      </c>
      <c r="G1509" s="254"/>
      <c r="H1509" s="257">
        <v>69</v>
      </c>
      <c r="I1509" s="258"/>
      <c r="J1509" s="254"/>
      <c r="K1509" s="254"/>
      <c r="L1509" s="259"/>
      <c r="M1509" s="260"/>
      <c r="N1509" s="261"/>
      <c r="O1509" s="261"/>
      <c r="P1509" s="261"/>
      <c r="Q1509" s="261"/>
      <c r="R1509" s="261"/>
      <c r="S1509" s="261"/>
      <c r="T1509" s="26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3" t="s">
        <v>230</v>
      </c>
      <c r="AU1509" s="263" t="s">
        <v>88</v>
      </c>
      <c r="AV1509" s="14" t="s">
        <v>121</v>
      </c>
      <c r="AW1509" s="14" t="s">
        <v>34</v>
      </c>
      <c r="AX1509" s="14" t="s">
        <v>86</v>
      </c>
      <c r="AY1509" s="263" t="s">
        <v>216</v>
      </c>
    </row>
    <row r="1510" s="2" customFormat="1" ht="16.5" customHeight="1">
      <c r="A1510" s="39"/>
      <c r="B1510" s="40"/>
      <c r="C1510" s="228" t="s">
        <v>2559</v>
      </c>
      <c r="D1510" s="228" t="s">
        <v>218</v>
      </c>
      <c r="E1510" s="229" t="s">
        <v>6186</v>
      </c>
      <c r="F1510" s="230" t="s">
        <v>6187</v>
      </c>
      <c r="G1510" s="231" t="s">
        <v>221</v>
      </c>
      <c r="H1510" s="232">
        <v>69</v>
      </c>
      <c r="I1510" s="233"/>
      <c r="J1510" s="234">
        <f>ROUND(I1510*H1510,2)</f>
        <v>0</v>
      </c>
      <c r="K1510" s="230" t="s">
        <v>222</v>
      </c>
      <c r="L1510" s="45"/>
      <c r="M1510" s="235" t="s">
        <v>1</v>
      </c>
      <c r="N1510" s="236" t="s">
        <v>44</v>
      </c>
      <c r="O1510" s="92"/>
      <c r="P1510" s="237">
        <f>O1510*H1510</f>
        <v>0</v>
      </c>
      <c r="Q1510" s="237">
        <v>0</v>
      </c>
      <c r="R1510" s="237">
        <f>Q1510*H1510</f>
        <v>0</v>
      </c>
      <c r="S1510" s="237">
        <v>0.024</v>
      </c>
      <c r="T1510" s="238">
        <f>S1510*H1510</f>
        <v>1.6560000000000001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9" t="s">
        <v>290</v>
      </c>
      <c r="AT1510" s="239" t="s">
        <v>218</v>
      </c>
      <c r="AU1510" s="239" t="s">
        <v>88</v>
      </c>
      <c r="AY1510" s="18" t="s">
        <v>216</v>
      </c>
      <c r="BE1510" s="240">
        <f>IF(N1510="základní",J1510,0)</f>
        <v>0</v>
      </c>
      <c r="BF1510" s="240">
        <f>IF(N1510="snížená",J1510,0)</f>
        <v>0</v>
      </c>
      <c r="BG1510" s="240">
        <f>IF(N1510="zákl. přenesená",J1510,0)</f>
        <v>0</v>
      </c>
      <c r="BH1510" s="240">
        <f>IF(N1510="sníž. přenesená",J1510,0)</f>
        <v>0</v>
      </c>
      <c r="BI1510" s="240">
        <f>IF(N1510="nulová",J1510,0)</f>
        <v>0</v>
      </c>
      <c r="BJ1510" s="18" t="s">
        <v>86</v>
      </c>
      <c r="BK1510" s="240">
        <f>ROUND(I1510*H1510,2)</f>
        <v>0</v>
      </c>
      <c r="BL1510" s="18" t="s">
        <v>290</v>
      </c>
      <c r="BM1510" s="239" t="s">
        <v>6188</v>
      </c>
    </row>
    <row r="1511" s="13" customFormat="1">
      <c r="A1511" s="13"/>
      <c r="B1511" s="241"/>
      <c r="C1511" s="242"/>
      <c r="D1511" s="243" t="s">
        <v>230</v>
      </c>
      <c r="E1511" s="244" t="s">
        <v>1</v>
      </c>
      <c r="F1511" s="245" t="s">
        <v>6184</v>
      </c>
      <c r="G1511" s="242"/>
      <c r="H1511" s="246">
        <v>36</v>
      </c>
      <c r="I1511" s="247"/>
      <c r="J1511" s="242"/>
      <c r="K1511" s="242"/>
      <c r="L1511" s="248"/>
      <c r="M1511" s="249"/>
      <c r="N1511" s="250"/>
      <c r="O1511" s="250"/>
      <c r="P1511" s="250"/>
      <c r="Q1511" s="250"/>
      <c r="R1511" s="250"/>
      <c r="S1511" s="250"/>
      <c r="T1511" s="25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2" t="s">
        <v>230</v>
      </c>
      <c r="AU1511" s="252" t="s">
        <v>88</v>
      </c>
      <c r="AV1511" s="13" t="s">
        <v>88</v>
      </c>
      <c r="AW1511" s="13" t="s">
        <v>34</v>
      </c>
      <c r="AX1511" s="13" t="s">
        <v>79</v>
      </c>
      <c r="AY1511" s="252" t="s">
        <v>216</v>
      </c>
    </row>
    <row r="1512" s="13" customFormat="1">
      <c r="A1512" s="13"/>
      <c r="B1512" s="241"/>
      <c r="C1512" s="242"/>
      <c r="D1512" s="243" t="s">
        <v>230</v>
      </c>
      <c r="E1512" s="244" t="s">
        <v>1</v>
      </c>
      <c r="F1512" s="245" t="s">
        <v>6185</v>
      </c>
      <c r="G1512" s="242"/>
      <c r="H1512" s="246">
        <v>33</v>
      </c>
      <c r="I1512" s="247"/>
      <c r="J1512" s="242"/>
      <c r="K1512" s="242"/>
      <c r="L1512" s="248"/>
      <c r="M1512" s="249"/>
      <c r="N1512" s="250"/>
      <c r="O1512" s="250"/>
      <c r="P1512" s="250"/>
      <c r="Q1512" s="250"/>
      <c r="R1512" s="250"/>
      <c r="S1512" s="250"/>
      <c r="T1512" s="25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2" t="s">
        <v>230</v>
      </c>
      <c r="AU1512" s="252" t="s">
        <v>88</v>
      </c>
      <c r="AV1512" s="13" t="s">
        <v>88</v>
      </c>
      <c r="AW1512" s="13" t="s">
        <v>34</v>
      </c>
      <c r="AX1512" s="13" t="s">
        <v>79</v>
      </c>
      <c r="AY1512" s="252" t="s">
        <v>216</v>
      </c>
    </row>
    <row r="1513" s="14" customFormat="1">
      <c r="A1513" s="14"/>
      <c r="B1513" s="253"/>
      <c r="C1513" s="254"/>
      <c r="D1513" s="243" t="s">
        <v>230</v>
      </c>
      <c r="E1513" s="255" t="s">
        <v>1</v>
      </c>
      <c r="F1513" s="256" t="s">
        <v>285</v>
      </c>
      <c r="G1513" s="254"/>
      <c r="H1513" s="257">
        <v>69</v>
      </c>
      <c r="I1513" s="258"/>
      <c r="J1513" s="254"/>
      <c r="K1513" s="254"/>
      <c r="L1513" s="259"/>
      <c r="M1513" s="260"/>
      <c r="N1513" s="261"/>
      <c r="O1513" s="261"/>
      <c r="P1513" s="261"/>
      <c r="Q1513" s="261"/>
      <c r="R1513" s="261"/>
      <c r="S1513" s="261"/>
      <c r="T1513" s="26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3" t="s">
        <v>230</v>
      </c>
      <c r="AU1513" s="263" t="s">
        <v>88</v>
      </c>
      <c r="AV1513" s="14" t="s">
        <v>121</v>
      </c>
      <c r="AW1513" s="14" t="s">
        <v>34</v>
      </c>
      <c r="AX1513" s="14" t="s">
        <v>86</v>
      </c>
      <c r="AY1513" s="263" t="s">
        <v>216</v>
      </c>
    </row>
    <row r="1514" s="2" customFormat="1" ht="16.5" customHeight="1">
      <c r="A1514" s="39"/>
      <c r="B1514" s="40"/>
      <c r="C1514" s="228" t="s">
        <v>2563</v>
      </c>
      <c r="D1514" s="228" t="s">
        <v>218</v>
      </c>
      <c r="E1514" s="229" t="s">
        <v>6189</v>
      </c>
      <c r="F1514" s="230" t="s">
        <v>6190</v>
      </c>
      <c r="G1514" s="231" t="s">
        <v>221</v>
      </c>
      <c r="H1514" s="232">
        <v>43</v>
      </c>
      <c r="I1514" s="233"/>
      <c r="J1514" s="234">
        <f>ROUND(I1514*H1514,2)</f>
        <v>0</v>
      </c>
      <c r="K1514" s="230" t="s">
        <v>222</v>
      </c>
      <c r="L1514" s="45"/>
      <c r="M1514" s="235" t="s">
        <v>1</v>
      </c>
      <c r="N1514" s="236" t="s">
        <v>44</v>
      </c>
      <c r="O1514" s="92"/>
      <c r="P1514" s="237">
        <f>O1514*H1514</f>
        <v>0</v>
      </c>
      <c r="Q1514" s="237">
        <v>0</v>
      </c>
      <c r="R1514" s="237">
        <f>Q1514*H1514</f>
        <v>0</v>
      </c>
      <c r="S1514" s="237">
        <v>0</v>
      </c>
      <c r="T1514" s="238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9" t="s">
        <v>290</v>
      </c>
      <c r="AT1514" s="239" t="s">
        <v>218</v>
      </c>
      <c r="AU1514" s="239" t="s">
        <v>88</v>
      </c>
      <c r="AY1514" s="18" t="s">
        <v>216</v>
      </c>
      <c r="BE1514" s="240">
        <f>IF(N1514="základní",J1514,0)</f>
        <v>0</v>
      </c>
      <c r="BF1514" s="240">
        <f>IF(N1514="snížená",J1514,0)</f>
        <v>0</v>
      </c>
      <c r="BG1514" s="240">
        <f>IF(N1514="zákl. přenesená",J1514,0)</f>
        <v>0</v>
      </c>
      <c r="BH1514" s="240">
        <f>IF(N1514="sníž. přenesená",J1514,0)</f>
        <v>0</v>
      </c>
      <c r="BI1514" s="240">
        <f>IF(N1514="nulová",J1514,0)</f>
        <v>0</v>
      </c>
      <c r="BJ1514" s="18" t="s">
        <v>86</v>
      </c>
      <c r="BK1514" s="240">
        <f>ROUND(I1514*H1514,2)</f>
        <v>0</v>
      </c>
      <c r="BL1514" s="18" t="s">
        <v>290</v>
      </c>
      <c r="BM1514" s="239" t="s">
        <v>6191</v>
      </c>
    </row>
    <row r="1515" s="13" customFormat="1">
      <c r="A1515" s="13"/>
      <c r="B1515" s="241"/>
      <c r="C1515" s="242"/>
      <c r="D1515" s="243" t="s">
        <v>230</v>
      </c>
      <c r="E1515" s="244" t="s">
        <v>1</v>
      </c>
      <c r="F1515" s="245" t="s">
        <v>6192</v>
      </c>
      <c r="G1515" s="242"/>
      <c r="H1515" s="246">
        <v>43</v>
      </c>
      <c r="I1515" s="247"/>
      <c r="J1515" s="242"/>
      <c r="K1515" s="242"/>
      <c r="L1515" s="248"/>
      <c r="M1515" s="249"/>
      <c r="N1515" s="250"/>
      <c r="O1515" s="250"/>
      <c r="P1515" s="250"/>
      <c r="Q1515" s="250"/>
      <c r="R1515" s="250"/>
      <c r="S1515" s="250"/>
      <c r="T1515" s="25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2" t="s">
        <v>230</v>
      </c>
      <c r="AU1515" s="252" t="s">
        <v>88</v>
      </c>
      <c r="AV1515" s="13" t="s">
        <v>88</v>
      </c>
      <c r="AW1515" s="13" t="s">
        <v>34</v>
      </c>
      <c r="AX1515" s="13" t="s">
        <v>86</v>
      </c>
      <c r="AY1515" s="252" t="s">
        <v>216</v>
      </c>
    </row>
    <row r="1516" s="2" customFormat="1" ht="16.5" customHeight="1">
      <c r="A1516" s="39"/>
      <c r="B1516" s="40"/>
      <c r="C1516" s="228" t="s">
        <v>2567</v>
      </c>
      <c r="D1516" s="228" t="s">
        <v>218</v>
      </c>
      <c r="E1516" s="229" t="s">
        <v>2763</v>
      </c>
      <c r="F1516" s="230" t="s">
        <v>6193</v>
      </c>
      <c r="G1516" s="231" t="s">
        <v>221</v>
      </c>
      <c r="H1516" s="232">
        <v>5</v>
      </c>
      <c r="I1516" s="233"/>
      <c r="J1516" s="234">
        <f>ROUND(I1516*H1516,2)</f>
        <v>0</v>
      </c>
      <c r="K1516" s="230" t="s">
        <v>222</v>
      </c>
      <c r="L1516" s="45"/>
      <c r="M1516" s="235" t="s">
        <v>1</v>
      </c>
      <c r="N1516" s="236" t="s">
        <v>44</v>
      </c>
      <c r="O1516" s="92"/>
      <c r="P1516" s="237">
        <f>O1516*H1516</f>
        <v>0</v>
      </c>
      <c r="Q1516" s="237">
        <v>0</v>
      </c>
      <c r="R1516" s="237">
        <f>Q1516*H1516</f>
        <v>0</v>
      </c>
      <c r="S1516" s="237">
        <v>0</v>
      </c>
      <c r="T1516" s="238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39" t="s">
        <v>290</v>
      </c>
      <c r="AT1516" s="239" t="s">
        <v>218</v>
      </c>
      <c r="AU1516" s="239" t="s">
        <v>88</v>
      </c>
      <c r="AY1516" s="18" t="s">
        <v>216</v>
      </c>
      <c r="BE1516" s="240">
        <f>IF(N1516="základní",J1516,0)</f>
        <v>0</v>
      </c>
      <c r="BF1516" s="240">
        <f>IF(N1516="snížená",J1516,0)</f>
        <v>0</v>
      </c>
      <c r="BG1516" s="240">
        <f>IF(N1516="zákl. přenesená",J1516,0)</f>
        <v>0</v>
      </c>
      <c r="BH1516" s="240">
        <f>IF(N1516="sníž. přenesená",J1516,0)</f>
        <v>0</v>
      </c>
      <c r="BI1516" s="240">
        <f>IF(N1516="nulová",J1516,0)</f>
        <v>0</v>
      </c>
      <c r="BJ1516" s="18" t="s">
        <v>86</v>
      </c>
      <c r="BK1516" s="240">
        <f>ROUND(I1516*H1516,2)</f>
        <v>0</v>
      </c>
      <c r="BL1516" s="18" t="s">
        <v>290</v>
      </c>
      <c r="BM1516" s="239" t="s">
        <v>6194</v>
      </c>
    </row>
    <row r="1517" s="13" customFormat="1">
      <c r="A1517" s="13"/>
      <c r="B1517" s="241"/>
      <c r="C1517" s="242"/>
      <c r="D1517" s="243" t="s">
        <v>230</v>
      </c>
      <c r="E1517" s="244" t="s">
        <v>1</v>
      </c>
      <c r="F1517" s="245" t="s">
        <v>6195</v>
      </c>
      <c r="G1517" s="242"/>
      <c r="H1517" s="246">
        <v>5</v>
      </c>
      <c r="I1517" s="247"/>
      <c r="J1517" s="242"/>
      <c r="K1517" s="242"/>
      <c r="L1517" s="248"/>
      <c r="M1517" s="249"/>
      <c r="N1517" s="250"/>
      <c r="O1517" s="250"/>
      <c r="P1517" s="250"/>
      <c r="Q1517" s="250"/>
      <c r="R1517" s="250"/>
      <c r="S1517" s="250"/>
      <c r="T1517" s="25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2" t="s">
        <v>230</v>
      </c>
      <c r="AU1517" s="252" t="s">
        <v>88</v>
      </c>
      <c r="AV1517" s="13" t="s">
        <v>88</v>
      </c>
      <c r="AW1517" s="13" t="s">
        <v>34</v>
      </c>
      <c r="AX1517" s="13" t="s">
        <v>86</v>
      </c>
      <c r="AY1517" s="252" t="s">
        <v>216</v>
      </c>
    </row>
    <row r="1518" s="2" customFormat="1" ht="16.5" customHeight="1">
      <c r="A1518" s="39"/>
      <c r="B1518" s="40"/>
      <c r="C1518" s="228" t="s">
        <v>2574</v>
      </c>
      <c r="D1518" s="228" t="s">
        <v>218</v>
      </c>
      <c r="E1518" s="229" t="s">
        <v>6196</v>
      </c>
      <c r="F1518" s="230" t="s">
        <v>6197</v>
      </c>
      <c r="G1518" s="231" t="s">
        <v>221</v>
      </c>
      <c r="H1518" s="232">
        <v>17</v>
      </c>
      <c r="I1518" s="233"/>
      <c r="J1518" s="234">
        <f>ROUND(I1518*H1518,2)</f>
        <v>0</v>
      </c>
      <c r="K1518" s="230" t="s">
        <v>222</v>
      </c>
      <c r="L1518" s="45"/>
      <c r="M1518" s="235" t="s">
        <v>1</v>
      </c>
      <c r="N1518" s="236" t="s">
        <v>44</v>
      </c>
      <c r="O1518" s="92"/>
      <c r="P1518" s="237">
        <f>O1518*H1518</f>
        <v>0</v>
      </c>
      <c r="Q1518" s="237">
        <v>0</v>
      </c>
      <c r="R1518" s="237">
        <f>Q1518*H1518</f>
        <v>0</v>
      </c>
      <c r="S1518" s="237">
        <v>0</v>
      </c>
      <c r="T1518" s="238">
        <f>S1518*H1518</f>
        <v>0</v>
      </c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R1518" s="239" t="s">
        <v>290</v>
      </c>
      <c r="AT1518" s="239" t="s">
        <v>218</v>
      </c>
      <c r="AU1518" s="239" t="s">
        <v>88</v>
      </c>
      <c r="AY1518" s="18" t="s">
        <v>216</v>
      </c>
      <c r="BE1518" s="240">
        <f>IF(N1518="základní",J1518,0)</f>
        <v>0</v>
      </c>
      <c r="BF1518" s="240">
        <f>IF(N1518="snížená",J1518,0)</f>
        <v>0</v>
      </c>
      <c r="BG1518" s="240">
        <f>IF(N1518="zákl. přenesená",J1518,0)</f>
        <v>0</v>
      </c>
      <c r="BH1518" s="240">
        <f>IF(N1518="sníž. přenesená",J1518,0)</f>
        <v>0</v>
      </c>
      <c r="BI1518" s="240">
        <f>IF(N1518="nulová",J1518,0)</f>
        <v>0</v>
      </c>
      <c r="BJ1518" s="18" t="s">
        <v>86</v>
      </c>
      <c r="BK1518" s="240">
        <f>ROUND(I1518*H1518,2)</f>
        <v>0</v>
      </c>
      <c r="BL1518" s="18" t="s">
        <v>290</v>
      </c>
      <c r="BM1518" s="239" t="s">
        <v>6198</v>
      </c>
    </row>
    <row r="1519" s="13" customFormat="1">
      <c r="A1519" s="13"/>
      <c r="B1519" s="241"/>
      <c r="C1519" s="242"/>
      <c r="D1519" s="243" t="s">
        <v>230</v>
      </c>
      <c r="E1519" s="244" t="s">
        <v>1</v>
      </c>
      <c r="F1519" s="245" t="s">
        <v>6199</v>
      </c>
      <c r="G1519" s="242"/>
      <c r="H1519" s="246">
        <v>17</v>
      </c>
      <c r="I1519" s="247"/>
      <c r="J1519" s="242"/>
      <c r="K1519" s="242"/>
      <c r="L1519" s="248"/>
      <c r="M1519" s="249"/>
      <c r="N1519" s="250"/>
      <c r="O1519" s="250"/>
      <c r="P1519" s="250"/>
      <c r="Q1519" s="250"/>
      <c r="R1519" s="250"/>
      <c r="S1519" s="250"/>
      <c r="T1519" s="25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2" t="s">
        <v>230</v>
      </c>
      <c r="AU1519" s="252" t="s">
        <v>88</v>
      </c>
      <c r="AV1519" s="13" t="s">
        <v>88</v>
      </c>
      <c r="AW1519" s="13" t="s">
        <v>34</v>
      </c>
      <c r="AX1519" s="13" t="s">
        <v>86</v>
      </c>
      <c r="AY1519" s="252" t="s">
        <v>216</v>
      </c>
    </row>
    <row r="1520" s="2" customFormat="1" ht="16.5" customHeight="1">
      <c r="A1520" s="39"/>
      <c r="B1520" s="40"/>
      <c r="C1520" s="264" t="s">
        <v>2578</v>
      </c>
      <c r="D1520" s="264" t="s">
        <v>372</v>
      </c>
      <c r="E1520" s="265" t="s">
        <v>6200</v>
      </c>
      <c r="F1520" s="266" t="s">
        <v>6201</v>
      </c>
      <c r="G1520" s="267" t="s">
        <v>293</v>
      </c>
      <c r="H1520" s="268">
        <v>135.68100000000001</v>
      </c>
      <c r="I1520" s="269"/>
      <c r="J1520" s="270">
        <f>ROUND(I1520*H1520,2)</f>
        <v>0</v>
      </c>
      <c r="K1520" s="266" t="s">
        <v>222</v>
      </c>
      <c r="L1520" s="271"/>
      <c r="M1520" s="272" t="s">
        <v>1</v>
      </c>
      <c r="N1520" s="273" t="s">
        <v>44</v>
      </c>
      <c r="O1520" s="92"/>
      <c r="P1520" s="237">
        <f>O1520*H1520</f>
        <v>0</v>
      </c>
      <c r="Q1520" s="237">
        <v>0.0018</v>
      </c>
      <c r="R1520" s="237">
        <f>Q1520*H1520</f>
        <v>0.24422580000000002</v>
      </c>
      <c r="S1520" s="237">
        <v>0</v>
      </c>
      <c r="T1520" s="238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39" t="s">
        <v>371</v>
      </c>
      <c r="AT1520" s="239" t="s">
        <v>372</v>
      </c>
      <c r="AU1520" s="239" t="s">
        <v>88</v>
      </c>
      <c r="AY1520" s="18" t="s">
        <v>216</v>
      </c>
      <c r="BE1520" s="240">
        <f>IF(N1520="základní",J1520,0)</f>
        <v>0</v>
      </c>
      <c r="BF1520" s="240">
        <f>IF(N1520="snížená",J1520,0)</f>
        <v>0</v>
      </c>
      <c r="BG1520" s="240">
        <f>IF(N1520="zákl. přenesená",J1520,0)</f>
        <v>0</v>
      </c>
      <c r="BH1520" s="240">
        <f>IF(N1520="sníž. přenesená",J1520,0)</f>
        <v>0</v>
      </c>
      <c r="BI1520" s="240">
        <f>IF(N1520="nulová",J1520,0)</f>
        <v>0</v>
      </c>
      <c r="BJ1520" s="18" t="s">
        <v>86</v>
      </c>
      <c r="BK1520" s="240">
        <f>ROUND(I1520*H1520,2)</f>
        <v>0</v>
      </c>
      <c r="BL1520" s="18" t="s">
        <v>290</v>
      </c>
      <c r="BM1520" s="239" t="s">
        <v>6202</v>
      </c>
    </row>
    <row r="1521" s="13" customFormat="1">
      <c r="A1521" s="13"/>
      <c r="B1521" s="241"/>
      <c r="C1521" s="242"/>
      <c r="D1521" s="243" t="s">
        <v>230</v>
      </c>
      <c r="E1521" s="244" t="s">
        <v>1</v>
      </c>
      <c r="F1521" s="245" t="s">
        <v>6203</v>
      </c>
      <c r="G1521" s="242"/>
      <c r="H1521" s="246">
        <v>135.68100000000001</v>
      </c>
      <c r="I1521" s="247"/>
      <c r="J1521" s="242"/>
      <c r="K1521" s="242"/>
      <c r="L1521" s="248"/>
      <c r="M1521" s="249"/>
      <c r="N1521" s="250"/>
      <c r="O1521" s="250"/>
      <c r="P1521" s="250"/>
      <c r="Q1521" s="250"/>
      <c r="R1521" s="250"/>
      <c r="S1521" s="250"/>
      <c r="T1521" s="25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2" t="s">
        <v>230</v>
      </c>
      <c r="AU1521" s="252" t="s">
        <v>88</v>
      </c>
      <c r="AV1521" s="13" t="s">
        <v>88</v>
      </c>
      <c r="AW1521" s="13" t="s">
        <v>34</v>
      </c>
      <c r="AX1521" s="13" t="s">
        <v>86</v>
      </c>
      <c r="AY1521" s="252" t="s">
        <v>216</v>
      </c>
    </row>
    <row r="1522" s="2" customFormat="1" ht="16.5" customHeight="1">
      <c r="A1522" s="39"/>
      <c r="B1522" s="40"/>
      <c r="C1522" s="264" t="s">
        <v>2582</v>
      </c>
      <c r="D1522" s="264" t="s">
        <v>372</v>
      </c>
      <c r="E1522" s="265" t="s">
        <v>2778</v>
      </c>
      <c r="F1522" s="266" t="s">
        <v>2779</v>
      </c>
      <c r="G1522" s="267" t="s">
        <v>2780</v>
      </c>
      <c r="H1522" s="268">
        <v>65</v>
      </c>
      <c r="I1522" s="269"/>
      <c r="J1522" s="270">
        <f>ROUND(I1522*H1522,2)</f>
        <v>0</v>
      </c>
      <c r="K1522" s="266" t="s">
        <v>222</v>
      </c>
      <c r="L1522" s="271"/>
      <c r="M1522" s="272" t="s">
        <v>1</v>
      </c>
      <c r="N1522" s="273" t="s">
        <v>44</v>
      </c>
      <c r="O1522" s="92"/>
      <c r="P1522" s="237">
        <f>O1522*H1522</f>
        <v>0</v>
      </c>
      <c r="Q1522" s="237">
        <v>0.00020000000000000001</v>
      </c>
      <c r="R1522" s="237">
        <f>Q1522*H1522</f>
        <v>0.013000000000000001</v>
      </c>
      <c r="S1522" s="237">
        <v>0</v>
      </c>
      <c r="T1522" s="238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39" t="s">
        <v>371</v>
      </c>
      <c r="AT1522" s="239" t="s">
        <v>372</v>
      </c>
      <c r="AU1522" s="239" t="s">
        <v>88</v>
      </c>
      <c r="AY1522" s="18" t="s">
        <v>216</v>
      </c>
      <c r="BE1522" s="240">
        <f>IF(N1522="základní",J1522,0)</f>
        <v>0</v>
      </c>
      <c r="BF1522" s="240">
        <f>IF(N1522="snížená",J1522,0)</f>
        <v>0</v>
      </c>
      <c r="BG1522" s="240">
        <f>IF(N1522="zákl. přenesená",J1522,0)</f>
        <v>0</v>
      </c>
      <c r="BH1522" s="240">
        <f>IF(N1522="sníž. přenesená",J1522,0)</f>
        <v>0</v>
      </c>
      <c r="BI1522" s="240">
        <f>IF(N1522="nulová",J1522,0)</f>
        <v>0</v>
      </c>
      <c r="BJ1522" s="18" t="s">
        <v>86</v>
      </c>
      <c r="BK1522" s="240">
        <f>ROUND(I1522*H1522,2)</f>
        <v>0</v>
      </c>
      <c r="BL1522" s="18" t="s">
        <v>290</v>
      </c>
      <c r="BM1522" s="239" t="s">
        <v>6204</v>
      </c>
    </row>
    <row r="1523" s="13" customFormat="1">
      <c r="A1523" s="13"/>
      <c r="B1523" s="241"/>
      <c r="C1523" s="242"/>
      <c r="D1523" s="243" t="s">
        <v>230</v>
      </c>
      <c r="E1523" s="242"/>
      <c r="F1523" s="245" t="s">
        <v>6205</v>
      </c>
      <c r="G1523" s="242"/>
      <c r="H1523" s="246">
        <v>65</v>
      </c>
      <c r="I1523" s="247"/>
      <c r="J1523" s="242"/>
      <c r="K1523" s="242"/>
      <c r="L1523" s="248"/>
      <c r="M1523" s="249"/>
      <c r="N1523" s="250"/>
      <c r="O1523" s="250"/>
      <c r="P1523" s="250"/>
      <c r="Q1523" s="250"/>
      <c r="R1523" s="250"/>
      <c r="S1523" s="250"/>
      <c r="T1523" s="25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2" t="s">
        <v>230</v>
      </c>
      <c r="AU1523" s="252" t="s">
        <v>88</v>
      </c>
      <c r="AV1523" s="13" t="s">
        <v>88</v>
      </c>
      <c r="AW1523" s="13" t="s">
        <v>4</v>
      </c>
      <c r="AX1523" s="13" t="s">
        <v>86</v>
      </c>
      <c r="AY1523" s="252" t="s">
        <v>216</v>
      </c>
    </row>
    <row r="1524" s="2" customFormat="1" ht="16.5" customHeight="1">
      <c r="A1524" s="39"/>
      <c r="B1524" s="40"/>
      <c r="C1524" s="228" t="s">
        <v>2588</v>
      </c>
      <c r="D1524" s="228" t="s">
        <v>218</v>
      </c>
      <c r="E1524" s="229" t="s">
        <v>6206</v>
      </c>
      <c r="F1524" s="230" t="s">
        <v>6207</v>
      </c>
      <c r="G1524" s="231" t="s">
        <v>277</v>
      </c>
      <c r="H1524" s="232">
        <v>44.979999999999997</v>
      </c>
      <c r="I1524" s="233"/>
      <c r="J1524" s="234">
        <f>ROUND(I1524*H1524,2)</f>
        <v>0</v>
      </c>
      <c r="K1524" s="230" t="s">
        <v>222</v>
      </c>
      <c r="L1524" s="45"/>
      <c r="M1524" s="235" t="s">
        <v>1</v>
      </c>
      <c r="N1524" s="236" t="s">
        <v>44</v>
      </c>
      <c r="O1524" s="92"/>
      <c r="P1524" s="237">
        <f>O1524*H1524</f>
        <v>0</v>
      </c>
      <c r="Q1524" s="237">
        <v>0</v>
      </c>
      <c r="R1524" s="237">
        <f>Q1524*H1524</f>
        <v>0</v>
      </c>
      <c r="S1524" s="237">
        <v>0</v>
      </c>
      <c r="T1524" s="238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39" t="s">
        <v>290</v>
      </c>
      <c r="AT1524" s="239" t="s">
        <v>218</v>
      </c>
      <c r="AU1524" s="239" t="s">
        <v>88</v>
      </c>
      <c r="AY1524" s="18" t="s">
        <v>216</v>
      </c>
      <c r="BE1524" s="240">
        <f>IF(N1524="základní",J1524,0)</f>
        <v>0</v>
      </c>
      <c r="BF1524" s="240">
        <f>IF(N1524="snížená",J1524,0)</f>
        <v>0</v>
      </c>
      <c r="BG1524" s="240">
        <f>IF(N1524="zákl. přenesená",J1524,0)</f>
        <v>0</v>
      </c>
      <c r="BH1524" s="240">
        <f>IF(N1524="sníž. přenesená",J1524,0)</f>
        <v>0</v>
      </c>
      <c r="BI1524" s="240">
        <f>IF(N1524="nulová",J1524,0)</f>
        <v>0</v>
      </c>
      <c r="BJ1524" s="18" t="s">
        <v>86</v>
      </c>
      <c r="BK1524" s="240">
        <f>ROUND(I1524*H1524,2)</f>
        <v>0</v>
      </c>
      <c r="BL1524" s="18" t="s">
        <v>290</v>
      </c>
      <c r="BM1524" s="239" t="s">
        <v>6208</v>
      </c>
    </row>
    <row r="1525" s="13" customFormat="1">
      <c r="A1525" s="13"/>
      <c r="B1525" s="241"/>
      <c r="C1525" s="242"/>
      <c r="D1525" s="243" t="s">
        <v>230</v>
      </c>
      <c r="E1525" s="244" t="s">
        <v>1</v>
      </c>
      <c r="F1525" s="245" t="s">
        <v>6209</v>
      </c>
      <c r="G1525" s="242"/>
      <c r="H1525" s="246">
        <v>25.350000000000001</v>
      </c>
      <c r="I1525" s="247"/>
      <c r="J1525" s="242"/>
      <c r="K1525" s="242"/>
      <c r="L1525" s="248"/>
      <c r="M1525" s="249"/>
      <c r="N1525" s="250"/>
      <c r="O1525" s="250"/>
      <c r="P1525" s="250"/>
      <c r="Q1525" s="250"/>
      <c r="R1525" s="250"/>
      <c r="S1525" s="250"/>
      <c r="T1525" s="25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2" t="s">
        <v>230</v>
      </c>
      <c r="AU1525" s="252" t="s">
        <v>88</v>
      </c>
      <c r="AV1525" s="13" t="s">
        <v>88</v>
      </c>
      <c r="AW1525" s="13" t="s">
        <v>34</v>
      </c>
      <c r="AX1525" s="13" t="s">
        <v>79</v>
      </c>
      <c r="AY1525" s="252" t="s">
        <v>216</v>
      </c>
    </row>
    <row r="1526" s="13" customFormat="1">
      <c r="A1526" s="13"/>
      <c r="B1526" s="241"/>
      <c r="C1526" s="242"/>
      <c r="D1526" s="243" t="s">
        <v>230</v>
      </c>
      <c r="E1526" s="244" t="s">
        <v>1</v>
      </c>
      <c r="F1526" s="245" t="s">
        <v>6210</v>
      </c>
      <c r="G1526" s="242"/>
      <c r="H1526" s="246">
        <v>19.629999999999999</v>
      </c>
      <c r="I1526" s="247"/>
      <c r="J1526" s="242"/>
      <c r="K1526" s="242"/>
      <c r="L1526" s="248"/>
      <c r="M1526" s="249"/>
      <c r="N1526" s="250"/>
      <c r="O1526" s="250"/>
      <c r="P1526" s="250"/>
      <c r="Q1526" s="250"/>
      <c r="R1526" s="250"/>
      <c r="S1526" s="250"/>
      <c r="T1526" s="25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2" t="s">
        <v>230</v>
      </c>
      <c r="AU1526" s="252" t="s">
        <v>88</v>
      </c>
      <c r="AV1526" s="13" t="s">
        <v>88</v>
      </c>
      <c r="AW1526" s="13" t="s">
        <v>34</v>
      </c>
      <c r="AX1526" s="13" t="s">
        <v>79</v>
      </c>
      <c r="AY1526" s="252" t="s">
        <v>216</v>
      </c>
    </row>
    <row r="1527" s="14" customFormat="1">
      <c r="A1527" s="14"/>
      <c r="B1527" s="253"/>
      <c r="C1527" s="254"/>
      <c r="D1527" s="243" t="s">
        <v>230</v>
      </c>
      <c r="E1527" s="255" t="s">
        <v>1</v>
      </c>
      <c r="F1527" s="256" t="s">
        <v>285</v>
      </c>
      <c r="G1527" s="254"/>
      <c r="H1527" s="257">
        <v>44.979999999999997</v>
      </c>
      <c r="I1527" s="258"/>
      <c r="J1527" s="254"/>
      <c r="K1527" s="254"/>
      <c r="L1527" s="259"/>
      <c r="M1527" s="260"/>
      <c r="N1527" s="261"/>
      <c r="O1527" s="261"/>
      <c r="P1527" s="261"/>
      <c r="Q1527" s="261"/>
      <c r="R1527" s="261"/>
      <c r="S1527" s="261"/>
      <c r="T1527" s="262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3" t="s">
        <v>230</v>
      </c>
      <c r="AU1527" s="263" t="s">
        <v>88</v>
      </c>
      <c r="AV1527" s="14" t="s">
        <v>121</v>
      </c>
      <c r="AW1527" s="14" t="s">
        <v>34</v>
      </c>
      <c r="AX1527" s="14" t="s">
        <v>86</v>
      </c>
      <c r="AY1527" s="263" t="s">
        <v>216</v>
      </c>
    </row>
    <row r="1528" s="2" customFormat="1" ht="16.5" customHeight="1">
      <c r="A1528" s="39"/>
      <c r="B1528" s="40"/>
      <c r="C1528" s="264" t="s">
        <v>2594</v>
      </c>
      <c r="D1528" s="264" t="s">
        <v>372</v>
      </c>
      <c r="E1528" s="265" t="s">
        <v>6211</v>
      </c>
      <c r="F1528" s="266" t="s">
        <v>6212</v>
      </c>
      <c r="G1528" s="267" t="s">
        <v>277</v>
      </c>
      <c r="H1528" s="268">
        <v>44.979999999999997</v>
      </c>
      <c r="I1528" s="269"/>
      <c r="J1528" s="270">
        <f>ROUND(I1528*H1528,2)</f>
        <v>0</v>
      </c>
      <c r="K1528" s="266" t="s">
        <v>1</v>
      </c>
      <c r="L1528" s="271"/>
      <c r="M1528" s="272" t="s">
        <v>1</v>
      </c>
      <c r="N1528" s="273" t="s">
        <v>44</v>
      </c>
      <c r="O1528" s="92"/>
      <c r="P1528" s="237">
        <f>O1528*H1528</f>
        <v>0</v>
      </c>
      <c r="Q1528" s="237">
        <v>0.01</v>
      </c>
      <c r="R1528" s="237">
        <f>Q1528*H1528</f>
        <v>0.44979999999999998</v>
      </c>
      <c r="S1528" s="237">
        <v>0</v>
      </c>
      <c r="T1528" s="238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39" t="s">
        <v>371</v>
      </c>
      <c r="AT1528" s="239" t="s">
        <v>372</v>
      </c>
      <c r="AU1528" s="239" t="s">
        <v>88</v>
      </c>
      <c r="AY1528" s="18" t="s">
        <v>216</v>
      </c>
      <c r="BE1528" s="240">
        <f>IF(N1528="základní",J1528,0)</f>
        <v>0</v>
      </c>
      <c r="BF1528" s="240">
        <f>IF(N1528="snížená",J1528,0)</f>
        <v>0</v>
      </c>
      <c r="BG1528" s="240">
        <f>IF(N1528="zákl. přenesená",J1528,0)</f>
        <v>0</v>
      </c>
      <c r="BH1528" s="240">
        <f>IF(N1528="sníž. přenesená",J1528,0)</f>
        <v>0</v>
      </c>
      <c r="BI1528" s="240">
        <f>IF(N1528="nulová",J1528,0)</f>
        <v>0</v>
      </c>
      <c r="BJ1528" s="18" t="s">
        <v>86</v>
      </c>
      <c r="BK1528" s="240">
        <f>ROUND(I1528*H1528,2)</f>
        <v>0</v>
      </c>
      <c r="BL1528" s="18" t="s">
        <v>290</v>
      </c>
      <c r="BM1528" s="239" t="s">
        <v>6213</v>
      </c>
    </row>
    <row r="1529" s="13" customFormat="1">
      <c r="A1529" s="13"/>
      <c r="B1529" s="241"/>
      <c r="C1529" s="242"/>
      <c r="D1529" s="243" t="s">
        <v>230</v>
      </c>
      <c r="E1529" s="244" t="s">
        <v>1</v>
      </c>
      <c r="F1529" s="245" t="s">
        <v>6214</v>
      </c>
      <c r="G1529" s="242"/>
      <c r="H1529" s="246">
        <v>44.979999999999997</v>
      </c>
      <c r="I1529" s="247"/>
      <c r="J1529" s="242"/>
      <c r="K1529" s="242"/>
      <c r="L1529" s="248"/>
      <c r="M1529" s="249"/>
      <c r="N1529" s="250"/>
      <c r="O1529" s="250"/>
      <c r="P1529" s="250"/>
      <c r="Q1529" s="250"/>
      <c r="R1529" s="250"/>
      <c r="S1529" s="250"/>
      <c r="T1529" s="25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2" t="s">
        <v>230</v>
      </c>
      <c r="AU1529" s="252" t="s">
        <v>88</v>
      </c>
      <c r="AV1529" s="13" t="s">
        <v>88</v>
      </c>
      <c r="AW1529" s="13" t="s">
        <v>34</v>
      </c>
      <c r="AX1529" s="13" t="s">
        <v>86</v>
      </c>
      <c r="AY1529" s="252" t="s">
        <v>216</v>
      </c>
    </row>
    <row r="1530" s="2" customFormat="1" ht="24.15" customHeight="1">
      <c r="A1530" s="39"/>
      <c r="B1530" s="40"/>
      <c r="C1530" s="228" t="s">
        <v>2598</v>
      </c>
      <c r="D1530" s="228" t="s">
        <v>218</v>
      </c>
      <c r="E1530" s="229" t="s">
        <v>6215</v>
      </c>
      <c r="F1530" s="230" t="s">
        <v>6216</v>
      </c>
      <c r="G1530" s="231" t="s">
        <v>221</v>
      </c>
      <c r="H1530" s="232">
        <v>1</v>
      </c>
      <c r="I1530" s="233"/>
      <c r="J1530" s="234">
        <f>ROUND(I1530*H1530,2)</f>
        <v>0</v>
      </c>
      <c r="K1530" s="230" t="s">
        <v>1</v>
      </c>
      <c r="L1530" s="45"/>
      <c r="M1530" s="235" t="s">
        <v>1</v>
      </c>
      <c r="N1530" s="236" t="s">
        <v>44</v>
      </c>
      <c r="O1530" s="92"/>
      <c r="P1530" s="237">
        <f>O1530*H1530</f>
        <v>0</v>
      </c>
      <c r="Q1530" s="237">
        <v>0</v>
      </c>
      <c r="R1530" s="237">
        <f>Q1530*H1530</f>
        <v>0</v>
      </c>
      <c r="S1530" s="237">
        <v>0</v>
      </c>
      <c r="T1530" s="238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9" t="s">
        <v>290</v>
      </c>
      <c r="AT1530" s="239" t="s">
        <v>218</v>
      </c>
      <c r="AU1530" s="239" t="s">
        <v>88</v>
      </c>
      <c r="AY1530" s="18" t="s">
        <v>216</v>
      </c>
      <c r="BE1530" s="240">
        <f>IF(N1530="základní",J1530,0)</f>
        <v>0</v>
      </c>
      <c r="BF1530" s="240">
        <f>IF(N1530="snížená",J1530,0)</f>
        <v>0</v>
      </c>
      <c r="BG1530" s="240">
        <f>IF(N1530="zákl. přenesená",J1530,0)</f>
        <v>0</v>
      </c>
      <c r="BH1530" s="240">
        <f>IF(N1530="sníž. přenesená",J1530,0)</f>
        <v>0</v>
      </c>
      <c r="BI1530" s="240">
        <f>IF(N1530="nulová",J1530,0)</f>
        <v>0</v>
      </c>
      <c r="BJ1530" s="18" t="s">
        <v>86</v>
      </c>
      <c r="BK1530" s="240">
        <f>ROUND(I1530*H1530,2)</f>
        <v>0</v>
      </c>
      <c r="BL1530" s="18" t="s">
        <v>290</v>
      </c>
      <c r="BM1530" s="239" t="s">
        <v>6217</v>
      </c>
    </row>
    <row r="1531" s="2" customFormat="1" ht="24.15" customHeight="1">
      <c r="A1531" s="39"/>
      <c r="B1531" s="40"/>
      <c r="C1531" s="228" t="s">
        <v>2603</v>
      </c>
      <c r="D1531" s="228" t="s">
        <v>218</v>
      </c>
      <c r="E1531" s="229" t="s">
        <v>6218</v>
      </c>
      <c r="F1531" s="230" t="s">
        <v>6219</v>
      </c>
      <c r="G1531" s="231" t="s">
        <v>221</v>
      </c>
      <c r="H1531" s="232">
        <v>1</v>
      </c>
      <c r="I1531" s="233"/>
      <c r="J1531" s="234">
        <f>ROUND(I1531*H1531,2)</f>
        <v>0</v>
      </c>
      <c r="K1531" s="230" t="s">
        <v>1</v>
      </c>
      <c r="L1531" s="45"/>
      <c r="M1531" s="235" t="s">
        <v>1</v>
      </c>
      <c r="N1531" s="236" t="s">
        <v>44</v>
      </c>
      <c r="O1531" s="92"/>
      <c r="P1531" s="237">
        <f>O1531*H1531</f>
        <v>0</v>
      </c>
      <c r="Q1531" s="237">
        <v>0</v>
      </c>
      <c r="R1531" s="237">
        <f>Q1531*H1531</f>
        <v>0</v>
      </c>
      <c r="S1531" s="237">
        <v>0</v>
      </c>
      <c r="T1531" s="238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9" t="s">
        <v>290</v>
      </c>
      <c r="AT1531" s="239" t="s">
        <v>218</v>
      </c>
      <c r="AU1531" s="239" t="s">
        <v>88</v>
      </c>
      <c r="AY1531" s="18" t="s">
        <v>216</v>
      </c>
      <c r="BE1531" s="240">
        <f>IF(N1531="základní",J1531,0)</f>
        <v>0</v>
      </c>
      <c r="BF1531" s="240">
        <f>IF(N1531="snížená",J1531,0)</f>
        <v>0</v>
      </c>
      <c r="BG1531" s="240">
        <f>IF(N1531="zákl. přenesená",J1531,0)</f>
        <v>0</v>
      </c>
      <c r="BH1531" s="240">
        <f>IF(N1531="sníž. přenesená",J1531,0)</f>
        <v>0</v>
      </c>
      <c r="BI1531" s="240">
        <f>IF(N1531="nulová",J1531,0)</f>
        <v>0</v>
      </c>
      <c r="BJ1531" s="18" t="s">
        <v>86</v>
      </c>
      <c r="BK1531" s="240">
        <f>ROUND(I1531*H1531,2)</f>
        <v>0</v>
      </c>
      <c r="BL1531" s="18" t="s">
        <v>290</v>
      </c>
      <c r="BM1531" s="239" t="s">
        <v>6220</v>
      </c>
    </row>
    <row r="1532" s="2" customFormat="1" ht="24.15" customHeight="1">
      <c r="A1532" s="39"/>
      <c r="B1532" s="40"/>
      <c r="C1532" s="228" t="s">
        <v>2608</v>
      </c>
      <c r="D1532" s="228" t="s">
        <v>218</v>
      </c>
      <c r="E1532" s="229" t="s">
        <v>6221</v>
      </c>
      <c r="F1532" s="230" t="s">
        <v>6222</v>
      </c>
      <c r="G1532" s="231" t="s">
        <v>221</v>
      </c>
      <c r="H1532" s="232">
        <v>1</v>
      </c>
      <c r="I1532" s="233"/>
      <c r="J1532" s="234">
        <f>ROUND(I1532*H1532,2)</f>
        <v>0</v>
      </c>
      <c r="K1532" s="230" t="s">
        <v>1</v>
      </c>
      <c r="L1532" s="45"/>
      <c r="M1532" s="235" t="s">
        <v>1</v>
      </c>
      <c r="N1532" s="236" t="s">
        <v>44</v>
      </c>
      <c r="O1532" s="92"/>
      <c r="P1532" s="237">
        <f>O1532*H1532</f>
        <v>0</v>
      </c>
      <c r="Q1532" s="237">
        <v>0</v>
      </c>
      <c r="R1532" s="237">
        <f>Q1532*H1532</f>
        <v>0</v>
      </c>
      <c r="S1532" s="237">
        <v>0</v>
      </c>
      <c r="T1532" s="238">
        <f>S1532*H1532</f>
        <v>0</v>
      </c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R1532" s="239" t="s">
        <v>290</v>
      </c>
      <c r="AT1532" s="239" t="s">
        <v>218</v>
      </c>
      <c r="AU1532" s="239" t="s">
        <v>88</v>
      </c>
      <c r="AY1532" s="18" t="s">
        <v>216</v>
      </c>
      <c r="BE1532" s="240">
        <f>IF(N1532="základní",J1532,0)</f>
        <v>0</v>
      </c>
      <c r="BF1532" s="240">
        <f>IF(N1532="snížená",J1532,0)</f>
        <v>0</v>
      </c>
      <c r="BG1532" s="240">
        <f>IF(N1532="zákl. přenesená",J1532,0)</f>
        <v>0</v>
      </c>
      <c r="BH1532" s="240">
        <f>IF(N1532="sníž. přenesená",J1532,0)</f>
        <v>0</v>
      </c>
      <c r="BI1532" s="240">
        <f>IF(N1532="nulová",J1532,0)</f>
        <v>0</v>
      </c>
      <c r="BJ1532" s="18" t="s">
        <v>86</v>
      </c>
      <c r="BK1532" s="240">
        <f>ROUND(I1532*H1532,2)</f>
        <v>0</v>
      </c>
      <c r="BL1532" s="18" t="s">
        <v>290</v>
      </c>
      <c r="BM1532" s="239" t="s">
        <v>6223</v>
      </c>
    </row>
    <row r="1533" s="2" customFormat="1" ht="24.15" customHeight="1">
      <c r="A1533" s="39"/>
      <c r="B1533" s="40"/>
      <c r="C1533" s="228" t="s">
        <v>2613</v>
      </c>
      <c r="D1533" s="228" t="s">
        <v>218</v>
      </c>
      <c r="E1533" s="229" t="s">
        <v>6224</v>
      </c>
      <c r="F1533" s="230" t="s">
        <v>6225</v>
      </c>
      <c r="G1533" s="231" t="s">
        <v>221</v>
      </c>
      <c r="H1533" s="232">
        <v>1</v>
      </c>
      <c r="I1533" s="233"/>
      <c r="J1533" s="234">
        <f>ROUND(I1533*H1533,2)</f>
        <v>0</v>
      </c>
      <c r="K1533" s="230" t="s">
        <v>1</v>
      </c>
      <c r="L1533" s="45"/>
      <c r="M1533" s="235" t="s">
        <v>1</v>
      </c>
      <c r="N1533" s="236" t="s">
        <v>44</v>
      </c>
      <c r="O1533" s="92"/>
      <c r="P1533" s="237">
        <f>O1533*H1533</f>
        <v>0</v>
      </c>
      <c r="Q1533" s="237">
        <v>0</v>
      </c>
      <c r="R1533" s="237">
        <f>Q1533*H1533</f>
        <v>0</v>
      </c>
      <c r="S1533" s="237">
        <v>0</v>
      </c>
      <c r="T1533" s="238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9" t="s">
        <v>290</v>
      </c>
      <c r="AT1533" s="239" t="s">
        <v>218</v>
      </c>
      <c r="AU1533" s="239" t="s">
        <v>88</v>
      </c>
      <c r="AY1533" s="18" t="s">
        <v>216</v>
      </c>
      <c r="BE1533" s="240">
        <f>IF(N1533="základní",J1533,0)</f>
        <v>0</v>
      </c>
      <c r="BF1533" s="240">
        <f>IF(N1533="snížená",J1533,0)</f>
        <v>0</v>
      </c>
      <c r="BG1533" s="240">
        <f>IF(N1533="zákl. přenesená",J1533,0)</f>
        <v>0</v>
      </c>
      <c r="BH1533" s="240">
        <f>IF(N1533="sníž. přenesená",J1533,0)</f>
        <v>0</v>
      </c>
      <c r="BI1533" s="240">
        <f>IF(N1533="nulová",J1533,0)</f>
        <v>0</v>
      </c>
      <c r="BJ1533" s="18" t="s">
        <v>86</v>
      </c>
      <c r="BK1533" s="240">
        <f>ROUND(I1533*H1533,2)</f>
        <v>0</v>
      </c>
      <c r="BL1533" s="18" t="s">
        <v>290</v>
      </c>
      <c r="BM1533" s="239" t="s">
        <v>6226</v>
      </c>
    </row>
    <row r="1534" s="2" customFormat="1" ht="24.15" customHeight="1">
      <c r="A1534" s="39"/>
      <c r="B1534" s="40"/>
      <c r="C1534" s="228" t="s">
        <v>2617</v>
      </c>
      <c r="D1534" s="228" t="s">
        <v>218</v>
      </c>
      <c r="E1534" s="229" t="s">
        <v>6227</v>
      </c>
      <c r="F1534" s="230" t="s">
        <v>6228</v>
      </c>
      <c r="G1534" s="231" t="s">
        <v>221</v>
      </c>
      <c r="H1534" s="232">
        <v>1</v>
      </c>
      <c r="I1534" s="233"/>
      <c r="J1534" s="234">
        <f>ROUND(I1534*H1534,2)</f>
        <v>0</v>
      </c>
      <c r="K1534" s="230" t="s">
        <v>1</v>
      </c>
      <c r="L1534" s="45"/>
      <c r="M1534" s="235" t="s">
        <v>1</v>
      </c>
      <c r="N1534" s="236" t="s">
        <v>44</v>
      </c>
      <c r="O1534" s="92"/>
      <c r="P1534" s="237">
        <f>O1534*H1534</f>
        <v>0</v>
      </c>
      <c r="Q1534" s="237">
        <v>0</v>
      </c>
      <c r="R1534" s="237">
        <f>Q1534*H1534</f>
        <v>0</v>
      </c>
      <c r="S1534" s="237">
        <v>0</v>
      </c>
      <c r="T1534" s="238">
        <f>S1534*H1534</f>
        <v>0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239" t="s">
        <v>290</v>
      </c>
      <c r="AT1534" s="239" t="s">
        <v>218</v>
      </c>
      <c r="AU1534" s="239" t="s">
        <v>88</v>
      </c>
      <c r="AY1534" s="18" t="s">
        <v>216</v>
      </c>
      <c r="BE1534" s="240">
        <f>IF(N1534="základní",J1534,0)</f>
        <v>0</v>
      </c>
      <c r="BF1534" s="240">
        <f>IF(N1534="snížená",J1534,0)</f>
        <v>0</v>
      </c>
      <c r="BG1534" s="240">
        <f>IF(N1534="zákl. přenesená",J1534,0)</f>
        <v>0</v>
      </c>
      <c r="BH1534" s="240">
        <f>IF(N1534="sníž. přenesená",J1534,0)</f>
        <v>0</v>
      </c>
      <c r="BI1534" s="240">
        <f>IF(N1534="nulová",J1534,0)</f>
        <v>0</v>
      </c>
      <c r="BJ1534" s="18" t="s">
        <v>86</v>
      </c>
      <c r="BK1534" s="240">
        <f>ROUND(I1534*H1534,2)</f>
        <v>0</v>
      </c>
      <c r="BL1534" s="18" t="s">
        <v>290</v>
      </c>
      <c r="BM1534" s="239" t="s">
        <v>6229</v>
      </c>
    </row>
    <row r="1535" s="2" customFormat="1" ht="24.15" customHeight="1">
      <c r="A1535" s="39"/>
      <c r="B1535" s="40"/>
      <c r="C1535" s="228" t="s">
        <v>2623</v>
      </c>
      <c r="D1535" s="228" t="s">
        <v>218</v>
      </c>
      <c r="E1535" s="229" t="s">
        <v>2783</v>
      </c>
      <c r="F1535" s="230" t="s">
        <v>6230</v>
      </c>
      <c r="G1535" s="231" t="s">
        <v>221</v>
      </c>
      <c r="H1535" s="232">
        <v>1</v>
      </c>
      <c r="I1535" s="233"/>
      <c r="J1535" s="234">
        <f>ROUND(I1535*H1535,2)</f>
        <v>0</v>
      </c>
      <c r="K1535" s="230" t="s">
        <v>1</v>
      </c>
      <c r="L1535" s="45"/>
      <c r="M1535" s="235" t="s">
        <v>1</v>
      </c>
      <c r="N1535" s="236" t="s">
        <v>44</v>
      </c>
      <c r="O1535" s="92"/>
      <c r="P1535" s="237">
        <f>O1535*H1535</f>
        <v>0</v>
      </c>
      <c r="Q1535" s="237">
        <v>0</v>
      </c>
      <c r="R1535" s="237">
        <f>Q1535*H1535</f>
        <v>0</v>
      </c>
      <c r="S1535" s="237">
        <v>0</v>
      </c>
      <c r="T1535" s="238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39" t="s">
        <v>290</v>
      </c>
      <c r="AT1535" s="239" t="s">
        <v>218</v>
      </c>
      <c r="AU1535" s="239" t="s">
        <v>88</v>
      </c>
      <c r="AY1535" s="18" t="s">
        <v>216</v>
      </c>
      <c r="BE1535" s="240">
        <f>IF(N1535="základní",J1535,0)</f>
        <v>0</v>
      </c>
      <c r="BF1535" s="240">
        <f>IF(N1535="snížená",J1535,0)</f>
        <v>0</v>
      </c>
      <c r="BG1535" s="240">
        <f>IF(N1535="zákl. přenesená",J1535,0)</f>
        <v>0</v>
      </c>
      <c r="BH1535" s="240">
        <f>IF(N1535="sníž. přenesená",J1535,0)</f>
        <v>0</v>
      </c>
      <c r="BI1535" s="240">
        <f>IF(N1535="nulová",J1535,0)</f>
        <v>0</v>
      </c>
      <c r="BJ1535" s="18" t="s">
        <v>86</v>
      </c>
      <c r="BK1535" s="240">
        <f>ROUND(I1535*H1535,2)</f>
        <v>0</v>
      </c>
      <c r="BL1535" s="18" t="s">
        <v>290</v>
      </c>
      <c r="BM1535" s="239" t="s">
        <v>6231</v>
      </c>
    </row>
    <row r="1536" s="2" customFormat="1" ht="16.5" customHeight="1">
      <c r="A1536" s="39"/>
      <c r="B1536" s="40"/>
      <c r="C1536" s="228" t="s">
        <v>2628</v>
      </c>
      <c r="D1536" s="228" t="s">
        <v>218</v>
      </c>
      <c r="E1536" s="229" t="s">
        <v>2787</v>
      </c>
      <c r="F1536" s="230" t="s">
        <v>6232</v>
      </c>
      <c r="G1536" s="231" t="s">
        <v>359</v>
      </c>
      <c r="H1536" s="232">
        <v>4.6710000000000003</v>
      </c>
      <c r="I1536" s="233"/>
      <c r="J1536" s="234">
        <f>ROUND(I1536*H1536,2)</f>
        <v>0</v>
      </c>
      <c r="K1536" s="230" t="s">
        <v>222</v>
      </c>
      <c r="L1536" s="45"/>
      <c r="M1536" s="235" t="s">
        <v>1</v>
      </c>
      <c r="N1536" s="236" t="s">
        <v>44</v>
      </c>
      <c r="O1536" s="92"/>
      <c r="P1536" s="237">
        <f>O1536*H1536</f>
        <v>0</v>
      </c>
      <c r="Q1536" s="237">
        <v>0</v>
      </c>
      <c r="R1536" s="237">
        <f>Q1536*H1536</f>
        <v>0</v>
      </c>
      <c r="S1536" s="237">
        <v>0</v>
      </c>
      <c r="T1536" s="238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39" t="s">
        <v>290</v>
      </c>
      <c r="AT1536" s="239" t="s">
        <v>218</v>
      </c>
      <c r="AU1536" s="239" t="s">
        <v>88</v>
      </c>
      <c r="AY1536" s="18" t="s">
        <v>216</v>
      </c>
      <c r="BE1536" s="240">
        <f>IF(N1536="základní",J1536,0)</f>
        <v>0</v>
      </c>
      <c r="BF1536" s="240">
        <f>IF(N1536="snížená",J1536,0)</f>
        <v>0</v>
      </c>
      <c r="BG1536" s="240">
        <f>IF(N1536="zákl. přenesená",J1536,0)</f>
        <v>0</v>
      </c>
      <c r="BH1536" s="240">
        <f>IF(N1536="sníž. přenesená",J1536,0)</f>
        <v>0</v>
      </c>
      <c r="BI1536" s="240">
        <f>IF(N1536="nulová",J1536,0)</f>
        <v>0</v>
      </c>
      <c r="BJ1536" s="18" t="s">
        <v>86</v>
      </c>
      <c r="BK1536" s="240">
        <f>ROUND(I1536*H1536,2)</f>
        <v>0</v>
      </c>
      <c r="BL1536" s="18" t="s">
        <v>290</v>
      </c>
      <c r="BM1536" s="239" t="s">
        <v>2789</v>
      </c>
    </row>
    <row r="1537" s="2" customFormat="1" ht="16.5" customHeight="1">
      <c r="A1537" s="39"/>
      <c r="B1537" s="40"/>
      <c r="C1537" s="228" t="s">
        <v>2632</v>
      </c>
      <c r="D1537" s="228" t="s">
        <v>218</v>
      </c>
      <c r="E1537" s="229" t="s">
        <v>2791</v>
      </c>
      <c r="F1537" s="230" t="s">
        <v>2792</v>
      </c>
      <c r="G1537" s="231" t="s">
        <v>359</v>
      </c>
      <c r="H1537" s="232">
        <v>4.6710000000000003</v>
      </c>
      <c r="I1537" s="233"/>
      <c r="J1537" s="234">
        <f>ROUND(I1537*H1537,2)</f>
        <v>0</v>
      </c>
      <c r="K1537" s="230" t="s">
        <v>222</v>
      </c>
      <c r="L1537" s="45"/>
      <c r="M1537" s="235" t="s">
        <v>1</v>
      </c>
      <c r="N1537" s="236" t="s">
        <v>44</v>
      </c>
      <c r="O1537" s="92"/>
      <c r="P1537" s="237">
        <f>O1537*H1537</f>
        <v>0</v>
      </c>
      <c r="Q1537" s="237">
        <v>0</v>
      </c>
      <c r="R1537" s="237">
        <f>Q1537*H1537</f>
        <v>0</v>
      </c>
      <c r="S1537" s="237">
        <v>0</v>
      </c>
      <c r="T1537" s="238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9" t="s">
        <v>290</v>
      </c>
      <c r="AT1537" s="239" t="s">
        <v>218</v>
      </c>
      <c r="AU1537" s="239" t="s">
        <v>88</v>
      </c>
      <c r="AY1537" s="18" t="s">
        <v>216</v>
      </c>
      <c r="BE1537" s="240">
        <f>IF(N1537="základní",J1537,0)</f>
        <v>0</v>
      </c>
      <c r="BF1537" s="240">
        <f>IF(N1537="snížená",J1537,0)</f>
        <v>0</v>
      </c>
      <c r="BG1537" s="240">
        <f>IF(N1537="zákl. přenesená",J1537,0)</f>
        <v>0</v>
      </c>
      <c r="BH1537" s="240">
        <f>IF(N1537="sníž. přenesená",J1537,0)</f>
        <v>0</v>
      </c>
      <c r="BI1537" s="240">
        <f>IF(N1537="nulová",J1537,0)</f>
        <v>0</v>
      </c>
      <c r="BJ1537" s="18" t="s">
        <v>86</v>
      </c>
      <c r="BK1537" s="240">
        <f>ROUND(I1537*H1537,2)</f>
        <v>0</v>
      </c>
      <c r="BL1537" s="18" t="s">
        <v>290</v>
      </c>
      <c r="BM1537" s="239" t="s">
        <v>2793</v>
      </c>
    </row>
    <row r="1538" s="12" customFormat="1" ht="22.8" customHeight="1">
      <c r="A1538" s="12"/>
      <c r="B1538" s="212"/>
      <c r="C1538" s="213"/>
      <c r="D1538" s="214" t="s">
        <v>78</v>
      </c>
      <c r="E1538" s="226" t="s">
        <v>2794</v>
      </c>
      <c r="F1538" s="226" t="s">
        <v>2795</v>
      </c>
      <c r="G1538" s="213"/>
      <c r="H1538" s="213"/>
      <c r="I1538" s="216"/>
      <c r="J1538" s="227">
        <f>BK1538</f>
        <v>0</v>
      </c>
      <c r="K1538" s="213"/>
      <c r="L1538" s="218"/>
      <c r="M1538" s="219"/>
      <c r="N1538" s="220"/>
      <c r="O1538" s="220"/>
      <c r="P1538" s="221">
        <f>SUM(P1539:P1583)</f>
        <v>0</v>
      </c>
      <c r="Q1538" s="220"/>
      <c r="R1538" s="221">
        <f>SUM(R1539:R1583)</f>
        <v>1.0190682999999998</v>
      </c>
      <c r="S1538" s="220"/>
      <c r="T1538" s="222">
        <f>SUM(T1539:T1583)</f>
        <v>0.76500000000000012</v>
      </c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R1538" s="223" t="s">
        <v>88</v>
      </c>
      <c r="AT1538" s="224" t="s">
        <v>78</v>
      </c>
      <c r="AU1538" s="224" t="s">
        <v>86</v>
      </c>
      <c r="AY1538" s="223" t="s">
        <v>216</v>
      </c>
      <c r="BK1538" s="225">
        <f>SUM(BK1539:BK1583)</f>
        <v>0</v>
      </c>
    </row>
    <row r="1539" s="2" customFormat="1" ht="24.15" customHeight="1">
      <c r="A1539" s="39"/>
      <c r="B1539" s="40"/>
      <c r="C1539" s="228" t="s">
        <v>2637</v>
      </c>
      <c r="D1539" s="228" t="s">
        <v>218</v>
      </c>
      <c r="E1539" s="229" t="s">
        <v>6233</v>
      </c>
      <c r="F1539" s="230" t="s">
        <v>6234</v>
      </c>
      <c r="G1539" s="231" t="s">
        <v>2040</v>
      </c>
      <c r="H1539" s="232">
        <v>1</v>
      </c>
      <c r="I1539" s="233"/>
      <c r="J1539" s="234">
        <f>ROUND(I1539*H1539,2)</f>
        <v>0</v>
      </c>
      <c r="K1539" s="230" t="s">
        <v>1</v>
      </c>
      <c r="L1539" s="45"/>
      <c r="M1539" s="235" t="s">
        <v>1</v>
      </c>
      <c r="N1539" s="236" t="s">
        <v>44</v>
      </c>
      <c r="O1539" s="92"/>
      <c r="P1539" s="237">
        <f>O1539*H1539</f>
        <v>0</v>
      </c>
      <c r="Q1539" s="237">
        <v>6.0000000000000002E-05</v>
      </c>
      <c r="R1539" s="237">
        <f>Q1539*H1539</f>
        <v>6.0000000000000002E-05</v>
      </c>
      <c r="S1539" s="237">
        <v>0</v>
      </c>
      <c r="T1539" s="238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39" t="s">
        <v>290</v>
      </c>
      <c r="AT1539" s="239" t="s">
        <v>218</v>
      </c>
      <c r="AU1539" s="239" t="s">
        <v>88</v>
      </c>
      <c r="AY1539" s="18" t="s">
        <v>216</v>
      </c>
      <c r="BE1539" s="240">
        <f>IF(N1539="základní",J1539,0)</f>
        <v>0</v>
      </c>
      <c r="BF1539" s="240">
        <f>IF(N1539="snížená",J1539,0)</f>
        <v>0</v>
      </c>
      <c r="BG1539" s="240">
        <f>IF(N1539="zákl. přenesená",J1539,0)</f>
        <v>0</v>
      </c>
      <c r="BH1539" s="240">
        <f>IF(N1539="sníž. přenesená",J1539,0)</f>
        <v>0</v>
      </c>
      <c r="BI1539" s="240">
        <f>IF(N1539="nulová",J1539,0)</f>
        <v>0</v>
      </c>
      <c r="BJ1539" s="18" t="s">
        <v>86</v>
      </c>
      <c r="BK1539" s="240">
        <f>ROUND(I1539*H1539,2)</f>
        <v>0</v>
      </c>
      <c r="BL1539" s="18" t="s">
        <v>290</v>
      </c>
      <c r="BM1539" s="239" t="s">
        <v>6235</v>
      </c>
    </row>
    <row r="1540" s="2" customFormat="1" ht="16.5" customHeight="1">
      <c r="A1540" s="39"/>
      <c r="B1540" s="40"/>
      <c r="C1540" s="228" t="s">
        <v>2641</v>
      </c>
      <c r="D1540" s="228" t="s">
        <v>218</v>
      </c>
      <c r="E1540" s="229" t="s">
        <v>6236</v>
      </c>
      <c r="F1540" s="230" t="s">
        <v>6237</v>
      </c>
      <c r="G1540" s="231" t="s">
        <v>293</v>
      </c>
      <c r="H1540" s="232">
        <v>30.600000000000001</v>
      </c>
      <c r="I1540" s="233"/>
      <c r="J1540" s="234">
        <f>ROUND(I1540*H1540,2)</f>
        <v>0</v>
      </c>
      <c r="K1540" s="230" t="s">
        <v>222</v>
      </c>
      <c r="L1540" s="45"/>
      <c r="M1540" s="235" t="s">
        <v>1</v>
      </c>
      <c r="N1540" s="236" t="s">
        <v>44</v>
      </c>
      <c r="O1540" s="92"/>
      <c r="P1540" s="237">
        <f>O1540*H1540</f>
        <v>0</v>
      </c>
      <c r="Q1540" s="237">
        <v>0</v>
      </c>
      <c r="R1540" s="237">
        <f>Q1540*H1540</f>
        <v>0</v>
      </c>
      <c r="S1540" s="237">
        <v>0.025000000000000001</v>
      </c>
      <c r="T1540" s="238">
        <f>S1540*H1540</f>
        <v>0.76500000000000012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39" t="s">
        <v>290</v>
      </c>
      <c r="AT1540" s="239" t="s">
        <v>218</v>
      </c>
      <c r="AU1540" s="239" t="s">
        <v>88</v>
      </c>
      <c r="AY1540" s="18" t="s">
        <v>216</v>
      </c>
      <c r="BE1540" s="240">
        <f>IF(N1540="základní",J1540,0)</f>
        <v>0</v>
      </c>
      <c r="BF1540" s="240">
        <f>IF(N1540="snížená",J1540,0)</f>
        <v>0</v>
      </c>
      <c r="BG1540" s="240">
        <f>IF(N1540="zákl. přenesená",J1540,0)</f>
        <v>0</v>
      </c>
      <c r="BH1540" s="240">
        <f>IF(N1540="sníž. přenesená",J1540,0)</f>
        <v>0</v>
      </c>
      <c r="BI1540" s="240">
        <f>IF(N1540="nulová",J1540,0)</f>
        <v>0</v>
      </c>
      <c r="BJ1540" s="18" t="s">
        <v>86</v>
      </c>
      <c r="BK1540" s="240">
        <f>ROUND(I1540*H1540,2)</f>
        <v>0</v>
      </c>
      <c r="BL1540" s="18" t="s">
        <v>290</v>
      </c>
      <c r="BM1540" s="239" t="s">
        <v>6238</v>
      </c>
    </row>
    <row r="1541" s="13" customFormat="1">
      <c r="A1541" s="13"/>
      <c r="B1541" s="241"/>
      <c r="C1541" s="242"/>
      <c r="D1541" s="243" t="s">
        <v>230</v>
      </c>
      <c r="E1541" s="244" t="s">
        <v>1</v>
      </c>
      <c r="F1541" s="245" t="s">
        <v>6239</v>
      </c>
      <c r="G1541" s="242"/>
      <c r="H1541" s="246">
        <v>30.600000000000001</v>
      </c>
      <c r="I1541" s="247"/>
      <c r="J1541" s="242"/>
      <c r="K1541" s="242"/>
      <c r="L1541" s="248"/>
      <c r="M1541" s="249"/>
      <c r="N1541" s="250"/>
      <c r="O1541" s="250"/>
      <c r="P1541" s="250"/>
      <c r="Q1541" s="250"/>
      <c r="R1541" s="250"/>
      <c r="S1541" s="250"/>
      <c r="T1541" s="25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2" t="s">
        <v>230</v>
      </c>
      <c r="AU1541" s="252" t="s">
        <v>88</v>
      </c>
      <c r="AV1541" s="13" t="s">
        <v>88</v>
      </c>
      <c r="AW1541" s="13" t="s">
        <v>34</v>
      </c>
      <c r="AX1541" s="13" t="s">
        <v>86</v>
      </c>
      <c r="AY1541" s="252" t="s">
        <v>216</v>
      </c>
    </row>
    <row r="1542" s="2" customFormat="1" ht="21.75" customHeight="1">
      <c r="A1542" s="39"/>
      <c r="B1542" s="40"/>
      <c r="C1542" s="228" t="s">
        <v>2645</v>
      </c>
      <c r="D1542" s="228" t="s">
        <v>218</v>
      </c>
      <c r="E1542" s="229" t="s">
        <v>6240</v>
      </c>
      <c r="F1542" s="230" t="s">
        <v>6241</v>
      </c>
      <c r="G1542" s="231" t="s">
        <v>2040</v>
      </c>
      <c r="H1542" s="232">
        <v>1</v>
      </c>
      <c r="I1542" s="233"/>
      <c r="J1542" s="234">
        <f>ROUND(I1542*H1542,2)</f>
        <v>0</v>
      </c>
      <c r="K1542" s="230" t="s">
        <v>1</v>
      </c>
      <c r="L1542" s="45"/>
      <c r="M1542" s="235" t="s">
        <v>1</v>
      </c>
      <c r="N1542" s="236" t="s">
        <v>44</v>
      </c>
      <c r="O1542" s="92"/>
      <c r="P1542" s="237">
        <f>O1542*H1542</f>
        <v>0</v>
      </c>
      <c r="Q1542" s="237">
        <v>0</v>
      </c>
      <c r="R1542" s="237">
        <f>Q1542*H1542</f>
        <v>0</v>
      </c>
      <c r="S1542" s="237">
        <v>0</v>
      </c>
      <c r="T1542" s="238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39" t="s">
        <v>290</v>
      </c>
      <c r="AT1542" s="239" t="s">
        <v>218</v>
      </c>
      <c r="AU1542" s="239" t="s">
        <v>88</v>
      </c>
      <c r="AY1542" s="18" t="s">
        <v>216</v>
      </c>
      <c r="BE1542" s="240">
        <f>IF(N1542="základní",J1542,0)</f>
        <v>0</v>
      </c>
      <c r="BF1542" s="240">
        <f>IF(N1542="snížená",J1542,0)</f>
        <v>0</v>
      </c>
      <c r="BG1542" s="240">
        <f>IF(N1542="zákl. přenesená",J1542,0)</f>
        <v>0</v>
      </c>
      <c r="BH1542" s="240">
        <f>IF(N1542="sníž. přenesená",J1542,0)</f>
        <v>0</v>
      </c>
      <c r="BI1542" s="240">
        <f>IF(N1542="nulová",J1542,0)</f>
        <v>0</v>
      </c>
      <c r="BJ1542" s="18" t="s">
        <v>86</v>
      </c>
      <c r="BK1542" s="240">
        <f>ROUND(I1542*H1542,2)</f>
        <v>0</v>
      </c>
      <c r="BL1542" s="18" t="s">
        <v>290</v>
      </c>
      <c r="BM1542" s="239" t="s">
        <v>6242</v>
      </c>
    </row>
    <row r="1543" s="2" customFormat="1" ht="21.75" customHeight="1">
      <c r="A1543" s="39"/>
      <c r="B1543" s="40"/>
      <c r="C1543" s="228" t="s">
        <v>2649</v>
      </c>
      <c r="D1543" s="228" t="s">
        <v>218</v>
      </c>
      <c r="E1543" s="229" t="s">
        <v>6243</v>
      </c>
      <c r="F1543" s="230" t="s">
        <v>6244</v>
      </c>
      <c r="G1543" s="231" t="s">
        <v>2040</v>
      </c>
      <c r="H1543" s="232">
        <v>1</v>
      </c>
      <c r="I1543" s="233"/>
      <c r="J1543" s="234">
        <f>ROUND(I1543*H1543,2)</f>
        <v>0</v>
      </c>
      <c r="K1543" s="230" t="s">
        <v>1</v>
      </c>
      <c r="L1543" s="45"/>
      <c r="M1543" s="235" t="s">
        <v>1</v>
      </c>
      <c r="N1543" s="236" t="s">
        <v>44</v>
      </c>
      <c r="O1543" s="92"/>
      <c r="P1543" s="237">
        <f>O1543*H1543</f>
        <v>0</v>
      </c>
      <c r="Q1543" s="237">
        <v>0</v>
      </c>
      <c r="R1543" s="237">
        <f>Q1543*H1543</f>
        <v>0</v>
      </c>
      <c r="S1543" s="237">
        <v>0</v>
      </c>
      <c r="T1543" s="238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9" t="s">
        <v>290</v>
      </c>
      <c r="AT1543" s="239" t="s">
        <v>218</v>
      </c>
      <c r="AU1543" s="239" t="s">
        <v>88</v>
      </c>
      <c r="AY1543" s="18" t="s">
        <v>216</v>
      </c>
      <c r="BE1543" s="240">
        <f>IF(N1543="základní",J1543,0)</f>
        <v>0</v>
      </c>
      <c r="BF1543" s="240">
        <f>IF(N1543="snížená",J1543,0)</f>
        <v>0</v>
      </c>
      <c r="BG1543" s="240">
        <f>IF(N1543="zákl. přenesená",J1543,0)</f>
        <v>0</v>
      </c>
      <c r="BH1543" s="240">
        <f>IF(N1543="sníž. přenesená",J1543,0)</f>
        <v>0</v>
      </c>
      <c r="BI1543" s="240">
        <f>IF(N1543="nulová",J1543,0)</f>
        <v>0</v>
      </c>
      <c r="BJ1543" s="18" t="s">
        <v>86</v>
      </c>
      <c r="BK1543" s="240">
        <f>ROUND(I1543*H1543,2)</f>
        <v>0</v>
      </c>
      <c r="BL1543" s="18" t="s">
        <v>290</v>
      </c>
      <c r="BM1543" s="239" t="s">
        <v>6245</v>
      </c>
    </row>
    <row r="1544" s="2" customFormat="1" ht="16.5" customHeight="1">
      <c r="A1544" s="39"/>
      <c r="B1544" s="40"/>
      <c r="C1544" s="228" t="s">
        <v>2653</v>
      </c>
      <c r="D1544" s="228" t="s">
        <v>218</v>
      </c>
      <c r="E1544" s="229" t="s">
        <v>6246</v>
      </c>
      <c r="F1544" s="230" t="s">
        <v>6247</v>
      </c>
      <c r="G1544" s="231" t="s">
        <v>221</v>
      </c>
      <c r="H1544" s="232">
        <v>1</v>
      </c>
      <c r="I1544" s="233"/>
      <c r="J1544" s="234">
        <f>ROUND(I1544*H1544,2)</f>
        <v>0</v>
      </c>
      <c r="K1544" s="230" t="s">
        <v>222</v>
      </c>
      <c r="L1544" s="45"/>
      <c r="M1544" s="235" t="s">
        <v>1</v>
      </c>
      <c r="N1544" s="236" t="s">
        <v>44</v>
      </c>
      <c r="O1544" s="92"/>
      <c r="P1544" s="237">
        <f>O1544*H1544</f>
        <v>0</v>
      </c>
      <c r="Q1544" s="237">
        <v>0</v>
      </c>
      <c r="R1544" s="237">
        <f>Q1544*H1544</f>
        <v>0</v>
      </c>
      <c r="S1544" s="237">
        <v>0</v>
      </c>
      <c r="T1544" s="238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9" t="s">
        <v>290</v>
      </c>
      <c r="AT1544" s="239" t="s">
        <v>218</v>
      </c>
      <c r="AU1544" s="239" t="s">
        <v>88</v>
      </c>
      <c r="AY1544" s="18" t="s">
        <v>216</v>
      </c>
      <c r="BE1544" s="240">
        <f>IF(N1544="základní",J1544,0)</f>
        <v>0</v>
      </c>
      <c r="BF1544" s="240">
        <f>IF(N1544="snížená",J1544,0)</f>
        <v>0</v>
      </c>
      <c r="BG1544" s="240">
        <f>IF(N1544="zákl. přenesená",J1544,0)</f>
        <v>0</v>
      </c>
      <c r="BH1544" s="240">
        <f>IF(N1544="sníž. přenesená",J1544,0)</f>
        <v>0</v>
      </c>
      <c r="BI1544" s="240">
        <f>IF(N1544="nulová",J1544,0)</f>
        <v>0</v>
      </c>
      <c r="BJ1544" s="18" t="s">
        <v>86</v>
      </c>
      <c r="BK1544" s="240">
        <f>ROUND(I1544*H1544,2)</f>
        <v>0</v>
      </c>
      <c r="BL1544" s="18" t="s">
        <v>290</v>
      </c>
      <c r="BM1544" s="239" t="s">
        <v>6248</v>
      </c>
    </row>
    <row r="1545" s="2" customFormat="1" ht="16.5" customHeight="1">
      <c r="A1545" s="39"/>
      <c r="B1545" s="40"/>
      <c r="C1545" s="264" t="s">
        <v>2657</v>
      </c>
      <c r="D1545" s="264" t="s">
        <v>372</v>
      </c>
      <c r="E1545" s="265" t="s">
        <v>6249</v>
      </c>
      <c r="F1545" s="266" t="s">
        <v>6250</v>
      </c>
      <c r="G1545" s="267" t="s">
        <v>221</v>
      </c>
      <c r="H1545" s="268">
        <v>1</v>
      </c>
      <c r="I1545" s="269"/>
      <c r="J1545" s="270">
        <f>ROUND(I1545*H1545,2)</f>
        <v>0</v>
      </c>
      <c r="K1545" s="266" t="s">
        <v>1</v>
      </c>
      <c r="L1545" s="271"/>
      <c r="M1545" s="272" t="s">
        <v>1</v>
      </c>
      <c r="N1545" s="273" t="s">
        <v>44</v>
      </c>
      <c r="O1545" s="92"/>
      <c r="P1545" s="237">
        <f>O1545*H1545</f>
        <v>0</v>
      </c>
      <c r="Q1545" s="237">
        <v>0.039399999999999998</v>
      </c>
      <c r="R1545" s="237">
        <f>Q1545*H1545</f>
        <v>0.039399999999999998</v>
      </c>
      <c r="S1545" s="237">
        <v>0</v>
      </c>
      <c r="T1545" s="238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39" t="s">
        <v>371</v>
      </c>
      <c r="AT1545" s="239" t="s">
        <v>372</v>
      </c>
      <c r="AU1545" s="239" t="s">
        <v>88</v>
      </c>
      <c r="AY1545" s="18" t="s">
        <v>216</v>
      </c>
      <c r="BE1545" s="240">
        <f>IF(N1545="základní",J1545,0)</f>
        <v>0</v>
      </c>
      <c r="BF1545" s="240">
        <f>IF(N1545="snížená",J1545,0)</f>
        <v>0</v>
      </c>
      <c r="BG1545" s="240">
        <f>IF(N1545="zákl. přenesená",J1545,0)</f>
        <v>0</v>
      </c>
      <c r="BH1545" s="240">
        <f>IF(N1545="sníž. přenesená",J1545,0)</f>
        <v>0</v>
      </c>
      <c r="BI1545" s="240">
        <f>IF(N1545="nulová",J1545,0)</f>
        <v>0</v>
      </c>
      <c r="BJ1545" s="18" t="s">
        <v>86</v>
      </c>
      <c r="BK1545" s="240">
        <f>ROUND(I1545*H1545,2)</f>
        <v>0</v>
      </c>
      <c r="BL1545" s="18" t="s">
        <v>290</v>
      </c>
      <c r="BM1545" s="239" t="s">
        <v>6251</v>
      </c>
    </row>
    <row r="1546" s="2" customFormat="1" ht="16.5" customHeight="1">
      <c r="A1546" s="39"/>
      <c r="B1546" s="40"/>
      <c r="C1546" s="228" t="s">
        <v>2661</v>
      </c>
      <c r="D1546" s="228" t="s">
        <v>218</v>
      </c>
      <c r="E1546" s="229" t="s">
        <v>6252</v>
      </c>
      <c r="F1546" s="230" t="s">
        <v>6253</v>
      </c>
      <c r="G1546" s="231" t="s">
        <v>277</v>
      </c>
      <c r="H1546" s="232">
        <v>2</v>
      </c>
      <c r="I1546" s="233"/>
      <c r="J1546" s="234">
        <f>ROUND(I1546*H1546,2)</f>
        <v>0</v>
      </c>
      <c r="K1546" s="230" t="s">
        <v>222</v>
      </c>
      <c r="L1546" s="45"/>
      <c r="M1546" s="235" t="s">
        <v>1</v>
      </c>
      <c r="N1546" s="236" t="s">
        <v>44</v>
      </c>
      <c r="O1546" s="92"/>
      <c r="P1546" s="237">
        <f>O1546*H1546</f>
        <v>0</v>
      </c>
      <c r="Q1546" s="237">
        <v>0</v>
      </c>
      <c r="R1546" s="237">
        <f>Q1546*H1546</f>
        <v>0</v>
      </c>
      <c r="S1546" s="237">
        <v>0</v>
      </c>
      <c r="T1546" s="238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39" t="s">
        <v>290</v>
      </c>
      <c r="AT1546" s="239" t="s">
        <v>218</v>
      </c>
      <c r="AU1546" s="239" t="s">
        <v>88</v>
      </c>
      <c r="AY1546" s="18" t="s">
        <v>216</v>
      </c>
      <c r="BE1546" s="240">
        <f>IF(N1546="základní",J1546,0)</f>
        <v>0</v>
      </c>
      <c r="BF1546" s="240">
        <f>IF(N1546="snížená",J1546,0)</f>
        <v>0</v>
      </c>
      <c r="BG1546" s="240">
        <f>IF(N1546="zákl. přenesená",J1546,0)</f>
        <v>0</v>
      </c>
      <c r="BH1546" s="240">
        <f>IF(N1546="sníž. přenesená",J1546,0)</f>
        <v>0</v>
      </c>
      <c r="BI1546" s="240">
        <f>IF(N1546="nulová",J1546,0)</f>
        <v>0</v>
      </c>
      <c r="BJ1546" s="18" t="s">
        <v>86</v>
      </c>
      <c r="BK1546" s="240">
        <f>ROUND(I1546*H1546,2)</f>
        <v>0</v>
      </c>
      <c r="BL1546" s="18" t="s">
        <v>290</v>
      </c>
      <c r="BM1546" s="239" t="s">
        <v>6254</v>
      </c>
    </row>
    <row r="1547" s="13" customFormat="1">
      <c r="A1547" s="13"/>
      <c r="B1547" s="241"/>
      <c r="C1547" s="242"/>
      <c r="D1547" s="243" t="s">
        <v>230</v>
      </c>
      <c r="E1547" s="244" t="s">
        <v>1</v>
      </c>
      <c r="F1547" s="245" t="s">
        <v>6255</v>
      </c>
      <c r="G1547" s="242"/>
      <c r="H1547" s="246">
        <v>2</v>
      </c>
      <c r="I1547" s="247"/>
      <c r="J1547" s="242"/>
      <c r="K1547" s="242"/>
      <c r="L1547" s="248"/>
      <c r="M1547" s="249"/>
      <c r="N1547" s="250"/>
      <c r="O1547" s="250"/>
      <c r="P1547" s="250"/>
      <c r="Q1547" s="250"/>
      <c r="R1547" s="250"/>
      <c r="S1547" s="250"/>
      <c r="T1547" s="251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2" t="s">
        <v>230</v>
      </c>
      <c r="AU1547" s="252" t="s">
        <v>88</v>
      </c>
      <c r="AV1547" s="13" t="s">
        <v>88</v>
      </c>
      <c r="AW1547" s="13" t="s">
        <v>34</v>
      </c>
      <c r="AX1547" s="13" t="s">
        <v>86</v>
      </c>
      <c r="AY1547" s="252" t="s">
        <v>216</v>
      </c>
    </row>
    <row r="1548" s="2" customFormat="1" ht="24.15" customHeight="1">
      <c r="A1548" s="39"/>
      <c r="B1548" s="40"/>
      <c r="C1548" s="264" t="s">
        <v>2665</v>
      </c>
      <c r="D1548" s="264" t="s">
        <v>372</v>
      </c>
      <c r="E1548" s="265" t="s">
        <v>6256</v>
      </c>
      <c r="F1548" s="266" t="s">
        <v>6257</v>
      </c>
      <c r="G1548" s="267" t="s">
        <v>277</v>
      </c>
      <c r="H1548" s="268">
        <v>2.04</v>
      </c>
      <c r="I1548" s="269"/>
      <c r="J1548" s="270">
        <f>ROUND(I1548*H1548,2)</f>
        <v>0</v>
      </c>
      <c r="K1548" s="266" t="s">
        <v>222</v>
      </c>
      <c r="L1548" s="271"/>
      <c r="M1548" s="272" t="s">
        <v>1</v>
      </c>
      <c r="N1548" s="273" t="s">
        <v>44</v>
      </c>
      <c r="O1548" s="92"/>
      <c r="P1548" s="237">
        <f>O1548*H1548</f>
        <v>0</v>
      </c>
      <c r="Q1548" s="237">
        <v>0.012</v>
      </c>
      <c r="R1548" s="237">
        <f>Q1548*H1548</f>
        <v>0.024480000000000002</v>
      </c>
      <c r="S1548" s="237">
        <v>0</v>
      </c>
      <c r="T1548" s="238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39" t="s">
        <v>371</v>
      </c>
      <c r="AT1548" s="239" t="s">
        <v>372</v>
      </c>
      <c r="AU1548" s="239" t="s">
        <v>88</v>
      </c>
      <c r="AY1548" s="18" t="s">
        <v>216</v>
      </c>
      <c r="BE1548" s="240">
        <f>IF(N1548="základní",J1548,0)</f>
        <v>0</v>
      </c>
      <c r="BF1548" s="240">
        <f>IF(N1548="snížená",J1548,0)</f>
        <v>0</v>
      </c>
      <c r="BG1548" s="240">
        <f>IF(N1548="zákl. přenesená",J1548,0)</f>
        <v>0</v>
      </c>
      <c r="BH1548" s="240">
        <f>IF(N1548="sníž. přenesená",J1548,0)</f>
        <v>0</v>
      </c>
      <c r="BI1548" s="240">
        <f>IF(N1548="nulová",J1548,0)</f>
        <v>0</v>
      </c>
      <c r="BJ1548" s="18" t="s">
        <v>86</v>
      </c>
      <c r="BK1548" s="240">
        <f>ROUND(I1548*H1548,2)</f>
        <v>0</v>
      </c>
      <c r="BL1548" s="18" t="s">
        <v>290</v>
      </c>
      <c r="BM1548" s="239" t="s">
        <v>6258</v>
      </c>
    </row>
    <row r="1549" s="13" customFormat="1">
      <c r="A1549" s="13"/>
      <c r="B1549" s="241"/>
      <c r="C1549" s="242"/>
      <c r="D1549" s="243" t="s">
        <v>230</v>
      </c>
      <c r="E1549" s="242"/>
      <c r="F1549" s="245" t="s">
        <v>6259</v>
      </c>
      <c r="G1549" s="242"/>
      <c r="H1549" s="246">
        <v>2.04</v>
      </c>
      <c r="I1549" s="247"/>
      <c r="J1549" s="242"/>
      <c r="K1549" s="242"/>
      <c r="L1549" s="248"/>
      <c r="M1549" s="249"/>
      <c r="N1549" s="250"/>
      <c r="O1549" s="250"/>
      <c r="P1549" s="250"/>
      <c r="Q1549" s="250"/>
      <c r="R1549" s="250"/>
      <c r="S1549" s="250"/>
      <c r="T1549" s="25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2" t="s">
        <v>230</v>
      </c>
      <c r="AU1549" s="252" t="s">
        <v>88</v>
      </c>
      <c r="AV1549" s="13" t="s">
        <v>88</v>
      </c>
      <c r="AW1549" s="13" t="s">
        <v>4</v>
      </c>
      <c r="AX1549" s="13" t="s">
        <v>86</v>
      </c>
      <c r="AY1549" s="252" t="s">
        <v>216</v>
      </c>
    </row>
    <row r="1550" s="2" customFormat="1" ht="16.5" customHeight="1">
      <c r="A1550" s="39"/>
      <c r="B1550" s="40"/>
      <c r="C1550" s="228" t="s">
        <v>2675</v>
      </c>
      <c r="D1550" s="228" t="s">
        <v>218</v>
      </c>
      <c r="E1550" s="229" t="s">
        <v>6260</v>
      </c>
      <c r="F1550" s="230" t="s">
        <v>6261</v>
      </c>
      <c r="G1550" s="231" t="s">
        <v>221</v>
      </c>
      <c r="H1550" s="232">
        <v>1</v>
      </c>
      <c r="I1550" s="233"/>
      <c r="J1550" s="234">
        <f>ROUND(I1550*H1550,2)</f>
        <v>0</v>
      </c>
      <c r="K1550" s="230" t="s">
        <v>222</v>
      </c>
      <c r="L1550" s="45"/>
      <c r="M1550" s="235" t="s">
        <v>1</v>
      </c>
      <c r="N1550" s="236" t="s">
        <v>44</v>
      </c>
      <c r="O1550" s="92"/>
      <c r="P1550" s="237">
        <f>O1550*H1550</f>
        <v>0</v>
      </c>
      <c r="Q1550" s="237">
        <v>0</v>
      </c>
      <c r="R1550" s="237">
        <f>Q1550*H1550</f>
        <v>0</v>
      </c>
      <c r="S1550" s="237">
        <v>0</v>
      </c>
      <c r="T1550" s="238">
        <f>S1550*H1550</f>
        <v>0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39" t="s">
        <v>290</v>
      </c>
      <c r="AT1550" s="239" t="s">
        <v>218</v>
      </c>
      <c r="AU1550" s="239" t="s">
        <v>88</v>
      </c>
      <c r="AY1550" s="18" t="s">
        <v>216</v>
      </c>
      <c r="BE1550" s="240">
        <f>IF(N1550="základní",J1550,0)</f>
        <v>0</v>
      </c>
      <c r="BF1550" s="240">
        <f>IF(N1550="snížená",J1550,0)</f>
        <v>0</v>
      </c>
      <c r="BG1550" s="240">
        <f>IF(N1550="zákl. přenesená",J1550,0)</f>
        <v>0</v>
      </c>
      <c r="BH1550" s="240">
        <f>IF(N1550="sníž. přenesená",J1550,0)</f>
        <v>0</v>
      </c>
      <c r="BI1550" s="240">
        <f>IF(N1550="nulová",J1550,0)</f>
        <v>0</v>
      </c>
      <c r="BJ1550" s="18" t="s">
        <v>86</v>
      </c>
      <c r="BK1550" s="240">
        <f>ROUND(I1550*H1550,2)</f>
        <v>0</v>
      </c>
      <c r="BL1550" s="18" t="s">
        <v>290</v>
      </c>
      <c r="BM1550" s="239" t="s">
        <v>6262</v>
      </c>
    </row>
    <row r="1551" s="2" customFormat="1" ht="16.5" customHeight="1">
      <c r="A1551" s="39"/>
      <c r="B1551" s="40"/>
      <c r="C1551" s="264" t="s">
        <v>2679</v>
      </c>
      <c r="D1551" s="264" t="s">
        <v>372</v>
      </c>
      <c r="E1551" s="265" t="s">
        <v>6263</v>
      </c>
      <c r="F1551" s="266" t="s">
        <v>6264</v>
      </c>
      <c r="G1551" s="267" t="s">
        <v>2040</v>
      </c>
      <c r="H1551" s="268">
        <v>1</v>
      </c>
      <c r="I1551" s="269"/>
      <c r="J1551" s="270">
        <f>ROUND(I1551*H1551,2)</f>
        <v>0</v>
      </c>
      <c r="K1551" s="266" t="s">
        <v>1</v>
      </c>
      <c r="L1551" s="271"/>
      <c r="M1551" s="272" t="s">
        <v>1</v>
      </c>
      <c r="N1551" s="273" t="s">
        <v>44</v>
      </c>
      <c r="O1551" s="92"/>
      <c r="P1551" s="237">
        <f>O1551*H1551</f>
        <v>0</v>
      </c>
      <c r="Q1551" s="237">
        <v>0.026790000000000001</v>
      </c>
      <c r="R1551" s="237">
        <f>Q1551*H1551</f>
        <v>0.026790000000000001</v>
      </c>
      <c r="S1551" s="237">
        <v>0</v>
      </c>
      <c r="T1551" s="238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39" t="s">
        <v>371</v>
      </c>
      <c r="AT1551" s="239" t="s">
        <v>372</v>
      </c>
      <c r="AU1551" s="239" t="s">
        <v>88</v>
      </c>
      <c r="AY1551" s="18" t="s">
        <v>216</v>
      </c>
      <c r="BE1551" s="240">
        <f>IF(N1551="základní",J1551,0)</f>
        <v>0</v>
      </c>
      <c r="BF1551" s="240">
        <f>IF(N1551="snížená",J1551,0)</f>
        <v>0</v>
      </c>
      <c r="BG1551" s="240">
        <f>IF(N1551="zákl. přenesená",J1551,0)</f>
        <v>0</v>
      </c>
      <c r="BH1551" s="240">
        <f>IF(N1551="sníž. přenesená",J1551,0)</f>
        <v>0</v>
      </c>
      <c r="BI1551" s="240">
        <f>IF(N1551="nulová",J1551,0)</f>
        <v>0</v>
      </c>
      <c r="BJ1551" s="18" t="s">
        <v>86</v>
      </c>
      <c r="BK1551" s="240">
        <f>ROUND(I1551*H1551,2)</f>
        <v>0</v>
      </c>
      <c r="BL1551" s="18" t="s">
        <v>290</v>
      </c>
      <c r="BM1551" s="239" t="s">
        <v>6265</v>
      </c>
    </row>
    <row r="1552" s="2" customFormat="1" ht="16.5" customHeight="1">
      <c r="A1552" s="39"/>
      <c r="B1552" s="40"/>
      <c r="C1552" s="228" t="s">
        <v>2686</v>
      </c>
      <c r="D1552" s="228" t="s">
        <v>218</v>
      </c>
      <c r="E1552" s="229" t="s">
        <v>6266</v>
      </c>
      <c r="F1552" s="230" t="s">
        <v>6267</v>
      </c>
      <c r="G1552" s="231" t="s">
        <v>221</v>
      </c>
      <c r="H1552" s="232">
        <v>2</v>
      </c>
      <c r="I1552" s="233"/>
      <c r="J1552" s="234">
        <f>ROUND(I1552*H1552,2)</f>
        <v>0</v>
      </c>
      <c r="K1552" s="230" t="s">
        <v>222</v>
      </c>
      <c r="L1552" s="45"/>
      <c r="M1552" s="235" t="s">
        <v>1</v>
      </c>
      <c r="N1552" s="236" t="s">
        <v>44</v>
      </c>
      <c r="O1552" s="92"/>
      <c r="P1552" s="237">
        <f>O1552*H1552</f>
        <v>0</v>
      </c>
      <c r="Q1552" s="237">
        <v>0</v>
      </c>
      <c r="R1552" s="237">
        <f>Q1552*H1552</f>
        <v>0</v>
      </c>
      <c r="S1552" s="237">
        <v>0</v>
      </c>
      <c r="T1552" s="238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39" t="s">
        <v>290</v>
      </c>
      <c r="AT1552" s="239" t="s">
        <v>218</v>
      </c>
      <c r="AU1552" s="239" t="s">
        <v>88</v>
      </c>
      <c r="AY1552" s="18" t="s">
        <v>216</v>
      </c>
      <c r="BE1552" s="240">
        <f>IF(N1552="základní",J1552,0)</f>
        <v>0</v>
      </c>
      <c r="BF1552" s="240">
        <f>IF(N1552="snížená",J1552,0)</f>
        <v>0</v>
      </c>
      <c r="BG1552" s="240">
        <f>IF(N1552="zákl. přenesená",J1552,0)</f>
        <v>0</v>
      </c>
      <c r="BH1552" s="240">
        <f>IF(N1552="sníž. přenesená",J1552,0)</f>
        <v>0</v>
      </c>
      <c r="BI1552" s="240">
        <f>IF(N1552="nulová",J1552,0)</f>
        <v>0</v>
      </c>
      <c r="BJ1552" s="18" t="s">
        <v>86</v>
      </c>
      <c r="BK1552" s="240">
        <f>ROUND(I1552*H1552,2)</f>
        <v>0</v>
      </c>
      <c r="BL1552" s="18" t="s">
        <v>290</v>
      </c>
      <c r="BM1552" s="239" t="s">
        <v>6268</v>
      </c>
    </row>
    <row r="1553" s="2" customFormat="1" ht="16.5" customHeight="1">
      <c r="A1553" s="39"/>
      <c r="B1553" s="40"/>
      <c r="C1553" s="264" t="s">
        <v>2692</v>
      </c>
      <c r="D1553" s="264" t="s">
        <v>372</v>
      </c>
      <c r="E1553" s="265" t="s">
        <v>6269</v>
      </c>
      <c r="F1553" s="266" t="s">
        <v>6270</v>
      </c>
      <c r="G1553" s="267" t="s">
        <v>2040</v>
      </c>
      <c r="H1553" s="268">
        <v>1</v>
      </c>
      <c r="I1553" s="269"/>
      <c r="J1553" s="270">
        <f>ROUND(I1553*H1553,2)</f>
        <v>0</v>
      </c>
      <c r="K1553" s="266" t="s">
        <v>1</v>
      </c>
      <c r="L1553" s="271"/>
      <c r="M1553" s="272" t="s">
        <v>1</v>
      </c>
      <c r="N1553" s="273" t="s">
        <v>44</v>
      </c>
      <c r="O1553" s="92"/>
      <c r="P1553" s="237">
        <f>O1553*H1553</f>
        <v>0</v>
      </c>
      <c r="Q1553" s="237">
        <v>0.026790000000000001</v>
      </c>
      <c r="R1553" s="237">
        <f>Q1553*H1553</f>
        <v>0.026790000000000001</v>
      </c>
      <c r="S1553" s="237">
        <v>0</v>
      </c>
      <c r="T1553" s="238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9" t="s">
        <v>371</v>
      </c>
      <c r="AT1553" s="239" t="s">
        <v>372</v>
      </c>
      <c r="AU1553" s="239" t="s">
        <v>88</v>
      </c>
      <c r="AY1553" s="18" t="s">
        <v>216</v>
      </c>
      <c r="BE1553" s="240">
        <f>IF(N1553="základní",J1553,0)</f>
        <v>0</v>
      </c>
      <c r="BF1553" s="240">
        <f>IF(N1553="snížená",J1553,0)</f>
        <v>0</v>
      </c>
      <c r="BG1553" s="240">
        <f>IF(N1553="zákl. přenesená",J1553,0)</f>
        <v>0</v>
      </c>
      <c r="BH1553" s="240">
        <f>IF(N1553="sníž. přenesená",J1553,0)</f>
        <v>0</v>
      </c>
      <c r="BI1553" s="240">
        <f>IF(N1553="nulová",J1553,0)</f>
        <v>0</v>
      </c>
      <c r="BJ1553" s="18" t="s">
        <v>86</v>
      </c>
      <c r="BK1553" s="240">
        <f>ROUND(I1553*H1553,2)</f>
        <v>0</v>
      </c>
      <c r="BL1553" s="18" t="s">
        <v>290</v>
      </c>
      <c r="BM1553" s="239" t="s">
        <v>6271</v>
      </c>
    </row>
    <row r="1554" s="2" customFormat="1" ht="16.5" customHeight="1">
      <c r="A1554" s="39"/>
      <c r="B1554" s="40"/>
      <c r="C1554" s="264" t="s">
        <v>2698</v>
      </c>
      <c r="D1554" s="264" t="s">
        <v>372</v>
      </c>
      <c r="E1554" s="265" t="s">
        <v>6272</v>
      </c>
      <c r="F1554" s="266" t="s">
        <v>6273</v>
      </c>
      <c r="G1554" s="267" t="s">
        <v>2040</v>
      </c>
      <c r="H1554" s="268">
        <v>1</v>
      </c>
      <c r="I1554" s="269"/>
      <c r="J1554" s="270">
        <f>ROUND(I1554*H1554,2)</f>
        <v>0</v>
      </c>
      <c r="K1554" s="266" t="s">
        <v>1</v>
      </c>
      <c r="L1554" s="271"/>
      <c r="M1554" s="272" t="s">
        <v>1</v>
      </c>
      <c r="N1554" s="273" t="s">
        <v>44</v>
      </c>
      <c r="O1554" s="92"/>
      <c r="P1554" s="237">
        <f>O1554*H1554</f>
        <v>0</v>
      </c>
      <c r="Q1554" s="237">
        <v>0.026790000000000001</v>
      </c>
      <c r="R1554" s="237">
        <f>Q1554*H1554</f>
        <v>0.026790000000000001</v>
      </c>
      <c r="S1554" s="237">
        <v>0</v>
      </c>
      <c r="T1554" s="238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39" t="s">
        <v>371</v>
      </c>
      <c r="AT1554" s="239" t="s">
        <v>372</v>
      </c>
      <c r="AU1554" s="239" t="s">
        <v>88</v>
      </c>
      <c r="AY1554" s="18" t="s">
        <v>216</v>
      </c>
      <c r="BE1554" s="240">
        <f>IF(N1554="základní",J1554,0)</f>
        <v>0</v>
      </c>
      <c r="BF1554" s="240">
        <f>IF(N1554="snížená",J1554,0)</f>
        <v>0</v>
      </c>
      <c r="BG1554" s="240">
        <f>IF(N1554="zákl. přenesená",J1554,0)</f>
        <v>0</v>
      </c>
      <c r="BH1554" s="240">
        <f>IF(N1554="sníž. přenesená",J1554,0)</f>
        <v>0</v>
      </c>
      <c r="BI1554" s="240">
        <f>IF(N1554="nulová",J1554,0)</f>
        <v>0</v>
      </c>
      <c r="BJ1554" s="18" t="s">
        <v>86</v>
      </c>
      <c r="BK1554" s="240">
        <f>ROUND(I1554*H1554,2)</f>
        <v>0</v>
      </c>
      <c r="BL1554" s="18" t="s">
        <v>290</v>
      </c>
      <c r="BM1554" s="239" t="s">
        <v>6274</v>
      </c>
    </row>
    <row r="1555" s="2" customFormat="1" ht="16.5" customHeight="1">
      <c r="A1555" s="39"/>
      <c r="B1555" s="40"/>
      <c r="C1555" s="228" t="s">
        <v>2705</v>
      </c>
      <c r="D1555" s="228" t="s">
        <v>218</v>
      </c>
      <c r="E1555" s="229" t="s">
        <v>6275</v>
      </c>
      <c r="F1555" s="230" t="s">
        <v>6276</v>
      </c>
      <c r="G1555" s="231" t="s">
        <v>221</v>
      </c>
      <c r="H1555" s="232">
        <v>15</v>
      </c>
      <c r="I1555" s="233"/>
      <c r="J1555" s="234">
        <f>ROUND(I1555*H1555,2)</f>
        <v>0</v>
      </c>
      <c r="K1555" s="230" t="s">
        <v>222</v>
      </c>
      <c r="L1555" s="45"/>
      <c r="M1555" s="235" t="s">
        <v>1</v>
      </c>
      <c r="N1555" s="236" t="s">
        <v>44</v>
      </c>
      <c r="O1555" s="92"/>
      <c r="P1555" s="237">
        <f>O1555*H1555</f>
        <v>0</v>
      </c>
      <c r="Q1555" s="237">
        <v>0</v>
      </c>
      <c r="R1555" s="237">
        <f>Q1555*H1555</f>
        <v>0</v>
      </c>
      <c r="S1555" s="237">
        <v>0</v>
      </c>
      <c r="T1555" s="238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39" t="s">
        <v>290</v>
      </c>
      <c r="AT1555" s="239" t="s">
        <v>218</v>
      </c>
      <c r="AU1555" s="239" t="s">
        <v>88</v>
      </c>
      <c r="AY1555" s="18" t="s">
        <v>216</v>
      </c>
      <c r="BE1555" s="240">
        <f>IF(N1555="základní",J1555,0)</f>
        <v>0</v>
      </c>
      <c r="BF1555" s="240">
        <f>IF(N1555="snížená",J1555,0)</f>
        <v>0</v>
      </c>
      <c r="BG1555" s="240">
        <f>IF(N1555="zákl. přenesená",J1555,0)</f>
        <v>0</v>
      </c>
      <c r="BH1555" s="240">
        <f>IF(N1555="sníž. přenesená",J1555,0)</f>
        <v>0</v>
      </c>
      <c r="BI1555" s="240">
        <f>IF(N1555="nulová",J1555,0)</f>
        <v>0</v>
      </c>
      <c r="BJ1555" s="18" t="s">
        <v>86</v>
      </c>
      <c r="BK1555" s="240">
        <f>ROUND(I1555*H1555,2)</f>
        <v>0</v>
      </c>
      <c r="BL1555" s="18" t="s">
        <v>290</v>
      </c>
      <c r="BM1555" s="239" t="s">
        <v>2824</v>
      </c>
    </row>
    <row r="1556" s="13" customFormat="1">
      <c r="A1556" s="13"/>
      <c r="B1556" s="241"/>
      <c r="C1556" s="242"/>
      <c r="D1556" s="243" t="s">
        <v>230</v>
      </c>
      <c r="E1556" s="244" t="s">
        <v>1</v>
      </c>
      <c r="F1556" s="245" t="s">
        <v>6277</v>
      </c>
      <c r="G1556" s="242"/>
      <c r="H1556" s="246">
        <v>15</v>
      </c>
      <c r="I1556" s="247"/>
      <c r="J1556" s="242"/>
      <c r="K1556" s="242"/>
      <c r="L1556" s="248"/>
      <c r="M1556" s="249"/>
      <c r="N1556" s="250"/>
      <c r="O1556" s="250"/>
      <c r="P1556" s="250"/>
      <c r="Q1556" s="250"/>
      <c r="R1556" s="250"/>
      <c r="S1556" s="250"/>
      <c r="T1556" s="25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2" t="s">
        <v>230</v>
      </c>
      <c r="AU1556" s="252" t="s">
        <v>88</v>
      </c>
      <c r="AV1556" s="13" t="s">
        <v>88</v>
      </c>
      <c r="AW1556" s="13" t="s">
        <v>34</v>
      </c>
      <c r="AX1556" s="13" t="s">
        <v>86</v>
      </c>
      <c r="AY1556" s="252" t="s">
        <v>216</v>
      </c>
    </row>
    <row r="1557" s="2" customFormat="1" ht="16.5" customHeight="1">
      <c r="A1557" s="39"/>
      <c r="B1557" s="40"/>
      <c r="C1557" s="264" t="s">
        <v>2710</v>
      </c>
      <c r="D1557" s="264" t="s">
        <v>372</v>
      </c>
      <c r="E1557" s="265" t="s">
        <v>6278</v>
      </c>
      <c r="F1557" s="266" t="s">
        <v>6279</v>
      </c>
      <c r="G1557" s="267" t="s">
        <v>221</v>
      </c>
      <c r="H1557" s="268">
        <v>15</v>
      </c>
      <c r="I1557" s="269"/>
      <c r="J1557" s="270">
        <f>ROUND(I1557*H1557,2)</f>
        <v>0</v>
      </c>
      <c r="K1557" s="266" t="s">
        <v>222</v>
      </c>
      <c r="L1557" s="271"/>
      <c r="M1557" s="272" t="s">
        <v>1</v>
      </c>
      <c r="N1557" s="273" t="s">
        <v>44</v>
      </c>
      <c r="O1557" s="92"/>
      <c r="P1557" s="237">
        <f>O1557*H1557</f>
        <v>0</v>
      </c>
      <c r="Q1557" s="237">
        <v>0.0024399999999999999</v>
      </c>
      <c r="R1557" s="237">
        <f>Q1557*H1557</f>
        <v>0.036600000000000001</v>
      </c>
      <c r="S1557" s="237">
        <v>0</v>
      </c>
      <c r="T1557" s="238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9" t="s">
        <v>371</v>
      </c>
      <c r="AT1557" s="239" t="s">
        <v>372</v>
      </c>
      <c r="AU1557" s="239" t="s">
        <v>88</v>
      </c>
      <c r="AY1557" s="18" t="s">
        <v>216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8" t="s">
        <v>86</v>
      </c>
      <c r="BK1557" s="240">
        <f>ROUND(I1557*H1557,2)</f>
        <v>0</v>
      </c>
      <c r="BL1557" s="18" t="s">
        <v>290</v>
      </c>
      <c r="BM1557" s="239" t="s">
        <v>2829</v>
      </c>
    </row>
    <row r="1558" s="2" customFormat="1" ht="21.75" customHeight="1">
      <c r="A1558" s="39"/>
      <c r="B1558" s="40"/>
      <c r="C1558" s="264" t="s">
        <v>2715</v>
      </c>
      <c r="D1558" s="264" t="s">
        <v>372</v>
      </c>
      <c r="E1558" s="265" t="s">
        <v>2835</v>
      </c>
      <c r="F1558" s="266" t="s">
        <v>2836</v>
      </c>
      <c r="G1558" s="267" t="s">
        <v>293</v>
      </c>
      <c r="H1558" s="268">
        <v>23</v>
      </c>
      <c r="I1558" s="269"/>
      <c r="J1558" s="270">
        <f>ROUND(I1558*H1558,2)</f>
        <v>0</v>
      </c>
      <c r="K1558" s="266" t="s">
        <v>1</v>
      </c>
      <c r="L1558" s="271"/>
      <c r="M1558" s="272" t="s">
        <v>1</v>
      </c>
      <c r="N1558" s="273" t="s">
        <v>44</v>
      </c>
      <c r="O1558" s="92"/>
      <c r="P1558" s="237">
        <f>O1558*H1558</f>
        <v>0</v>
      </c>
      <c r="Q1558" s="237">
        <v>0.00024000000000000001</v>
      </c>
      <c r="R1558" s="237">
        <f>Q1558*H1558</f>
        <v>0.0055199999999999997</v>
      </c>
      <c r="S1558" s="237">
        <v>0</v>
      </c>
      <c r="T1558" s="238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39" t="s">
        <v>371</v>
      </c>
      <c r="AT1558" s="239" t="s">
        <v>372</v>
      </c>
      <c r="AU1558" s="239" t="s">
        <v>88</v>
      </c>
      <c r="AY1558" s="18" t="s">
        <v>216</v>
      </c>
      <c r="BE1558" s="240">
        <f>IF(N1558="základní",J1558,0)</f>
        <v>0</v>
      </c>
      <c r="BF1558" s="240">
        <f>IF(N1558="snížená",J1558,0)</f>
        <v>0</v>
      </c>
      <c r="BG1558" s="240">
        <f>IF(N1558="zákl. přenesená",J1558,0)</f>
        <v>0</v>
      </c>
      <c r="BH1558" s="240">
        <f>IF(N1558="sníž. přenesená",J1558,0)</f>
        <v>0</v>
      </c>
      <c r="BI1558" s="240">
        <f>IF(N1558="nulová",J1558,0)</f>
        <v>0</v>
      </c>
      <c r="BJ1558" s="18" t="s">
        <v>86</v>
      </c>
      <c r="BK1558" s="240">
        <f>ROUND(I1558*H1558,2)</f>
        <v>0</v>
      </c>
      <c r="BL1558" s="18" t="s">
        <v>290</v>
      </c>
      <c r="BM1558" s="239" t="s">
        <v>2837</v>
      </c>
    </row>
    <row r="1559" s="2" customFormat="1" ht="16.5" customHeight="1">
      <c r="A1559" s="39"/>
      <c r="B1559" s="40"/>
      <c r="C1559" s="228" t="s">
        <v>2719</v>
      </c>
      <c r="D1559" s="228" t="s">
        <v>218</v>
      </c>
      <c r="E1559" s="229" t="s">
        <v>2839</v>
      </c>
      <c r="F1559" s="230" t="s">
        <v>6280</v>
      </c>
      <c r="G1559" s="231" t="s">
        <v>650</v>
      </c>
      <c r="H1559" s="232">
        <v>358.42500000000001</v>
      </c>
      <c r="I1559" s="233"/>
      <c r="J1559" s="234">
        <f>ROUND(I1559*H1559,2)</f>
        <v>0</v>
      </c>
      <c r="K1559" s="230" t="s">
        <v>222</v>
      </c>
      <c r="L1559" s="45"/>
      <c r="M1559" s="235" t="s">
        <v>1</v>
      </c>
      <c r="N1559" s="236" t="s">
        <v>44</v>
      </c>
      <c r="O1559" s="92"/>
      <c r="P1559" s="237">
        <f>O1559*H1559</f>
        <v>0</v>
      </c>
      <c r="Q1559" s="237">
        <v>6.0000000000000002E-05</v>
      </c>
      <c r="R1559" s="237">
        <f>Q1559*H1559</f>
        <v>0.0215055</v>
      </c>
      <c r="S1559" s="237">
        <v>0</v>
      </c>
      <c r="T1559" s="238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9" t="s">
        <v>290</v>
      </c>
      <c r="AT1559" s="239" t="s">
        <v>218</v>
      </c>
      <c r="AU1559" s="239" t="s">
        <v>88</v>
      </c>
      <c r="AY1559" s="18" t="s">
        <v>216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86</v>
      </c>
      <c r="BK1559" s="240">
        <f>ROUND(I1559*H1559,2)</f>
        <v>0</v>
      </c>
      <c r="BL1559" s="18" t="s">
        <v>290</v>
      </c>
      <c r="BM1559" s="239" t="s">
        <v>2853</v>
      </c>
    </row>
    <row r="1560" s="13" customFormat="1">
      <c r="A1560" s="13"/>
      <c r="B1560" s="241"/>
      <c r="C1560" s="242"/>
      <c r="D1560" s="243" t="s">
        <v>230</v>
      </c>
      <c r="E1560" s="244" t="s">
        <v>1</v>
      </c>
      <c r="F1560" s="245" t="s">
        <v>6281</v>
      </c>
      <c r="G1560" s="242"/>
      <c r="H1560" s="246">
        <v>91.613</v>
      </c>
      <c r="I1560" s="247"/>
      <c r="J1560" s="242"/>
      <c r="K1560" s="242"/>
      <c r="L1560" s="248"/>
      <c r="M1560" s="249"/>
      <c r="N1560" s="250"/>
      <c r="O1560" s="250"/>
      <c r="P1560" s="250"/>
      <c r="Q1560" s="250"/>
      <c r="R1560" s="250"/>
      <c r="S1560" s="250"/>
      <c r="T1560" s="251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2" t="s">
        <v>230</v>
      </c>
      <c r="AU1560" s="252" t="s">
        <v>88</v>
      </c>
      <c r="AV1560" s="13" t="s">
        <v>88</v>
      </c>
      <c r="AW1560" s="13" t="s">
        <v>34</v>
      </c>
      <c r="AX1560" s="13" t="s">
        <v>79</v>
      </c>
      <c r="AY1560" s="252" t="s">
        <v>216</v>
      </c>
    </row>
    <row r="1561" s="13" customFormat="1">
      <c r="A1561" s="13"/>
      <c r="B1561" s="241"/>
      <c r="C1561" s="242"/>
      <c r="D1561" s="243" t="s">
        <v>230</v>
      </c>
      <c r="E1561" s="244" t="s">
        <v>1</v>
      </c>
      <c r="F1561" s="245" t="s">
        <v>6282</v>
      </c>
      <c r="G1561" s="242"/>
      <c r="H1561" s="246">
        <v>266.81200000000001</v>
      </c>
      <c r="I1561" s="247"/>
      <c r="J1561" s="242"/>
      <c r="K1561" s="242"/>
      <c r="L1561" s="248"/>
      <c r="M1561" s="249"/>
      <c r="N1561" s="250"/>
      <c r="O1561" s="250"/>
      <c r="P1561" s="250"/>
      <c r="Q1561" s="250"/>
      <c r="R1561" s="250"/>
      <c r="S1561" s="250"/>
      <c r="T1561" s="25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2" t="s">
        <v>230</v>
      </c>
      <c r="AU1561" s="252" t="s">
        <v>88</v>
      </c>
      <c r="AV1561" s="13" t="s">
        <v>88</v>
      </c>
      <c r="AW1561" s="13" t="s">
        <v>34</v>
      </c>
      <c r="AX1561" s="13" t="s">
        <v>79</v>
      </c>
      <c r="AY1561" s="252" t="s">
        <v>216</v>
      </c>
    </row>
    <row r="1562" s="14" customFormat="1">
      <c r="A1562" s="14"/>
      <c r="B1562" s="253"/>
      <c r="C1562" s="254"/>
      <c r="D1562" s="243" t="s">
        <v>230</v>
      </c>
      <c r="E1562" s="255" t="s">
        <v>1</v>
      </c>
      <c r="F1562" s="256" t="s">
        <v>285</v>
      </c>
      <c r="G1562" s="254"/>
      <c r="H1562" s="257">
        <v>358.42500000000001</v>
      </c>
      <c r="I1562" s="258"/>
      <c r="J1562" s="254"/>
      <c r="K1562" s="254"/>
      <c r="L1562" s="259"/>
      <c r="M1562" s="260"/>
      <c r="N1562" s="261"/>
      <c r="O1562" s="261"/>
      <c r="P1562" s="261"/>
      <c r="Q1562" s="261"/>
      <c r="R1562" s="261"/>
      <c r="S1562" s="261"/>
      <c r="T1562" s="26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3" t="s">
        <v>230</v>
      </c>
      <c r="AU1562" s="263" t="s">
        <v>88</v>
      </c>
      <c r="AV1562" s="14" t="s">
        <v>121</v>
      </c>
      <c r="AW1562" s="14" t="s">
        <v>34</v>
      </c>
      <c r="AX1562" s="14" t="s">
        <v>86</v>
      </c>
      <c r="AY1562" s="263" t="s">
        <v>216</v>
      </c>
    </row>
    <row r="1563" s="2" customFormat="1" ht="16.5" customHeight="1">
      <c r="A1563" s="39"/>
      <c r="B1563" s="40"/>
      <c r="C1563" s="264" t="s">
        <v>2723</v>
      </c>
      <c r="D1563" s="264" t="s">
        <v>372</v>
      </c>
      <c r="E1563" s="265" t="s">
        <v>2856</v>
      </c>
      <c r="F1563" s="266" t="s">
        <v>2857</v>
      </c>
      <c r="G1563" s="267" t="s">
        <v>650</v>
      </c>
      <c r="H1563" s="268">
        <v>394.26799999999997</v>
      </c>
      <c r="I1563" s="269"/>
      <c r="J1563" s="270">
        <f>ROUND(I1563*H1563,2)</f>
        <v>0</v>
      </c>
      <c r="K1563" s="266" t="s">
        <v>1</v>
      </c>
      <c r="L1563" s="271"/>
      <c r="M1563" s="272" t="s">
        <v>1</v>
      </c>
      <c r="N1563" s="273" t="s">
        <v>44</v>
      </c>
      <c r="O1563" s="92"/>
      <c r="P1563" s="237">
        <f>O1563*H1563</f>
        <v>0</v>
      </c>
      <c r="Q1563" s="237">
        <v>0.001</v>
      </c>
      <c r="R1563" s="237">
        <f>Q1563*H1563</f>
        <v>0.39426800000000001</v>
      </c>
      <c r="S1563" s="237">
        <v>0</v>
      </c>
      <c r="T1563" s="238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9" t="s">
        <v>371</v>
      </c>
      <c r="AT1563" s="239" t="s">
        <v>372</v>
      </c>
      <c r="AU1563" s="239" t="s">
        <v>88</v>
      </c>
      <c r="AY1563" s="18" t="s">
        <v>216</v>
      </c>
      <c r="BE1563" s="240">
        <f>IF(N1563="základní",J1563,0)</f>
        <v>0</v>
      </c>
      <c r="BF1563" s="240">
        <f>IF(N1563="snížená",J1563,0)</f>
        <v>0</v>
      </c>
      <c r="BG1563" s="240">
        <f>IF(N1563="zákl. přenesená",J1563,0)</f>
        <v>0</v>
      </c>
      <c r="BH1563" s="240">
        <f>IF(N1563="sníž. přenesená",J1563,0)</f>
        <v>0</v>
      </c>
      <c r="BI1563" s="240">
        <f>IF(N1563="nulová",J1563,0)</f>
        <v>0</v>
      </c>
      <c r="BJ1563" s="18" t="s">
        <v>86</v>
      </c>
      <c r="BK1563" s="240">
        <f>ROUND(I1563*H1563,2)</f>
        <v>0</v>
      </c>
      <c r="BL1563" s="18" t="s">
        <v>290</v>
      </c>
      <c r="BM1563" s="239" t="s">
        <v>2858</v>
      </c>
    </row>
    <row r="1564" s="13" customFormat="1">
      <c r="A1564" s="13"/>
      <c r="B1564" s="241"/>
      <c r="C1564" s="242"/>
      <c r="D1564" s="243" t="s">
        <v>230</v>
      </c>
      <c r="E1564" s="244" t="s">
        <v>1</v>
      </c>
      <c r="F1564" s="245" t="s">
        <v>6281</v>
      </c>
      <c r="G1564" s="242"/>
      <c r="H1564" s="246">
        <v>91.613</v>
      </c>
      <c r="I1564" s="247"/>
      <c r="J1564" s="242"/>
      <c r="K1564" s="242"/>
      <c r="L1564" s="248"/>
      <c r="M1564" s="249"/>
      <c r="N1564" s="250"/>
      <c r="O1564" s="250"/>
      <c r="P1564" s="250"/>
      <c r="Q1564" s="250"/>
      <c r="R1564" s="250"/>
      <c r="S1564" s="250"/>
      <c r="T1564" s="251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2" t="s">
        <v>230</v>
      </c>
      <c r="AU1564" s="252" t="s">
        <v>88</v>
      </c>
      <c r="AV1564" s="13" t="s">
        <v>88</v>
      </c>
      <c r="AW1564" s="13" t="s">
        <v>34</v>
      </c>
      <c r="AX1564" s="13" t="s">
        <v>79</v>
      </c>
      <c r="AY1564" s="252" t="s">
        <v>216</v>
      </c>
    </row>
    <row r="1565" s="13" customFormat="1">
      <c r="A1565" s="13"/>
      <c r="B1565" s="241"/>
      <c r="C1565" s="242"/>
      <c r="D1565" s="243" t="s">
        <v>230</v>
      </c>
      <c r="E1565" s="244" t="s">
        <v>1</v>
      </c>
      <c r="F1565" s="245" t="s">
        <v>6282</v>
      </c>
      <c r="G1565" s="242"/>
      <c r="H1565" s="246">
        <v>266.81200000000001</v>
      </c>
      <c r="I1565" s="247"/>
      <c r="J1565" s="242"/>
      <c r="K1565" s="242"/>
      <c r="L1565" s="248"/>
      <c r="M1565" s="249"/>
      <c r="N1565" s="250"/>
      <c r="O1565" s="250"/>
      <c r="P1565" s="250"/>
      <c r="Q1565" s="250"/>
      <c r="R1565" s="250"/>
      <c r="S1565" s="250"/>
      <c r="T1565" s="25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2" t="s">
        <v>230</v>
      </c>
      <c r="AU1565" s="252" t="s">
        <v>88</v>
      </c>
      <c r="AV1565" s="13" t="s">
        <v>88</v>
      </c>
      <c r="AW1565" s="13" t="s">
        <v>34</v>
      </c>
      <c r="AX1565" s="13" t="s">
        <v>79</v>
      </c>
      <c r="AY1565" s="252" t="s">
        <v>216</v>
      </c>
    </row>
    <row r="1566" s="14" customFormat="1">
      <c r="A1566" s="14"/>
      <c r="B1566" s="253"/>
      <c r="C1566" s="254"/>
      <c r="D1566" s="243" t="s">
        <v>230</v>
      </c>
      <c r="E1566" s="255" t="s">
        <v>1</v>
      </c>
      <c r="F1566" s="256" t="s">
        <v>6283</v>
      </c>
      <c r="G1566" s="254"/>
      <c r="H1566" s="257">
        <v>358.42500000000001</v>
      </c>
      <c r="I1566" s="258"/>
      <c r="J1566" s="254"/>
      <c r="K1566" s="254"/>
      <c r="L1566" s="259"/>
      <c r="M1566" s="260"/>
      <c r="N1566" s="261"/>
      <c r="O1566" s="261"/>
      <c r="P1566" s="261"/>
      <c r="Q1566" s="261"/>
      <c r="R1566" s="261"/>
      <c r="S1566" s="261"/>
      <c r="T1566" s="26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3" t="s">
        <v>230</v>
      </c>
      <c r="AU1566" s="263" t="s">
        <v>88</v>
      </c>
      <c r="AV1566" s="14" t="s">
        <v>121</v>
      </c>
      <c r="AW1566" s="14" t="s">
        <v>34</v>
      </c>
      <c r="AX1566" s="14" t="s">
        <v>86</v>
      </c>
      <c r="AY1566" s="263" t="s">
        <v>216</v>
      </c>
    </row>
    <row r="1567" s="13" customFormat="1">
      <c r="A1567" s="13"/>
      <c r="B1567" s="241"/>
      <c r="C1567" s="242"/>
      <c r="D1567" s="243" t="s">
        <v>230</v>
      </c>
      <c r="E1567" s="242"/>
      <c r="F1567" s="245" t="s">
        <v>6284</v>
      </c>
      <c r="G1567" s="242"/>
      <c r="H1567" s="246">
        <v>394.26799999999997</v>
      </c>
      <c r="I1567" s="247"/>
      <c r="J1567" s="242"/>
      <c r="K1567" s="242"/>
      <c r="L1567" s="248"/>
      <c r="M1567" s="249"/>
      <c r="N1567" s="250"/>
      <c r="O1567" s="250"/>
      <c r="P1567" s="250"/>
      <c r="Q1567" s="250"/>
      <c r="R1567" s="250"/>
      <c r="S1567" s="250"/>
      <c r="T1567" s="25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2" t="s">
        <v>230</v>
      </c>
      <c r="AU1567" s="252" t="s">
        <v>88</v>
      </c>
      <c r="AV1567" s="13" t="s">
        <v>88</v>
      </c>
      <c r="AW1567" s="13" t="s">
        <v>4</v>
      </c>
      <c r="AX1567" s="13" t="s">
        <v>86</v>
      </c>
      <c r="AY1567" s="252" t="s">
        <v>216</v>
      </c>
    </row>
    <row r="1568" s="2" customFormat="1" ht="24.15" customHeight="1">
      <c r="A1568" s="39"/>
      <c r="B1568" s="40"/>
      <c r="C1568" s="264" t="s">
        <v>2727</v>
      </c>
      <c r="D1568" s="264" t="s">
        <v>372</v>
      </c>
      <c r="E1568" s="265" t="s">
        <v>6285</v>
      </c>
      <c r="F1568" s="266" t="s">
        <v>2205</v>
      </c>
      <c r="G1568" s="267" t="s">
        <v>277</v>
      </c>
      <c r="H1568" s="268">
        <v>1.1759999999999999</v>
      </c>
      <c r="I1568" s="269"/>
      <c r="J1568" s="270">
        <f>ROUND(I1568*H1568,2)</f>
        <v>0</v>
      </c>
      <c r="K1568" s="266" t="s">
        <v>770</v>
      </c>
      <c r="L1568" s="271"/>
      <c r="M1568" s="272" t="s">
        <v>1</v>
      </c>
      <c r="N1568" s="273" t="s">
        <v>44</v>
      </c>
      <c r="O1568" s="92"/>
      <c r="P1568" s="237">
        <f>O1568*H1568</f>
        <v>0</v>
      </c>
      <c r="Q1568" s="237">
        <v>0.0018</v>
      </c>
      <c r="R1568" s="237">
        <f>Q1568*H1568</f>
        <v>0.0021167999999999998</v>
      </c>
      <c r="S1568" s="237">
        <v>0</v>
      </c>
      <c r="T1568" s="238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39" t="s">
        <v>371</v>
      </c>
      <c r="AT1568" s="239" t="s">
        <v>372</v>
      </c>
      <c r="AU1568" s="239" t="s">
        <v>88</v>
      </c>
      <c r="AY1568" s="18" t="s">
        <v>216</v>
      </c>
      <c r="BE1568" s="240">
        <f>IF(N1568="základní",J1568,0)</f>
        <v>0</v>
      </c>
      <c r="BF1568" s="240">
        <f>IF(N1568="snížená",J1568,0)</f>
        <v>0</v>
      </c>
      <c r="BG1568" s="240">
        <f>IF(N1568="zákl. přenesená",J1568,0)</f>
        <v>0</v>
      </c>
      <c r="BH1568" s="240">
        <f>IF(N1568="sníž. přenesená",J1568,0)</f>
        <v>0</v>
      </c>
      <c r="BI1568" s="240">
        <f>IF(N1568="nulová",J1568,0)</f>
        <v>0</v>
      </c>
      <c r="BJ1568" s="18" t="s">
        <v>86</v>
      </c>
      <c r="BK1568" s="240">
        <f>ROUND(I1568*H1568,2)</f>
        <v>0</v>
      </c>
      <c r="BL1568" s="18" t="s">
        <v>290</v>
      </c>
      <c r="BM1568" s="239" t="s">
        <v>6286</v>
      </c>
    </row>
    <row r="1569" s="13" customFormat="1">
      <c r="A1569" s="13"/>
      <c r="B1569" s="241"/>
      <c r="C1569" s="242"/>
      <c r="D1569" s="243" t="s">
        <v>230</v>
      </c>
      <c r="E1569" s="244" t="s">
        <v>1</v>
      </c>
      <c r="F1569" s="245" t="s">
        <v>6287</v>
      </c>
      <c r="G1569" s="242"/>
      <c r="H1569" s="246">
        <v>0.23999999999999999</v>
      </c>
      <c r="I1569" s="247"/>
      <c r="J1569" s="242"/>
      <c r="K1569" s="242"/>
      <c r="L1569" s="248"/>
      <c r="M1569" s="249"/>
      <c r="N1569" s="250"/>
      <c r="O1569" s="250"/>
      <c r="P1569" s="250"/>
      <c r="Q1569" s="250"/>
      <c r="R1569" s="250"/>
      <c r="S1569" s="250"/>
      <c r="T1569" s="25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2" t="s">
        <v>230</v>
      </c>
      <c r="AU1569" s="252" t="s">
        <v>88</v>
      </c>
      <c r="AV1569" s="13" t="s">
        <v>88</v>
      </c>
      <c r="AW1569" s="13" t="s">
        <v>34</v>
      </c>
      <c r="AX1569" s="13" t="s">
        <v>79</v>
      </c>
      <c r="AY1569" s="252" t="s">
        <v>216</v>
      </c>
    </row>
    <row r="1570" s="13" customFormat="1">
      <c r="A1570" s="13"/>
      <c r="B1570" s="241"/>
      <c r="C1570" s="242"/>
      <c r="D1570" s="243" t="s">
        <v>230</v>
      </c>
      <c r="E1570" s="244" t="s">
        <v>1</v>
      </c>
      <c r="F1570" s="245" t="s">
        <v>6288</v>
      </c>
      <c r="G1570" s="242"/>
      <c r="H1570" s="246">
        <v>0.88</v>
      </c>
      <c r="I1570" s="247"/>
      <c r="J1570" s="242"/>
      <c r="K1570" s="242"/>
      <c r="L1570" s="248"/>
      <c r="M1570" s="249"/>
      <c r="N1570" s="250"/>
      <c r="O1570" s="250"/>
      <c r="P1570" s="250"/>
      <c r="Q1570" s="250"/>
      <c r="R1570" s="250"/>
      <c r="S1570" s="250"/>
      <c r="T1570" s="251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2" t="s">
        <v>230</v>
      </c>
      <c r="AU1570" s="252" t="s">
        <v>88</v>
      </c>
      <c r="AV1570" s="13" t="s">
        <v>88</v>
      </c>
      <c r="AW1570" s="13" t="s">
        <v>34</v>
      </c>
      <c r="AX1570" s="13" t="s">
        <v>79</v>
      </c>
      <c r="AY1570" s="252" t="s">
        <v>216</v>
      </c>
    </row>
    <row r="1571" s="14" customFormat="1">
      <c r="A1571" s="14"/>
      <c r="B1571" s="253"/>
      <c r="C1571" s="254"/>
      <c r="D1571" s="243" t="s">
        <v>230</v>
      </c>
      <c r="E1571" s="255" t="s">
        <v>1</v>
      </c>
      <c r="F1571" s="256" t="s">
        <v>285</v>
      </c>
      <c r="G1571" s="254"/>
      <c r="H1571" s="257">
        <v>1.1200000000000001</v>
      </c>
      <c r="I1571" s="258"/>
      <c r="J1571" s="254"/>
      <c r="K1571" s="254"/>
      <c r="L1571" s="259"/>
      <c r="M1571" s="260"/>
      <c r="N1571" s="261"/>
      <c r="O1571" s="261"/>
      <c r="P1571" s="261"/>
      <c r="Q1571" s="261"/>
      <c r="R1571" s="261"/>
      <c r="S1571" s="261"/>
      <c r="T1571" s="26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3" t="s">
        <v>230</v>
      </c>
      <c r="AU1571" s="263" t="s">
        <v>88</v>
      </c>
      <c r="AV1571" s="14" t="s">
        <v>121</v>
      </c>
      <c r="AW1571" s="14" t="s">
        <v>34</v>
      </c>
      <c r="AX1571" s="14" t="s">
        <v>86</v>
      </c>
      <c r="AY1571" s="263" t="s">
        <v>216</v>
      </c>
    </row>
    <row r="1572" s="13" customFormat="1">
      <c r="A1572" s="13"/>
      <c r="B1572" s="241"/>
      <c r="C1572" s="242"/>
      <c r="D1572" s="243" t="s">
        <v>230</v>
      </c>
      <c r="E1572" s="242"/>
      <c r="F1572" s="245" t="s">
        <v>6289</v>
      </c>
      <c r="G1572" s="242"/>
      <c r="H1572" s="246">
        <v>1.1759999999999999</v>
      </c>
      <c r="I1572" s="247"/>
      <c r="J1572" s="242"/>
      <c r="K1572" s="242"/>
      <c r="L1572" s="248"/>
      <c r="M1572" s="249"/>
      <c r="N1572" s="250"/>
      <c r="O1572" s="250"/>
      <c r="P1572" s="250"/>
      <c r="Q1572" s="250"/>
      <c r="R1572" s="250"/>
      <c r="S1572" s="250"/>
      <c r="T1572" s="251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2" t="s">
        <v>230</v>
      </c>
      <c r="AU1572" s="252" t="s">
        <v>88</v>
      </c>
      <c r="AV1572" s="13" t="s">
        <v>88</v>
      </c>
      <c r="AW1572" s="13" t="s">
        <v>4</v>
      </c>
      <c r="AX1572" s="13" t="s">
        <v>86</v>
      </c>
      <c r="AY1572" s="252" t="s">
        <v>216</v>
      </c>
    </row>
    <row r="1573" s="2" customFormat="1" ht="16.5" customHeight="1">
      <c r="A1573" s="39"/>
      <c r="B1573" s="40"/>
      <c r="C1573" s="228" t="s">
        <v>2731</v>
      </c>
      <c r="D1573" s="228" t="s">
        <v>218</v>
      </c>
      <c r="E1573" s="229" t="s">
        <v>6290</v>
      </c>
      <c r="F1573" s="230" t="s">
        <v>6291</v>
      </c>
      <c r="G1573" s="231" t="s">
        <v>650</v>
      </c>
      <c r="H1573" s="232">
        <v>414.74799999999999</v>
      </c>
      <c r="I1573" s="233"/>
      <c r="J1573" s="234">
        <f>ROUND(I1573*H1573,2)</f>
        <v>0</v>
      </c>
      <c r="K1573" s="230" t="s">
        <v>1</v>
      </c>
      <c r="L1573" s="45"/>
      <c r="M1573" s="235" t="s">
        <v>1</v>
      </c>
      <c r="N1573" s="236" t="s">
        <v>44</v>
      </c>
      <c r="O1573" s="92"/>
      <c r="P1573" s="237">
        <f>O1573*H1573</f>
        <v>0</v>
      </c>
      <c r="Q1573" s="237">
        <v>0.001</v>
      </c>
      <c r="R1573" s="237">
        <f>Q1573*H1573</f>
        <v>0.41474800000000001</v>
      </c>
      <c r="S1573" s="237">
        <v>0</v>
      </c>
      <c r="T1573" s="238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39" t="s">
        <v>290</v>
      </c>
      <c r="AT1573" s="239" t="s">
        <v>218</v>
      </c>
      <c r="AU1573" s="239" t="s">
        <v>88</v>
      </c>
      <c r="AY1573" s="18" t="s">
        <v>216</v>
      </c>
      <c r="BE1573" s="240">
        <f>IF(N1573="základní",J1573,0)</f>
        <v>0</v>
      </c>
      <c r="BF1573" s="240">
        <f>IF(N1573="snížená",J1573,0)</f>
        <v>0</v>
      </c>
      <c r="BG1573" s="240">
        <f>IF(N1573="zákl. přenesená",J1573,0)</f>
        <v>0</v>
      </c>
      <c r="BH1573" s="240">
        <f>IF(N1573="sníž. přenesená",J1573,0)</f>
        <v>0</v>
      </c>
      <c r="BI1573" s="240">
        <f>IF(N1573="nulová",J1573,0)</f>
        <v>0</v>
      </c>
      <c r="BJ1573" s="18" t="s">
        <v>86</v>
      </c>
      <c r="BK1573" s="240">
        <f>ROUND(I1573*H1573,2)</f>
        <v>0</v>
      </c>
      <c r="BL1573" s="18" t="s">
        <v>290</v>
      </c>
      <c r="BM1573" s="239" t="s">
        <v>6292</v>
      </c>
    </row>
    <row r="1574" s="13" customFormat="1">
      <c r="A1574" s="13"/>
      <c r="B1574" s="241"/>
      <c r="C1574" s="242"/>
      <c r="D1574" s="243" t="s">
        <v>230</v>
      </c>
      <c r="E1574" s="244" t="s">
        <v>1</v>
      </c>
      <c r="F1574" s="245" t="s">
        <v>6293</v>
      </c>
      <c r="G1574" s="242"/>
      <c r="H1574" s="246">
        <v>172.80000000000001</v>
      </c>
      <c r="I1574" s="247"/>
      <c r="J1574" s="242"/>
      <c r="K1574" s="242"/>
      <c r="L1574" s="248"/>
      <c r="M1574" s="249"/>
      <c r="N1574" s="250"/>
      <c r="O1574" s="250"/>
      <c r="P1574" s="250"/>
      <c r="Q1574" s="250"/>
      <c r="R1574" s="250"/>
      <c r="S1574" s="250"/>
      <c r="T1574" s="251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2" t="s">
        <v>230</v>
      </c>
      <c r="AU1574" s="252" t="s">
        <v>88</v>
      </c>
      <c r="AV1574" s="13" t="s">
        <v>88</v>
      </c>
      <c r="AW1574" s="13" t="s">
        <v>34</v>
      </c>
      <c r="AX1574" s="13" t="s">
        <v>79</v>
      </c>
      <c r="AY1574" s="252" t="s">
        <v>216</v>
      </c>
    </row>
    <row r="1575" s="13" customFormat="1">
      <c r="A1575" s="13"/>
      <c r="B1575" s="241"/>
      <c r="C1575" s="242"/>
      <c r="D1575" s="243" t="s">
        <v>230</v>
      </c>
      <c r="E1575" s="244" t="s">
        <v>1</v>
      </c>
      <c r="F1575" s="245" t="s">
        <v>6294</v>
      </c>
      <c r="G1575" s="242"/>
      <c r="H1575" s="246">
        <v>43.240000000000002</v>
      </c>
      <c r="I1575" s="247"/>
      <c r="J1575" s="242"/>
      <c r="K1575" s="242"/>
      <c r="L1575" s="248"/>
      <c r="M1575" s="249"/>
      <c r="N1575" s="250"/>
      <c r="O1575" s="250"/>
      <c r="P1575" s="250"/>
      <c r="Q1575" s="250"/>
      <c r="R1575" s="250"/>
      <c r="S1575" s="250"/>
      <c r="T1575" s="25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2" t="s">
        <v>230</v>
      </c>
      <c r="AU1575" s="252" t="s">
        <v>88</v>
      </c>
      <c r="AV1575" s="13" t="s">
        <v>88</v>
      </c>
      <c r="AW1575" s="13" t="s">
        <v>34</v>
      </c>
      <c r="AX1575" s="13" t="s">
        <v>79</v>
      </c>
      <c r="AY1575" s="252" t="s">
        <v>216</v>
      </c>
    </row>
    <row r="1576" s="13" customFormat="1">
      <c r="A1576" s="13"/>
      <c r="B1576" s="241"/>
      <c r="C1576" s="242"/>
      <c r="D1576" s="243" t="s">
        <v>230</v>
      </c>
      <c r="E1576" s="244" t="s">
        <v>1</v>
      </c>
      <c r="F1576" s="245" t="s">
        <v>6295</v>
      </c>
      <c r="G1576" s="242"/>
      <c r="H1576" s="246">
        <v>37.729999999999997</v>
      </c>
      <c r="I1576" s="247"/>
      <c r="J1576" s="242"/>
      <c r="K1576" s="242"/>
      <c r="L1576" s="248"/>
      <c r="M1576" s="249"/>
      <c r="N1576" s="250"/>
      <c r="O1576" s="250"/>
      <c r="P1576" s="250"/>
      <c r="Q1576" s="250"/>
      <c r="R1576" s="250"/>
      <c r="S1576" s="250"/>
      <c r="T1576" s="251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2" t="s">
        <v>230</v>
      </c>
      <c r="AU1576" s="252" t="s">
        <v>88</v>
      </c>
      <c r="AV1576" s="13" t="s">
        <v>88</v>
      </c>
      <c r="AW1576" s="13" t="s">
        <v>34</v>
      </c>
      <c r="AX1576" s="13" t="s">
        <v>79</v>
      </c>
      <c r="AY1576" s="252" t="s">
        <v>216</v>
      </c>
    </row>
    <row r="1577" s="13" customFormat="1">
      <c r="A1577" s="13"/>
      <c r="B1577" s="241"/>
      <c r="C1577" s="242"/>
      <c r="D1577" s="243" t="s">
        <v>230</v>
      </c>
      <c r="E1577" s="244" t="s">
        <v>1</v>
      </c>
      <c r="F1577" s="245" t="s">
        <v>6296</v>
      </c>
      <c r="G1577" s="242"/>
      <c r="H1577" s="246">
        <v>91.480999999999995</v>
      </c>
      <c r="I1577" s="247"/>
      <c r="J1577" s="242"/>
      <c r="K1577" s="242"/>
      <c r="L1577" s="248"/>
      <c r="M1577" s="249"/>
      <c r="N1577" s="250"/>
      <c r="O1577" s="250"/>
      <c r="P1577" s="250"/>
      <c r="Q1577" s="250"/>
      <c r="R1577" s="250"/>
      <c r="S1577" s="250"/>
      <c r="T1577" s="251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2" t="s">
        <v>230</v>
      </c>
      <c r="AU1577" s="252" t="s">
        <v>88</v>
      </c>
      <c r="AV1577" s="13" t="s">
        <v>88</v>
      </c>
      <c r="AW1577" s="13" t="s">
        <v>34</v>
      </c>
      <c r="AX1577" s="13" t="s">
        <v>79</v>
      </c>
      <c r="AY1577" s="252" t="s">
        <v>216</v>
      </c>
    </row>
    <row r="1578" s="13" customFormat="1">
      <c r="A1578" s="13"/>
      <c r="B1578" s="241"/>
      <c r="C1578" s="242"/>
      <c r="D1578" s="243" t="s">
        <v>230</v>
      </c>
      <c r="E1578" s="244" t="s">
        <v>1</v>
      </c>
      <c r="F1578" s="245" t="s">
        <v>6297</v>
      </c>
      <c r="G1578" s="242"/>
      <c r="H1578" s="246">
        <v>31.792999999999999</v>
      </c>
      <c r="I1578" s="247"/>
      <c r="J1578" s="242"/>
      <c r="K1578" s="242"/>
      <c r="L1578" s="248"/>
      <c r="M1578" s="249"/>
      <c r="N1578" s="250"/>
      <c r="O1578" s="250"/>
      <c r="P1578" s="250"/>
      <c r="Q1578" s="250"/>
      <c r="R1578" s="250"/>
      <c r="S1578" s="250"/>
      <c r="T1578" s="251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2" t="s">
        <v>230</v>
      </c>
      <c r="AU1578" s="252" t="s">
        <v>88</v>
      </c>
      <c r="AV1578" s="13" t="s">
        <v>88</v>
      </c>
      <c r="AW1578" s="13" t="s">
        <v>34</v>
      </c>
      <c r="AX1578" s="13" t="s">
        <v>79</v>
      </c>
      <c r="AY1578" s="252" t="s">
        <v>216</v>
      </c>
    </row>
    <row r="1579" s="15" customFormat="1">
      <c r="A1579" s="15"/>
      <c r="B1579" s="280"/>
      <c r="C1579" s="281"/>
      <c r="D1579" s="243" t="s">
        <v>230</v>
      </c>
      <c r="E1579" s="282" t="s">
        <v>1</v>
      </c>
      <c r="F1579" s="283" t="s">
        <v>6298</v>
      </c>
      <c r="G1579" s="281"/>
      <c r="H1579" s="284">
        <v>377.04399999999998</v>
      </c>
      <c r="I1579" s="285"/>
      <c r="J1579" s="281"/>
      <c r="K1579" s="281"/>
      <c r="L1579" s="286"/>
      <c r="M1579" s="287"/>
      <c r="N1579" s="288"/>
      <c r="O1579" s="288"/>
      <c r="P1579" s="288"/>
      <c r="Q1579" s="288"/>
      <c r="R1579" s="288"/>
      <c r="S1579" s="288"/>
      <c r="T1579" s="289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90" t="s">
        <v>230</v>
      </c>
      <c r="AU1579" s="290" t="s">
        <v>88</v>
      </c>
      <c r="AV1579" s="15" t="s">
        <v>99</v>
      </c>
      <c r="AW1579" s="15" t="s">
        <v>34</v>
      </c>
      <c r="AX1579" s="15" t="s">
        <v>79</v>
      </c>
      <c r="AY1579" s="290" t="s">
        <v>216</v>
      </c>
    </row>
    <row r="1580" s="13" customFormat="1">
      <c r="A1580" s="13"/>
      <c r="B1580" s="241"/>
      <c r="C1580" s="242"/>
      <c r="D1580" s="243" t="s">
        <v>230</v>
      </c>
      <c r="E1580" s="244" t="s">
        <v>1</v>
      </c>
      <c r="F1580" s="245" t="s">
        <v>6299</v>
      </c>
      <c r="G1580" s="242"/>
      <c r="H1580" s="246">
        <v>37.704000000000001</v>
      </c>
      <c r="I1580" s="247"/>
      <c r="J1580" s="242"/>
      <c r="K1580" s="242"/>
      <c r="L1580" s="248"/>
      <c r="M1580" s="249"/>
      <c r="N1580" s="250"/>
      <c r="O1580" s="250"/>
      <c r="P1580" s="250"/>
      <c r="Q1580" s="250"/>
      <c r="R1580" s="250"/>
      <c r="S1580" s="250"/>
      <c r="T1580" s="25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2" t="s">
        <v>230</v>
      </c>
      <c r="AU1580" s="252" t="s">
        <v>88</v>
      </c>
      <c r="AV1580" s="13" t="s">
        <v>88</v>
      </c>
      <c r="AW1580" s="13" t="s">
        <v>34</v>
      </c>
      <c r="AX1580" s="13" t="s">
        <v>79</v>
      </c>
      <c r="AY1580" s="252" t="s">
        <v>216</v>
      </c>
    </row>
    <row r="1581" s="14" customFormat="1">
      <c r="A1581" s="14"/>
      <c r="B1581" s="253"/>
      <c r="C1581" s="254"/>
      <c r="D1581" s="243" t="s">
        <v>230</v>
      </c>
      <c r="E1581" s="255" t="s">
        <v>1</v>
      </c>
      <c r="F1581" s="256" t="s">
        <v>1507</v>
      </c>
      <c r="G1581" s="254"/>
      <c r="H1581" s="257">
        <v>414.74799999999999</v>
      </c>
      <c r="I1581" s="258"/>
      <c r="J1581" s="254"/>
      <c r="K1581" s="254"/>
      <c r="L1581" s="259"/>
      <c r="M1581" s="260"/>
      <c r="N1581" s="261"/>
      <c r="O1581" s="261"/>
      <c r="P1581" s="261"/>
      <c r="Q1581" s="261"/>
      <c r="R1581" s="261"/>
      <c r="S1581" s="261"/>
      <c r="T1581" s="26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3" t="s">
        <v>230</v>
      </c>
      <c r="AU1581" s="263" t="s">
        <v>88</v>
      </c>
      <c r="AV1581" s="14" t="s">
        <v>121</v>
      </c>
      <c r="AW1581" s="14" t="s">
        <v>34</v>
      </c>
      <c r="AX1581" s="14" t="s">
        <v>86</v>
      </c>
      <c r="AY1581" s="263" t="s">
        <v>216</v>
      </c>
    </row>
    <row r="1582" s="2" customFormat="1" ht="16.5" customHeight="1">
      <c r="A1582" s="39"/>
      <c r="B1582" s="40"/>
      <c r="C1582" s="228" t="s">
        <v>2735</v>
      </c>
      <c r="D1582" s="228" t="s">
        <v>218</v>
      </c>
      <c r="E1582" s="229" t="s">
        <v>2869</v>
      </c>
      <c r="F1582" s="230" t="s">
        <v>2870</v>
      </c>
      <c r="G1582" s="231" t="s">
        <v>359</v>
      </c>
      <c r="H1582" s="232">
        <v>1.0189999999999999</v>
      </c>
      <c r="I1582" s="233"/>
      <c r="J1582" s="234">
        <f>ROUND(I1582*H1582,2)</f>
        <v>0</v>
      </c>
      <c r="K1582" s="230" t="s">
        <v>222</v>
      </c>
      <c r="L1582" s="45"/>
      <c r="M1582" s="235" t="s">
        <v>1</v>
      </c>
      <c r="N1582" s="236" t="s">
        <v>44</v>
      </c>
      <c r="O1582" s="92"/>
      <c r="P1582" s="237">
        <f>O1582*H1582</f>
        <v>0</v>
      </c>
      <c r="Q1582" s="237">
        <v>0</v>
      </c>
      <c r="R1582" s="237">
        <f>Q1582*H1582</f>
        <v>0</v>
      </c>
      <c r="S1582" s="237">
        <v>0</v>
      </c>
      <c r="T1582" s="238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39" t="s">
        <v>290</v>
      </c>
      <c r="AT1582" s="239" t="s">
        <v>218</v>
      </c>
      <c r="AU1582" s="239" t="s">
        <v>88</v>
      </c>
      <c r="AY1582" s="18" t="s">
        <v>216</v>
      </c>
      <c r="BE1582" s="240">
        <f>IF(N1582="základní",J1582,0)</f>
        <v>0</v>
      </c>
      <c r="BF1582" s="240">
        <f>IF(N1582="snížená",J1582,0)</f>
        <v>0</v>
      </c>
      <c r="BG1582" s="240">
        <f>IF(N1582="zákl. přenesená",J1582,0)</f>
        <v>0</v>
      </c>
      <c r="BH1582" s="240">
        <f>IF(N1582="sníž. přenesená",J1582,0)</f>
        <v>0</v>
      </c>
      <c r="BI1582" s="240">
        <f>IF(N1582="nulová",J1582,0)</f>
        <v>0</v>
      </c>
      <c r="BJ1582" s="18" t="s">
        <v>86</v>
      </c>
      <c r="BK1582" s="240">
        <f>ROUND(I1582*H1582,2)</f>
        <v>0</v>
      </c>
      <c r="BL1582" s="18" t="s">
        <v>290</v>
      </c>
      <c r="BM1582" s="239" t="s">
        <v>2871</v>
      </c>
    </row>
    <row r="1583" s="2" customFormat="1" ht="16.5" customHeight="1">
      <c r="A1583" s="39"/>
      <c r="B1583" s="40"/>
      <c r="C1583" s="228" t="s">
        <v>2738</v>
      </c>
      <c r="D1583" s="228" t="s">
        <v>218</v>
      </c>
      <c r="E1583" s="229" t="s">
        <v>2873</v>
      </c>
      <c r="F1583" s="230" t="s">
        <v>2874</v>
      </c>
      <c r="G1583" s="231" t="s">
        <v>359</v>
      </c>
      <c r="H1583" s="232">
        <v>1.0189999999999999</v>
      </c>
      <c r="I1583" s="233"/>
      <c r="J1583" s="234">
        <f>ROUND(I1583*H1583,2)</f>
        <v>0</v>
      </c>
      <c r="K1583" s="230" t="s">
        <v>222</v>
      </c>
      <c r="L1583" s="45"/>
      <c r="M1583" s="235" t="s">
        <v>1</v>
      </c>
      <c r="N1583" s="236" t="s">
        <v>44</v>
      </c>
      <c r="O1583" s="92"/>
      <c r="P1583" s="237">
        <f>O1583*H1583</f>
        <v>0</v>
      </c>
      <c r="Q1583" s="237">
        <v>0</v>
      </c>
      <c r="R1583" s="237">
        <f>Q1583*H1583</f>
        <v>0</v>
      </c>
      <c r="S1583" s="237">
        <v>0</v>
      </c>
      <c r="T1583" s="238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39" t="s">
        <v>290</v>
      </c>
      <c r="AT1583" s="239" t="s">
        <v>218</v>
      </c>
      <c r="AU1583" s="239" t="s">
        <v>88</v>
      </c>
      <c r="AY1583" s="18" t="s">
        <v>216</v>
      </c>
      <c r="BE1583" s="240">
        <f>IF(N1583="základní",J1583,0)</f>
        <v>0</v>
      </c>
      <c r="BF1583" s="240">
        <f>IF(N1583="snížená",J1583,0)</f>
        <v>0</v>
      </c>
      <c r="BG1583" s="240">
        <f>IF(N1583="zákl. přenesená",J1583,0)</f>
        <v>0</v>
      </c>
      <c r="BH1583" s="240">
        <f>IF(N1583="sníž. přenesená",J1583,0)</f>
        <v>0</v>
      </c>
      <c r="BI1583" s="240">
        <f>IF(N1583="nulová",J1583,0)</f>
        <v>0</v>
      </c>
      <c r="BJ1583" s="18" t="s">
        <v>86</v>
      </c>
      <c r="BK1583" s="240">
        <f>ROUND(I1583*H1583,2)</f>
        <v>0</v>
      </c>
      <c r="BL1583" s="18" t="s">
        <v>290</v>
      </c>
      <c r="BM1583" s="239" t="s">
        <v>2875</v>
      </c>
    </row>
    <row r="1584" s="12" customFormat="1" ht="22.8" customHeight="1">
      <c r="A1584" s="12"/>
      <c r="B1584" s="212"/>
      <c r="C1584" s="213"/>
      <c r="D1584" s="214" t="s">
        <v>78</v>
      </c>
      <c r="E1584" s="226" t="s">
        <v>2876</v>
      </c>
      <c r="F1584" s="226" t="s">
        <v>2877</v>
      </c>
      <c r="G1584" s="213"/>
      <c r="H1584" s="213"/>
      <c r="I1584" s="216"/>
      <c r="J1584" s="227">
        <f>BK1584</f>
        <v>0</v>
      </c>
      <c r="K1584" s="213"/>
      <c r="L1584" s="218"/>
      <c r="M1584" s="219"/>
      <c r="N1584" s="220"/>
      <c r="O1584" s="220"/>
      <c r="P1584" s="221">
        <f>SUM(P1585:P1779)</f>
        <v>0</v>
      </c>
      <c r="Q1584" s="220"/>
      <c r="R1584" s="221">
        <f>SUM(R1585:R1779)</f>
        <v>20.399984189999998</v>
      </c>
      <c r="S1584" s="220"/>
      <c r="T1584" s="222">
        <f>SUM(T1585:T1779)</f>
        <v>13.760809999999999</v>
      </c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R1584" s="223" t="s">
        <v>88</v>
      </c>
      <c r="AT1584" s="224" t="s">
        <v>78</v>
      </c>
      <c r="AU1584" s="224" t="s">
        <v>86</v>
      </c>
      <c r="AY1584" s="223" t="s">
        <v>216</v>
      </c>
      <c r="BK1584" s="225">
        <f>SUM(BK1585:BK1779)</f>
        <v>0</v>
      </c>
    </row>
    <row r="1585" s="2" customFormat="1" ht="16.5" customHeight="1">
      <c r="A1585" s="39"/>
      <c r="B1585" s="40"/>
      <c r="C1585" s="228" t="s">
        <v>2742</v>
      </c>
      <c r="D1585" s="228" t="s">
        <v>218</v>
      </c>
      <c r="E1585" s="229" t="s">
        <v>2879</v>
      </c>
      <c r="F1585" s="230" t="s">
        <v>2880</v>
      </c>
      <c r="G1585" s="231" t="s">
        <v>277</v>
      </c>
      <c r="H1585" s="232">
        <v>421.19</v>
      </c>
      <c r="I1585" s="233"/>
      <c r="J1585" s="234">
        <f>ROUND(I1585*H1585,2)</f>
        <v>0</v>
      </c>
      <c r="K1585" s="230" t="s">
        <v>222</v>
      </c>
      <c r="L1585" s="45"/>
      <c r="M1585" s="235" t="s">
        <v>1</v>
      </c>
      <c r="N1585" s="236" t="s">
        <v>44</v>
      </c>
      <c r="O1585" s="92"/>
      <c r="P1585" s="237">
        <f>O1585*H1585</f>
        <v>0</v>
      </c>
      <c r="Q1585" s="237">
        <v>0</v>
      </c>
      <c r="R1585" s="237">
        <f>Q1585*H1585</f>
        <v>0</v>
      </c>
      <c r="S1585" s="237">
        <v>0</v>
      </c>
      <c r="T1585" s="238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39" t="s">
        <v>290</v>
      </c>
      <c r="AT1585" s="239" t="s">
        <v>218</v>
      </c>
      <c r="AU1585" s="239" t="s">
        <v>88</v>
      </c>
      <c r="AY1585" s="18" t="s">
        <v>216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86</v>
      </c>
      <c r="BK1585" s="240">
        <f>ROUND(I1585*H1585,2)</f>
        <v>0</v>
      </c>
      <c r="BL1585" s="18" t="s">
        <v>290</v>
      </c>
      <c r="BM1585" s="239" t="s">
        <v>2881</v>
      </c>
    </row>
    <row r="1586" s="13" customFormat="1">
      <c r="A1586" s="13"/>
      <c r="B1586" s="241"/>
      <c r="C1586" s="242"/>
      <c r="D1586" s="243" t="s">
        <v>230</v>
      </c>
      <c r="E1586" s="244" t="s">
        <v>1</v>
      </c>
      <c r="F1586" s="245" t="s">
        <v>6300</v>
      </c>
      <c r="G1586" s="242"/>
      <c r="H1586" s="246">
        <v>124.8</v>
      </c>
      <c r="I1586" s="247"/>
      <c r="J1586" s="242"/>
      <c r="K1586" s="242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2" t="s">
        <v>230</v>
      </c>
      <c r="AU1586" s="252" t="s">
        <v>88</v>
      </c>
      <c r="AV1586" s="13" t="s">
        <v>88</v>
      </c>
      <c r="AW1586" s="13" t="s">
        <v>34</v>
      </c>
      <c r="AX1586" s="13" t="s">
        <v>79</v>
      </c>
      <c r="AY1586" s="252" t="s">
        <v>216</v>
      </c>
    </row>
    <row r="1587" s="13" customFormat="1">
      <c r="A1587" s="13"/>
      <c r="B1587" s="241"/>
      <c r="C1587" s="242"/>
      <c r="D1587" s="243" t="s">
        <v>230</v>
      </c>
      <c r="E1587" s="244" t="s">
        <v>1</v>
      </c>
      <c r="F1587" s="245" t="s">
        <v>6301</v>
      </c>
      <c r="G1587" s="242"/>
      <c r="H1587" s="246">
        <v>12.983000000000001</v>
      </c>
      <c r="I1587" s="247"/>
      <c r="J1587" s="242"/>
      <c r="K1587" s="242"/>
      <c r="L1587" s="248"/>
      <c r="M1587" s="249"/>
      <c r="N1587" s="250"/>
      <c r="O1587" s="250"/>
      <c r="P1587" s="250"/>
      <c r="Q1587" s="250"/>
      <c r="R1587" s="250"/>
      <c r="S1587" s="250"/>
      <c r="T1587" s="25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2" t="s">
        <v>230</v>
      </c>
      <c r="AU1587" s="252" t="s">
        <v>88</v>
      </c>
      <c r="AV1587" s="13" t="s">
        <v>88</v>
      </c>
      <c r="AW1587" s="13" t="s">
        <v>34</v>
      </c>
      <c r="AX1587" s="13" t="s">
        <v>79</v>
      </c>
      <c r="AY1587" s="252" t="s">
        <v>216</v>
      </c>
    </row>
    <row r="1588" s="15" customFormat="1">
      <c r="A1588" s="15"/>
      <c r="B1588" s="280"/>
      <c r="C1588" s="281"/>
      <c r="D1588" s="243" t="s">
        <v>230</v>
      </c>
      <c r="E1588" s="282" t="s">
        <v>1</v>
      </c>
      <c r="F1588" s="283" t="s">
        <v>6302</v>
      </c>
      <c r="G1588" s="281"/>
      <c r="H1588" s="284">
        <v>137.78299999999999</v>
      </c>
      <c r="I1588" s="285"/>
      <c r="J1588" s="281"/>
      <c r="K1588" s="281"/>
      <c r="L1588" s="286"/>
      <c r="M1588" s="287"/>
      <c r="N1588" s="288"/>
      <c r="O1588" s="288"/>
      <c r="P1588" s="288"/>
      <c r="Q1588" s="288"/>
      <c r="R1588" s="288"/>
      <c r="S1588" s="288"/>
      <c r="T1588" s="289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90" t="s">
        <v>230</v>
      </c>
      <c r="AU1588" s="290" t="s">
        <v>88</v>
      </c>
      <c r="AV1588" s="15" t="s">
        <v>99</v>
      </c>
      <c r="AW1588" s="15" t="s">
        <v>34</v>
      </c>
      <c r="AX1588" s="15" t="s">
        <v>79</v>
      </c>
      <c r="AY1588" s="290" t="s">
        <v>216</v>
      </c>
    </row>
    <row r="1589" s="13" customFormat="1">
      <c r="A1589" s="13"/>
      <c r="B1589" s="241"/>
      <c r="C1589" s="242"/>
      <c r="D1589" s="243" t="s">
        <v>230</v>
      </c>
      <c r="E1589" s="244" t="s">
        <v>1</v>
      </c>
      <c r="F1589" s="245" t="s">
        <v>6303</v>
      </c>
      <c r="G1589" s="242"/>
      <c r="H1589" s="246">
        <v>185.40000000000001</v>
      </c>
      <c r="I1589" s="247"/>
      <c r="J1589" s="242"/>
      <c r="K1589" s="242"/>
      <c r="L1589" s="248"/>
      <c r="M1589" s="249"/>
      <c r="N1589" s="250"/>
      <c r="O1589" s="250"/>
      <c r="P1589" s="250"/>
      <c r="Q1589" s="250"/>
      <c r="R1589" s="250"/>
      <c r="S1589" s="250"/>
      <c r="T1589" s="25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2" t="s">
        <v>230</v>
      </c>
      <c r="AU1589" s="252" t="s">
        <v>88</v>
      </c>
      <c r="AV1589" s="13" t="s">
        <v>88</v>
      </c>
      <c r="AW1589" s="13" t="s">
        <v>34</v>
      </c>
      <c r="AX1589" s="13" t="s">
        <v>79</v>
      </c>
      <c r="AY1589" s="252" t="s">
        <v>216</v>
      </c>
    </row>
    <row r="1590" s="13" customFormat="1">
      <c r="A1590" s="13"/>
      <c r="B1590" s="241"/>
      <c r="C1590" s="242"/>
      <c r="D1590" s="243" t="s">
        <v>230</v>
      </c>
      <c r="E1590" s="244" t="s">
        <v>1</v>
      </c>
      <c r="F1590" s="245" t="s">
        <v>6304</v>
      </c>
      <c r="G1590" s="242"/>
      <c r="H1590" s="246">
        <v>6.4800000000000004</v>
      </c>
      <c r="I1590" s="247"/>
      <c r="J1590" s="242"/>
      <c r="K1590" s="242"/>
      <c r="L1590" s="248"/>
      <c r="M1590" s="249"/>
      <c r="N1590" s="250"/>
      <c r="O1590" s="250"/>
      <c r="P1590" s="250"/>
      <c r="Q1590" s="250"/>
      <c r="R1590" s="250"/>
      <c r="S1590" s="250"/>
      <c r="T1590" s="25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2" t="s">
        <v>230</v>
      </c>
      <c r="AU1590" s="252" t="s">
        <v>88</v>
      </c>
      <c r="AV1590" s="13" t="s">
        <v>88</v>
      </c>
      <c r="AW1590" s="13" t="s">
        <v>34</v>
      </c>
      <c r="AX1590" s="13" t="s">
        <v>79</v>
      </c>
      <c r="AY1590" s="252" t="s">
        <v>216</v>
      </c>
    </row>
    <row r="1591" s="15" customFormat="1">
      <c r="A1591" s="15"/>
      <c r="B1591" s="280"/>
      <c r="C1591" s="281"/>
      <c r="D1591" s="243" t="s">
        <v>230</v>
      </c>
      <c r="E1591" s="282" t="s">
        <v>1</v>
      </c>
      <c r="F1591" s="283" t="s">
        <v>6305</v>
      </c>
      <c r="G1591" s="281"/>
      <c r="H1591" s="284">
        <v>191.88</v>
      </c>
      <c r="I1591" s="285"/>
      <c r="J1591" s="281"/>
      <c r="K1591" s="281"/>
      <c r="L1591" s="286"/>
      <c r="M1591" s="287"/>
      <c r="N1591" s="288"/>
      <c r="O1591" s="288"/>
      <c r="P1591" s="288"/>
      <c r="Q1591" s="288"/>
      <c r="R1591" s="288"/>
      <c r="S1591" s="288"/>
      <c r="T1591" s="289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90" t="s">
        <v>230</v>
      </c>
      <c r="AU1591" s="290" t="s">
        <v>88</v>
      </c>
      <c r="AV1591" s="15" t="s">
        <v>99</v>
      </c>
      <c r="AW1591" s="15" t="s">
        <v>34</v>
      </c>
      <c r="AX1591" s="15" t="s">
        <v>79</v>
      </c>
      <c r="AY1591" s="290" t="s">
        <v>216</v>
      </c>
    </row>
    <row r="1592" s="13" customFormat="1">
      <c r="A1592" s="13"/>
      <c r="B1592" s="241"/>
      <c r="C1592" s="242"/>
      <c r="D1592" s="243" t="s">
        <v>230</v>
      </c>
      <c r="E1592" s="244" t="s">
        <v>1</v>
      </c>
      <c r="F1592" s="245" t="s">
        <v>6306</v>
      </c>
      <c r="G1592" s="242"/>
      <c r="H1592" s="246">
        <v>82</v>
      </c>
      <c r="I1592" s="247"/>
      <c r="J1592" s="242"/>
      <c r="K1592" s="242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2" t="s">
        <v>230</v>
      </c>
      <c r="AU1592" s="252" t="s">
        <v>88</v>
      </c>
      <c r="AV1592" s="13" t="s">
        <v>88</v>
      </c>
      <c r="AW1592" s="13" t="s">
        <v>34</v>
      </c>
      <c r="AX1592" s="13" t="s">
        <v>79</v>
      </c>
      <c r="AY1592" s="252" t="s">
        <v>216</v>
      </c>
    </row>
    <row r="1593" s="15" customFormat="1">
      <c r="A1593" s="15"/>
      <c r="B1593" s="280"/>
      <c r="C1593" s="281"/>
      <c r="D1593" s="243" t="s">
        <v>230</v>
      </c>
      <c r="E1593" s="282" t="s">
        <v>1</v>
      </c>
      <c r="F1593" s="283" t="s">
        <v>6307</v>
      </c>
      <c r="G1593" s="281"/>
      <c r="H1593" s="284">
        <v>82</v>
      </c>
      <c r="I1593" s="285"/>
      <c r="J1593" s="281"/>
      <c r="K1593" s="281"/>
      <c r="L1593" s="286"/>
      <c r="M1593" s="287"/>
      <c r="N1593" s="288"/>
      <c r="O1593" s="288"/>
      <c r="P1593" s="288"/>
      <c r="Q1593" s="288"/>
      <c r="R1593" s="288"/>
      <c r="S1593" s="288"/>
      <c r="T1593" s="289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90" t="s">
        <v>230</v>
      </c>
      <c r="AU1593" s="290" t="s">
        <v>88</v>
      </c>
      <c r="AV1593" s="15" t="s">
        <v>99</v>
      </c>
      <c r="AW1593" s="15" t="s">
        <v>34</v>
      </c>
      <c r="AX1593" s="15" t="s">
        <v>79</v>
      </c>
      <c r="AY1593" s="290" t="s">
        <v>216</v>
      </c>
    </row>
    <row r="1594" s="13" customFormat="1">
      <c r="A1594" s="13"/>
      <c r="B1594" s="241"/>
      <c r="C1594" s="242"/>
      <c r="D1594" s="243" t="s">
        <v>230</v>
      </c>
      <c r="E1594" s="244" t="s">
        <v>1</v>
      </c>
      <c r="F1594" s="245" t="s">
        <v>6308</v>
      </c>
      <c r="G1594" s="242"/>
      <c r="H1594" s="246">
        <v>9.5269999999999992</v>
      </c>
      <c r="I1594" s="247"/>
      <c r="J1594" s="242"/>
      <c r="K1594" s="242"/>
      <c r="L1594" s="248"/>
      <c r="M1594" s="249"/>
      <c r="N1594" s="250"/>
      <c r="O1594" s="250"/>
      <c r="P1594" s="250"/>
      <c r="Q1594" s="250"/>
      <c r="R1594" s="250"/>
      <c r="S1594" s="250"/>
      <c r="T1594" s="251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2" t="s">
        <v>230</v>
      </c>
      <c r="AU1594" s="252" t="s">
        <v>88</v>
      </c>
      <c r="AV1594" s="13" t="s">
        <v>88</v>
      </c>
      <c r="AW1594" s="13" t="s">
        <v>34</v>
      </c>
      <c r="AX1594" s="13" t="s">
        <v>79</v>
      </c>
      <c r="AY1594" s="252" t="s">
        <v>216</v>
      </c>
    </row>
    <row r="1595" s="14" customFormat="1">
      <c r="A1595" s="14"/>
      <c r="B1595" s="253"/>
      <c r="C1595" s="254"/>
      <c r="D1595" s="243" t="s">
        <v>230</v>
      </c>
      <c r="E1595" s="255" t="s">
        <v>1</v>
      </c>
      <c r="F1595" s="256" t="s">
        <v>285</v>
      </c>
      <c r="G1595" s="254"/>
      <c r="H1595" s="257">
        <v>421.19</v>
      </c>
      <c r="I1595" s="258"/>
      <c r="J1595" s="254"/>
      <c r="K1595" s="254"/>
      <c r="L1595" s="259"/>
      <c r="M1595" s="260"/>
      <c r="N1595" s="261"/>
      <c r="O1595" s="261"/>
      <c r="P1595" s="261"/>
      <c r="Q1595" s="261"/>
      <c r="R1595" s="261"/>
      <c r="S1595" s="261"/>
      <c r="T1595" s="262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3" t="s">
        <v>230</v>
      </c>
      <c r="AU1595" s="263" t="s">
        <v>88</v>
      </c>
      <c r="AV1595" s="14" t="s">
        <v>121</v>
      </c>
      <c r="AW1595" s="14" t="s">
        <v>34</v>
      </c>
      <c r="AX1595" s="14" t="s">
        <v>86</v>
      </c>
      <c r="AY1595" s="263" t="s">
        <v>216</v>
      </c>
    </row>
    <row r="1596" s="2" customFormat="1" ht="16.5" customHeight="1">
      <c r="A1596" s="39"/>
      <c r="B1596" s="40"/>
      <c r="C1596" s="228" t="s">
        <v>2746</v>
      </c>
      <c r="D1596" s="228" t="s">
        <v>218</v>
      </c>
      <c r="E1596" s="229" t="s">
        <v>2885</v>
      </c>
      <c r="F1596" s="230" t="s">
        <v>2886</v>
      </c>
      <c r="G1596" s="231" t="s">
        <v>277</v>
      </c>
      <c r="H1596" s="232">
        <v>843.82000000000005</v>
      </c>
      <c r="I1596" s="233"/>
      <c r="J1596" s="234">
        <f>ROUND(I1596*H1596,2)</f>
        <v>0</v>
      </c>
      <c r="K1596" s="230" t="s">
        <v>222</v>
      </c>
      <c r="L1596" s="45"/>
      <c r="M1596" s="235" t="s">
        <v>1</v>
      </c>
      <c r="N1596" s="236" t="s">
        <v>44</v>
      </c>
      <c r="O1596" s="92"/>
      <c r="P1596" s="237">
        <f>O1596*H1596</f>
        <v>0</v>
      </c>
      <c r="Q1596" s="237">
        <v>0.00029999999999999997</v>
      </c>
      <c r="R1596" s="237">
        <f>Q1596*H1596</f>
        <v>0.25314599999999998</v>
      </c>
      <c r="S1596" s="237">
        <v>0</v>
      </c>
      <c r="T1596" s="238">
        <f>S1596*H1596</f>
        <v>0</v>
      </c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R1596" s="239" t="s">
        <v>290</v>
      </c>
      <c r="AT1596" s="239" t="s">
        <v>218</v>
      </c>
      <c r="AU1596" s="239" t="s">
        <v>88</v>
      </c>
      <c r="AY1596" s="18" t="s">
        <v>216</v>
      </c>
      <c r="BE1596" s="240">
        <f>IF(N1596="základní",J1596,0)</f>
        <v>0</v>
      </c>
      <c r="BF1596" s="240">
        <f>IF(N1596="snížená",J1596,0)</f>
        <v>0</v>
      </c>
      <c r="BG1596" s="240">
        <f>IF(N1596="zákl. přenesená",J1596,0)</f>
        <v>0</v>
      </c>
      <c r="BH1596" s="240">
        <f>IF(N1596="sníž. přenesená",J1596,0)</f>
        <v>0</v>
      </c>
      <c r="BI1596" s="240">
        <f>IF(N1596="nulová",J1596,0)</f>
        <v>0</v>
      </c>
      <c r="BJ1596" s="18" t="s">
        <v>86</v>
      </c>
      <c r="BK1596" s="240">
        <f>ROUND(I1596*H1596,2)</f>
        <v>0</v>
      </c>
      <c r="BL1596" s="18" t="s">
        <v>290</v>
      </c>
      <c r="BM1596" s="239" t="s">
        <v>2887</v>
      </c>
    </row>
    <row r="1597" s="13" customFormat="1">
      <c r="A1597" s="13"/>
      <c r="B1597" s="241"/>
      <c r="C1597" s="242"/>
      <c r="D1597" s="243" t="s">
        <v>230</v>
      </c>
      <c r="E1597" s="244" t="s">
        <v>1</v>
      </c>
      <c r="F1597" s="245" t="s">
        <v>6309</v>
      </c>
      <c r="G1597" s="242"/>
      <c r="H1597" s="246">
        <v>421.91000000000002</v>
      </c>
      <c r="I1597" s="247"/>
      <c r="J1597" s="242"/>
      <c r="K1597" s="242"/>
      <c r="L1597" s="248"/>
      <c r="M1597" s="249"/>
      <c r="N1597" s="250"/>
      <c r="O1597" s="250"/>
      <c r="P1597" s="250"/>
      <c r="Q1597" s="250"/>
      <c r="R1597" s="250"/>
      <c r="S1597" s="250"/>
      <c r="T1597" s="251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2" t="s">
        <v>230</v>
      </c>
      <c r="AU1597" s="252" t="s">
        <v>88</v>
      </c>
      <c r="AV1597" s="13" t="s">
        <v>88</v>
      </c>
      <c r="AW1597" s="13" t="s">
        <v>34</v>
      </c>
      <c r="AX1597" s="13" t="s">
        <v>79</v>
      </c>
      <c r="AY1597" s="252" t="s">
        <v>216</v>
      </c>
    </row>
    <row r="1598" s="14" customFormat="1">
      <c r="A1598" s="14"/>
      <c r="B1598" s="253"/>
      <c r="C1598" s="254"/>
      <c r="D1598" s="243" t="s">
        <v>230</v>
      </c>
      <c r="E1598" s="255" t="s">
        <v>1</v>
      </c>
      <c r="F1598" s="256" t="s">
        <v>2888</v>
      </c>
      <c r="G1598" s="254"/>
      <c r="H1598" s="257">
        <v>421.91000000000002</v>
      </c>
      <c r="I1598" s="258"/>
      <c r="J1598" s="254"/>
      <c r="K1598" s="254"/>
      <c r="L1598" s="259"/>
      <c r="M1598" s="260"/>
      <c r="N1598" s="261"/>
      <c r="O1598" s="261"/>
      <c r="P1598" s="261"/>
      <c r="Q1598" s="261"/>
      <c r="R1598" s="261"/>
      <c r="S1598" s="261"/>
      <c r="T1598" s="26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3" t="s">
        <v>230</v>
      </c>
      <c r="AU1598" s="263" t="s">
        <v>88</v>
      </c>
      <c r="AV1598" s="14" t="s">
        <v>121</v>
      </c>
      <c r="AW1598" s="14" t="s">
        <v>34</v>
      </c>
      <c r="AX1598" s="14" t="s">
        <v>86</v>
      </c>
      <c r="AY1598" s="263" t="s">
        <v>216</v>
      </c>
    </row>
    <row r="1599" s="13" customFormat="1">
      <c r="A1599" s="13"/>
      <c r="B1599" s="241"/>
      <c r="C1599" s="242"/>
      <c r="D1599" s="243" t="s">
        <v>230</v>
      </c>
      <c r="E1599" s="242"/>
      <c r="F1599" s="245" t="s">
        <v>6310</v>
      </c>
      <c r="G1599" s="242"/>
      <c r="H1599" s="246">
        <v>843.82000000000005</v>
      </c>
      <c r="I1599" s="247"/>
      <c r="J1599" s="242"/>
      <c r="K1599" s="242"/>
      <c r="L1599" s="248"/>
      <c r="M1599" s="249"/>
      <c r="N1599" s="250"/>
      <c r="O1599" s="250"/>
      <c r="P1599" s="250"/>
      <c r="Q1599" s="250"/>
      <c r="R1599" s="250"/>
      <c r="S1599" s="250"/>
      <c r="T1599" s="25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2" t="s">
        <v>230</v>
      </c>
      <c r="AU1599" s="252" t="s">
        <v>88</v>
      </c>
      <c r="AV1599" s="13" t="s">
        <v>88</v>
      </c>
      <c r="AW1599" s="13" t="s">
        <v>4</v>
      </c>
      <c r="AX1599" s="13" t="s">
        <v>86</v>
      </c>
      <c r="AY1599" s="252" t="s">
        <v>216</v>
      </c>
    </row>
    <row r="1600" s="2" customFormat="1" ht="16.5" customHeight="1">
      <c r="A1600" s="39"/>
      <c r="B1600" s="40"/>
      <c r="C1600" s="228" t="s">
        <v>2750</v>
      </c>
      <c r="D1600" s="228" t="s">
        <v>218</v>
      </c>
      <c r="E1600" s="229" t="s">
        <v>6311</v>
      </c>
      <c r="F1600" s="230" t="s">
        <v>6312</v>
      </c>
      <c r="G1600" s="231" t="s">
        <v>277</v>
      </c>
      <c r="H1600" s="232">
        <v>411.63</v>
      </c>
      <c r="I1600" s="233"/>
      <c r="J1600" s="234">
        <f>ROUND(I1600*H1600,2)</f>
        <v>0</v>
      </c>
      <c r="K1600" s="230" t="s">
        <v>222</v>
      </c>
      <c r="L1600" s="45"/>
      <c r="M1600" s="235" t="s">
        <v>1</v>
      </c>
      <c r="N1600" s="236" t="s">
        <v>44</v>
      </c>
      <c r="O1600" s="92"/>
      <c r="P1600" s="237">
        <f>O1600*H1600</f>
        <v>0</v>
      </c>
      <c r="Q1600" s="237">
        <v>0.014999999999999999</v>
      </c>
      <c r="R1600" s="237">
        <f>Q1600*H1600</f>
        <v>6.1744499999999993</v>
      </c>
      <c r="S1600" s="237">
        <v>0</v>
      </c>
      <c r="T1600" s="238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39" t="s">
        <v>290</v>
      </c>
      <c r="AT1600" s="239" t="s">
        <v>218</v>
      </c>
      <c r="AU1600" s="239" t="s">
        <v>88</v>
      </c>
      <c r="AY1600" s="18" t="s">
        <v>216</v>
      </c>
      <c r="BE1600" s="240">
        <f>IF(N1600="základní",J1600,0)</f>
        <v>0</v>
      </c>
      <c r="BF1600" s="240">
        <f>IF(N1600="snížená",J1600,0)</f>
        <v>0</v>
      </c>
      <c r="BG1600" s="240">
        <f>IF(N1600="zákl. přenesená",J1600,0)</f>
        <v>0</v>
      </c>
      <c r="BH1600" s="240">
        <f>IF(N1600="sníž. přenesená",J1600,0)</f>
        <v>0</v>
      </c>
      <c r="BI1600" s="240">
        <f>IF(N1600="nulová",J1600,0)</f>
        <v>0</v>
      </c>
      <c r="BJ1600" s="18" t="s">
        <v>86</v>
      </c>
      <c r="BK1600" s="240">
        <f>ROUND(I1600*H1600,2)</f>
        <v>0</v>
      </c>
      <c r="BL1600" s="18" t="s">
        <v>290</v>
      </c>
      <c r="BM1600" s="239" t="s">
        <v>2893</v>
      </c>
    </row>
    <row r="1601" s="13" customFormat="1">
      <c r="A1601" s="13"/>
      <c r="B1601" s="241"/>
      <c r="C1601" s="242"/>
      <c r="D1601" s="243" t="s">
        <v>230</v>
      </c>
      <c r="E1601" s="244" t="s">
        <v>1</v>
      </c>
      <c r="F1601" s="245" t="s">
        <v>6313</v>
      </c>
      <c r="G1601" s="242"/>
      <c r="H1601" s="246">
        <v>411.63</v>
      </c>
      <c r="I1601" s="247"/>
      <c r="J1601" s="242"/>
      <c r="K1601" s="242"/>
      <c r="L1601" s="248"/>
      <c r="M1601" s="249"/>
      <c r="N1601" s="250"/>
      <c r="O1601" s="250"/>
      <c r="P1601" s="250"/>
      <c r="Q1601" s="250"/>
      <c r="R1601" s="250"/>
      <c r="S1601" s="250"/>
      <c r="T1601" s="251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2" t="s">
        <v>230</v>
      </c>
      <c r="AU1601" s="252" t="s">
        <v>88</v>
      </c>
      <c r="AV1601" s="13" t="s">
        <v>88</v>
      </c>
      <c r="AW1601" s="13" t="s">
        <v>34</v>
      </c>
      <c r="AX1601" s="13" t="s">
        <v>86</v>
      </c>
      <c r="AY1601" s="252" t="s">
        <v>216</v>
      </c>
    </row>
    <row r="1602" s="2" customFormat="1" ht="21.75" customHeight="1">
      <c r="A1602" s="39"/>
      <c r="B1602" s="40"/>
      <c r="C1602" s="228" t="s">
        <v>2754</v>
      </c>
      <c r="D1602" s="228" t="s">
        <v>218</v>
      </c>
      <c r="E1602" s="229" t="s">
        <v>6314</v>
      </c>
      <c r="F1602" s="230" t="s">
        <v>6315</v>
      </c>
      <c r="G1602" s="231" t="s">
        <v>293</v>
      </c>
      <c r="H1602" s="232">
        <v>20.399999999999999</v>
      </c>
      <c r="I1602" s="233"/>
      <c r="J1602" s="234">
        <f>ROUND(I1602*H1602,2)</f>
        <v>0</v>
      </c>
      <c r="K1602" s="230" t="s">
        <v>222</v>
      </c>
      <c r="L1602" s="45"/>
      <c r="M1602" s="235" t="s">
        <v>1</v>
      </c>
      <c r="N1602" s="236" t="s">
        <v>44</v>
      </c>
      <c r="O1602" s="92"/>
      <c r="P1602" s="237">
        <f>O1602*H1602</f>
        <v>0</v>
      </c>
      <c r="Q1602" s="237">
        <v>0.0015299999999999999</v>
      </c>
      <c r="R1602" s="237">
        <f>Q1602*H1602</f>
        <v>0.031211999999999997</v>
      </c>
      <c r="S1602" s="237">
        <v>0</v>
      </c>
      <c r="T1602" s="238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39" t="s">
        <v>121</v>
      </c>
      <c r="AT1602" s="239" t="s">
        <v>218</v>
      </c>
      <c r="AU1602" s="239" t="s">
        <v>88</v>
      </c>
      <c r="AY1602" s="18" t="s">
        <v>216</v>
      </c>
      <c r="BE1602" s="240">
        <f>IF(N1602="základní",J1602,0)</f>
        <v>0</v>
      </c>
      <c r="BF1602" s="240">
        <f>IF(N1602="snížená",J1602,0)</f>
        <v>0</v>
      </c>
      <c r="BG1602" s="240">
        <f>IF(N1602="zákl. přenesená",J1602,0)</f>
        <v>0</v>
      </c>
      <c r="BH1602" s="240">
        <f>IF(N1602="sníž. přenesená",J1602,0)</f>
        <v>0</v>
      </c>
      <c r="BI1602" s="240">
        <f>IF(N1602="nulová",J1602,0)</f>
        <v>0</v>
      </c>
      <c r="BJ1602" s="18" t="s">
        <v>86</v>
      </c>
      <c r="BK1602" s="240">
        <f>ROUND(I1602*H1602,2)</f>
        <v>0</v>
      </c>
      <c r="BL1602" s="18" t="s">
        <v>121</v>
      </c>
      <c r="BM1602" s="239" t="s">
        <v>6316</v>
      </c>
    </row>
    <row r="1603" s="13" customFormat="1">
      <c r="A1603" s="13"/>
      <c r="B1603" s="241"/>
      <c r="C1603" s="242"/>
      <c r="D1603" s="243" t="s">
        <v>230</v>
      </c>
      <c r="E1603" s="244" t="s">
        <v>1</v>
      </c>
      <c r="F1603" s="245" t="s">
        <v>6317</v>
      </c>
      <c r="G1603" s="242"/>
      <c r="H1603" s="246">
        <v>20.399999999999999</v>
      </c>
      <c r="I1603" s="247"/>
      <c r="J1603" s="242"/>
      <c r="K1603" s="242"/>
      <c r="L1603" s="248"/>
      <c r="M1603" s="249"/>
      <c r="N1603" s="250"/>
      <c r="O1603" s="250"/>
      <c r="P1603" s="250"/>
      <c r="Q1603" s="250"/>
      <c r="R1603" s="250"/>
      <c r="S1603" s="250"/>
      <c r="T1603" s="251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2" t="s">
        <v>230</v>
      </c>
      <c r="AU1603" s="252" t="s">
        <v>88</v>
      </c>
      <c r="AV1603" s="13" t="s">
        <v>88</v>
      </c>
      <c r="AW1603" s="13" t="s">
        <v>34</v>
      </c>
      <c r="AX1603" s="13" t="s">
        <v>86</v>
      </c>
      <c r="AY1603" s="252" t="s">
        <v>216</v>
      </c>
    </row>
    <row r="1604" s="2" customFormat="1" ht="16.5" customHeight="1">
      <c r="A1604" s="39"/>
      <c r="B1604" s="40"/>
      <c r="C1604" s="264" t="s">
        <v>2758</v>
      </c>
      <c r="D1604" s="264" t="s">
        <v>372</v>
      </c>
      <c r="E1604" s="265" t="s">
        <v>6318</v>
      </c>
      <c r="F1604" s="266" t="s">
        <v>6319</v>
      </c>
      <c r="G1604" s="267" t="s">
        <v>221</v>
      </c>
      <c r="H1604" s="268">
        <v>37.475000000000001</v>
      </c>
      <c r="I1604" s="269"/>
      <c r="J1604" s="270">
        <f>ROUND(I1604*H1604,2)</f>
        <v>0</v>
      </c>
      <c r="K1604" s="266" t="s">
        <v>222</v>
      </c>
      <c r="L1604" s="271"/>
      <c r="M1604" s="272" t="s">
        <v>1</v>
      </c>
      <c r="N1604" s="273" t="s">
        <v>44</v>
      </c>
      <c r="O1604" s="92"/>
      <c r="P1604" s="237">
        <f>O1604*H1604</f>
        <v>0</v>
      </c>
      <c r="Q1604" s="237">
        <v>0.0040000000000000001</v>
      </c>
      <c r="R1604" s="237">
        <f>Q1604*H1604</f>
        <v>0.14990000000000001</v>
      </c>
      <c r="S1604" s="237">
        <v>0</v>
      </c>
      <c r="T1604" s="238">
        <f>S1604*H1604</f>
        <v>0</v>
      </c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R1604" s="239" t="s">
        <v>250</v>
      </c>
      <c r="AT1604" s="239" t="s">
        <v>372</v>
      </c>
      <c r="AU1604" s="239" t="s">
        <v>88</v>
      </c>
      <c r="AY1604" s="18" t="s">
        <v>216</v>
      </c>
      <c r="BE1604" s="240">
        <f>IF(N1604="základní",J1604,0)</f>
        <v>0</v>
      </c>
      <c r="BF1604" s="240">
        <f>IF(N1604="snížená",J1604,0)</f>
        <v>0</v>
      </c>
      <c r="BG1604" s="240">
        <f>IF(N1604="zákl. přenesená",J1604,0)</f>
        <v>0</v>
      </c>
      <c r="BH1604" s="240">
        <f>IF(N1604="sníž. přenesená",J1604,0)</f>
        <v>0</v>
      </c>
      <c r="BI1604" s="240">
        <f>IF(N1604="nulová",J1604,0)</f>
        <v>0</v>
      </c>
      <c r="BJ1604" s="18" t="s">
        <v>86</v>
      </c>
      <c r="BK1604" s="240">
        <f>ROUND(I1604*H1604,2)</f>
        <v>0</v>
      </c>
      <c r="BL1604" s="18" t="s">
        <v>121</v>
      </c>
      <c r="BM1604" s="239" t="s">
        <v>6320</v>
      </c>
    </row>
    <row r="1605" s="13" customFormat="1">
      <c r="A1605" s="13"/>
      <c r="B1605" s="241"/>
      <c r="C1605" s="242"/>
      <c r="D1605" s="243" t="s">
        <v>230</v>
      </c>
      <c r="E1605" s="242"/>
      <c r="F1605" s="245" t="s">
        <v>6321</v>
      </c>
      <c r="G1605" s="242"/>
      <c r="H1605" s="246">
        <v>37.475000000000001</v>
      </c>
      <c r="I1605" s="247"/>
      <c r="J1605" s="242"/>
      <c r="K1605" s="242"/>
      <c r="L1605" s="248"/>
      <c r="M1605" s="249"/>
      <c r="N1605" s="250"/>
      <c r="O1605" s="250"/>
      <c r="P1605" s="250"/>
      <c r="Q1605" s="250"/>
      <c r="R1605" s="250"/>
      <c r="S1605" s="250"/>
      <c r="T1605" s="25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2" t="s">
        <v>230</v>
      </c>
      <c r="AU1605" s="252" t="s">
        <v>88</v>
      </c>
      <c r="AV1605" s="13" t="s">
        <v>88</v>
      </c>
      <c r="AW1605" s="13" t="s">
        <v>4</v>
      </c>
      <c r="AX1605" s="13" t="s">
        <v>86</v>
      </c>
      <c r="AY1605" s="252" t="s">
        <v>216</v>
      </c>
    </row>
    <row r="1606" s="2" customFormat="1" ht="21.75" customHeight="1">
      <c r="A1606" s="39"/>
      <c r="B1606" s="40"/>
      <c r="C1606" s="228" t="s">
        <v>2762</v>
      </c>
      <c r="D1606" s="228" t="s">
        <v>218</v>
      </c>
      <c r="E1606" s="229" t="s">
        <v>6322</v>
      </c>
      <c r="F1606" s="230" t="s">
        <v>6323</v>
      </c>
      <c r="G1606" s="231" t="s">
        <v>293</v>
      </c>
      <c r="H1606" s="232">
        <v>20.399999999999999</v>
      </c>
      <c r="I1606" s="233"/>
      <c r="J1606" s="234">
        <f>ROUND(I1606*H1606,2)</f>
        <v>0</v>
      </c>
      <c r="K1606" s="230" t="s">
        <v>222</v>
      </c>
      <c r="L1606" s="45"/>
      <c r="M1606" s="235" t="s">
        <v>1</v>
      </c>
      <c r="N1606" s="236" t="s">
        <v>44</v>
      </c>
      <c r="O1606" s="92"/>
      <c r="P1606" s="237">
        <f>O1606*H1606</f>
        <v>0</v>
      </c>
      <c r="Q1606" s="237">
        <v>0.0010200000000000001</v>
      </c>
      <c r="R1606" s="237">
        <f>Q1606*H1606</f>
        <v>0.020808</v>
      </c>
      <c r="S1606" s="237">
        <v>0</v>
      </c>
      <c r="T1606" s="238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39" t="s">
        <v>290</v>
      </c>
      <c r="AT1606" s="239" t="s">
        <v>218</v>
      </c>
      <c r="AU1606" s="239" t="s">
        <v>88</v>
      </c>
      <c r="AY1606" s="18" t="s">
        <v>216</v>
      </c>
      <c r="BE1606" s="240">
        <f>IF(N1606="základní",J1606,0)</f>
        <v>0</v>
      </c>
      <c r="BF1606" s="240">
        <f>IF(N1606="snížená",J1606,0)</f>
        <v>0</v>
      </c>
      <c r="BG1606" s="240">
        <f>IF(N1606="zákl. přenesená",J1606,0)</f>
        <v>0</v>
      </c>
      <c r="BH1606" s="240">
        <f>IF(N1606="sníž. přenesená",J1606,0)</f>
        <v>0</v>
      </c>
      <c r="BI1606" s="240">
        <f>IF(N1606="nulová",J1606,0)</f>
        <v>0</v>
      </c>
      <c r="BJ1606" s="18" t="s">
        <v>86</v>
      </c>
      <c r="BK1606" s="240">
        <f>ROUND(I1606*H1606,2)</f>
        <v>0</v>
      </c>
      <c r="BL1606" s="18" t="s">
        <v>290</v>
      </c>
      <c r="BM1606" s="239" t="s">
        <v>6324</v>
      </c>
    </row>
    <row r="1607" s="2" customFormat="1" ht="16.5" customHeight="1">
      <c r="A1607" s="39"/>
      <c r="B1607" s="40"/>
      <c r="C1607" s="264" t="s">
        <v>2766</v>
      </c>
      <c r="D1607" s="264" t="s">
        <v>372</v>
      </c>
      <c r="E1607" s="265" t="s">
        <v>2909</v>
      </c>
      <c r="F1607" s="266" t="s">
        <v>6325</v>
      </c>
      <c r="G1607" s="267" t="s">
        <v>277</v>
      </c>
      <c r="H1607" s="268">
        <v>4.4880000000000004</v>
      </c>
      <c r="I1607" s="269"/>
      <c r="J1607" s="270">
        <f>ROUND(I1607*H1607,2)</f>
        <v>0</v>
      </c>
      <c r="K1607" s="266" t="s">
        <v>222</v>
      </c>
      <c r="L1607" s="271"/>
      <c r="M1607" s="272" t="s">
        <v>1</v>
      </c>
      <c r="N1607" s="273" t="s">
        <v>44</v>
      </c>
      <c r="O1607" s="92"/>
      <c r="P1607" s="237">
        <f>O1607*H1607</f>
        <v>0</v>
      </c>
      <c r="Q1607" s="237">
        <v>0.023</v>
      </c>
      <c r="R1607" s="237">
        <f>Q1607*H1607</f>
        <v>0.10322400000000001</v>
      </c>
      <c r="S1607" s="237">
        <v>0</v>
      </c>
      <c r="T1607" s="238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9" t="s">
        <v>371</v>
      </c>
      <c r="AT1607" s="239" t="s">
        <v>372</v>
      </c>
      <c r="AU1607" s="239" t="s">
        <v>88</v>
      </c>
      <c r="AY1607" s="18" t="s">
        <v>216</v>
      </c>
      <c r="BE1607" s="240">
        <f>IF(N1607="základní",J1607,0)</f>
        <v>0</v>
      </c>
      <c r="BF1607" s="240">
        <f>IF(N1607="snížená",J1607,0)</f>
        <v>0</v>
      </c>
      <c r="BG1607" s="240">
        <f>IF(N1607="zákl. přenesená",J1607,0)</f>
        <v>0</v>
      </c>
      <c r="BH1607" s="240">
        <f>IF(N1607="sníž. přenesená",J1607,0)</f>
        <v>0</v>
      </c>
      <c r="BI1607" s="240">
        <f>IF(N1607="nulová",J1607,0)</f>
        <v>0</v>
      </c>
      <c r="BJ1607" s="18" t="s">
        <v>86</v>
      </c>
      <c r="BK1607" s="240">
        <f>ROUND(I1607*H1607,2)</f>
        <v>0</v>
      </c>
      <c r="BL1607" s="18" t="s">
        <v>290</v>
      </c>
      <c r="BM1607" s="239" t="s">
        <v>6326</v>
      </c>
    </row>
    <row r="1608" s="13" customFormat="1">
      <c r="A1608" s="13"/>
      <c r="B1608" s="241"/>
      <c r="C1608" s="242"/>
      <c r="D1608" s="243" t="s">
        <v>230</v>
      </c>
      <c r="E1608" s="242"/>
      <c r="F1608" s="245" t="s">
        <v>6327</v>
      </c>
      <c r="G1608" s="242"/>
      <c r="H1608" s="246">
        <v>4.4880000000000004</v>
      </c>
      <c r="I1608" s="247"/>
      <c r="J1608" s="242"/>
      <c r="K1608" s="242"/>
      <c r="L1608" s="248"/>
      <c r="M1608" s="249"/>
      <c r="N1608" s="250"/>
      <c r="O1608" s="250"/>
      <c r="P1608" s="250"/>
      <c r="Q1608" s="250"/>
      <c r="R1608" s="250"/>
      <c r="S1608" s="250"/>
      <c r="T1608" s="25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2" t="s">
        <v>230</v>
      </c>
      <c r="AU1608" s="252" t="s">
        <v>88</v>
      </c>
      <c r="AV1608" s="13" t="s">
        <v>88</v>
      </c>
      <c r="AW1608" s="13" t="s">
        <v>4</v>
      </c>
      <c r="AX1608" s="13" t="s">
        <v>86</v>
      </c>
      <c r="AY1608" s="252" t="s">
        <v>216</v>
      </c>
    </row>
    <row r="1609" s="2" customFormat="1" ht="16.5" customHeight="1">
      <c r="A1609" s="39"/>
      <c r="B1609" s="40"/>
      <c r="C1609" s="228" t="s">
        <v>2777</v>
      </c>
      <c r="D1609" s="228" t="s">
        <v>218</v>
      </c>
      <c r="E1609" s="229" t="s">
        <v>6328</v>
      </c>
      <c r="F1609" s="230" t="s">
        <v>6329</v>
      </c>
      <c r="G1609" s="231" t="s">
        <v>293</v>
      </c>
      <c r="H1609" s="232">
        <v>186</v>
      </c>
      <c r="I1609" s="233"/>
      <c r="J1609" s="234">
        <f>ROUND(I1609*H1609,2)</f>
        <v>0</v>
      </c>
      <c r="K1609" s="230" t="s">
        <v>222</v>
      </c>
      <c r="L1609" s="45"/>
      <c r="M1609" s="235" t="s">
        <v>1</v>
      </c>
      <c r="N1609" s="236" t="s">
        <v>44</v>
      </c>
      <c r="O1609" s="92"/>
      <c r="P1609" s="237">
        <f>O1609*H1609</f>
        <v>0</v>
      </c>
      <c r="Q1609" s="237">
        <v>0</v>
      </c>
      <c r="R1609" s="237">
        <f>Q1609*H1609</f>
        <v>0</v>
      </c>
      <c r="S1609" s="237">
        <v>0.0032499999999999999</v>
      </c>
      <c r="T1609" s="238">
        <f>S1609*H1609</f>
        <v>0.60449999999999993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9" t="s">
        <v>290</v>
      </c>
      <c r="AT1609" s="239" t="s">
        <v>218</v>
      </c>
      <c r="AU1609" s="239" t="s">
        <v>88</v>
      </c>
      <c r="AY1609" s="18" t="s">
        <v>216</v>
      </c>
      <c r="BE1609" s="240">
        <f>IF(N1609="základní",J1609,0)</f>
        <v>0</v>
      </c>
      <c r="BF1609" s="240">
        <f>IF(N1609="snížená",J1609,0)</f>
        <v>0</v>
      </c>
      <c r="BG1609" s="240">
        <f>IF(N1609="zákl. přenesená",J1609,0)</f>
        <v>0</v>
      </c>
      <c r="BH1609" s="240">
        <f>IF(N1609="sníž. přenesená",J1609,0)</f>
        <v>0</v>
      </c>
      <c r="BI1609" s="240">
        <f>IF(N1609="nulová",J1609,0)</f>
        <v>0</v>
      </c>
      <c r="BJ1609" s="18" t="s">
        <v>86</v>
      </c>
      <c r="BK1609" s="240">
        <f>ROUND(I1609*H1609,2)</f>
        <v>0</v>
      </c>
      <c r="BL1609" s="18" t="s">
        <v>290</v>
      </c>
      <c r="BM1609" s="239" t="s">
        <v>6330</v>
      </c>
    </row>
    <row r="1610" s="13" customFormat="1">
      <c r="A1610" s="13"/>
      <c r="B1610" s="241"/>
      <c r="C1610" s="242"/>
      <c r="D1610" s="243" t="s">
        <v>230</v>
      </c>
      <c r="E1610" s="244" t="s">
        <v>1</v>
      </c>
      <c r="F1610" s="245" t="s">
        <v>6331</v>
      </c>
      <c r="G1610" s="242"/>
      <c r="H1610" s="246">
        <v>186</v>
      </c>
      <c r="I1610" s="247"/>
      <c r="J1610" s="242"/>
      <c r="K1610" s="242"/>
      <c r="L1610" s="248"/>
      <c r="M1610" s="249"/>
      <c r="N1610" s="250"/>
      <c r="O1610" s="250"/>
      <c r="P1610" s="250"/>
      <c r="Q1610" s="250"/>
      <c r="R1610" s="250"/>
      <c r="S1610" s="250"/>
      <c r="T1610" s="251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2" t="s">
        <v>230</v>
      </c>
      <c r="AU1610" s="252" t="s">
        <v>88</v>
      </c>
      <c r="AV1610" s="13" t="s">
        <v>88</v>
      </c>
      <c r="AW1610" s="13" t="s">
        <v>34</v>
      </c>
      <c r="AX1610" s="13" t="s">
        <v>86</v>
      </c>
      <c r="AY1610" s="252" t="s">
        <v>216</v>
      </c>
    </row>
    <row r="1611" s="2" customFormat="1" ht="16.5" customHeight="1">
      <c r="A1611" s="39"/>
      <c r="B1611" s="40"/>
      <c r="C1611" s="228" t="s">
        <v>2782</v>
      </c>
      <c r="D1611" s="228" t="s">
        <v>218</v>
      </c>
      <c r="E1611" s="229" t="s">
        <v>6332</v>
      </c>
      <c r="F1611" s="230" t="s">
        <v>6333</v>
      </c>
      <c r="G1611" s="231" t="s">
        <v>293</v>
      </c>
      <c r="H1611" s="232">
        <v>320.22500000000002</v>
      </c>
      <c r="I1611" s="233"/>
      <c r="J1611" s="234">
        <f>ROUND(I1611*H1611,2)</f>
        <v>0</v>
      </c>
      <c r="K1611" s="230" t="s">
        <v>222</v>
      </c>
      <c r="L1611" s="45"/>
      <c r="M1611" s="235" t="s">
        <v>1</v>
      </c>
      <c r="N1611" s="236" t="s">
        <v>44</v>
      </c>
      <c r="O1611" s="92"/>
      <c r="P1611" s="237">
        <f>O1611*H1611</f>
        <v>0</v>
      </c>
      <c r="Q1611" s="237">
        <v>0.00042999999999999999</v>
      </c>
      <c r="R1611" s="237">
        <f>Q1611*H1611</f>
        <v>0.13769675000000001</v>
      </c>
      <c r="S1611" s="237">
        <v>0</v>
      </c>
      <c r="T1611" s="238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39" t="s">
        <v>290</v>
      </c>
      <c r="AT1611" s="239" t="s">
        <v>218</v>
      </c>
      <c r="AU1611" s="239" t="s">
        <v>88</v>
      </c>
      <c r="AY1611" s="18" t="s">
        <v>216</v>
      </c>
      <c r="BE1611" s="240">
        <f>IF(N1611="základní",J1611,0)</f>
        <v>0</v>
      </c>
      <c r="BF1611" s="240">
        <f>IF(N1611="snížená",J1611,0)</f>
        <v>0</v>
      </c>
      <c r="BG1611" s="240">
        <f>IF(N1611="zákl. přenesená",J1611,0)</f>
        <v>0</v>
      </c>
      <c r="BH1611" s="240">
        <f>IF(N1611="sníž. přenesená",J1611,0)</f>
        <v>0</v>
      </c>
      <c r="BI1611" s="240">
        <f>IF(N1611="nulová",J1611,0)</f>
        <v>0</v>
      </c>
      <c r="BJ1611" s="18" t="s">
        <v>86</v>
      </c>
      <c r="BK1611" s="240">
        <f>ROUND(I1611*H1611,2)</f>
        <v>0</v>
      </c>
      <c r="BL1611" s="18" t="s">
        <v>290</v>
      </c>
      <c r="BM1611" s="239" t="s">
        <v>6334</v>
      </c>
    </row>
    <row r="1612" s="13" customFormat="1">
      <c r="A1612" s="13"/>
      <c r="B1612" s="241"/>
      <c r="C1612" s="242"/>
      <c r="D1612" s="243" t="s">
        <v>230</v>
      </c>
      <c r="E1612" s="244" t="s">
        <v>1</v>
      </c>
      <c r="F1612" s="245" t="s">
        <v>6335</v>
      </c>
      <c r="G1612" s="242"/>
      <c r="H1612" s="246">
        <v>5.2000000000000002</v>
      </c>
      <c r="I1612" s="247"/>
      <c r="J1612" s="242"/>
      <c r="K1612" s="242"/>
      <c r="L1612" s="248"/>
      <c r="M1612" s="249"/>
      <c r="N1612" s="250"/>
      <c r="O1612" s="250"/>
      <c r="P1612" s="250"/>
      <c r="Q1612" s="250"/>
      <c r="R1612" s="250"/>
      <c r="S1612" s="250"/>
      <c r="T1612" s="25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2" t="s">
        <v>230</v>
      </c>
      <c r="AU1612" s="252" t="s">
        <v>88</v>
      </c>
      <c r="AV1612" s="13" t="s">
        <v>88</v>
      </c>
      <c r="AW1612" s="13" t="s">
        <v>34</v>
      </c>
      <c r="AX1612" s="13" t="s">
        <v>79</v>
      </c>
      <c r="AY1612" s="252" t="s">
        <v>216</v>
      </c>
    </row>
    <row r="1613" s="13" customFormat="1">
      <c r="A1613" s="13"/>
      <c r="B1613" s="241"/>
      <c r="C1613" s="242"/>
      <c r="D1613" s="243" t="s">
        <v>230</v>
      </c>
      <c r="E1613" s="244" t="s">
        <v>1</v>
      </c>
      <c r="F1613" s="245" t="s">
        <v>6336</v>
      </c>
      <c r="G1613" s="242"/>
      <c r="H1613" s="246">
        <v>5.1799999999999997</v>
      </c>
      <c r="I1613" s="247"/>
      <c r="J1613" s="242"/>
      <c r="K1613" s="242"/>
      <c r="L1613" s="248"/>
      <c r="M1613" s="249"/>
      <c r="N1613" s="250"/>
      <c r="O1613" s="250"/>
      <c r="P1613" s="250"/>
      <c r="Q1613" s="250"/>
      <c r="R1613" s="250"/>
      <c r="S1613" s="250"/>
      <c r="T1613" s="251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2" t="s">
        <v>230</v>
      </c>
      <c r="AU1613" s="252" t="s">
        <v>88</v>
      </c>
      <c r="AV1613" s="13" t="s">
        <v>88</v>
      </c>
      <c r="AW1613" s="13" t="s">
        <v>34</v>
      </c>
      <c r="AX1613" s="13" t="s">
        <v>79</v>
      </c>
      <c r="AY1613" s="252" t="s">
        <v>216</v>
      </c>
    </row>
    <row r="1614" s="13" customFormat="1">
      <c r="A1614" s="13"/>
      <c r="B1614" s="241"/>
      <c r="C1614" s="242"/>
      <c r="D1614" s="243" t="s">
        <v>230</v>
      </c>
      <c r="E1614" s="244" t="s">
        <v>1</v>
      </c>
      <c r="F1614" s="245" t="s">
        <v>6337</v>
      </c>
      <c r="G1614" s="242"/>
      <c r="H1614" s="246">
        <v>11.025</v>
      </c>
      <c r="I1614" s="247"/>
      <c r="J1614" s="242"/>
      <c r="K1614" s="242"/>
      <c r="L1614" s="248"/>
      <c r="M1614" s="249"/>
      <c r="N1614" s="250"/>
      <c r="O1614" s="250"/>
      <c r="P1614" s="250"/>
      <c r="Q1614" s="250"/>
      <c r="R1614" s="250"/>
      <c r="S1614" s="250"/>
      <c r="T1614" s="25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2" t="s">
        <v>230</v>
      </c>
      <c r="AU1614" s="252" t="s">
        <v>88</v>
      </c>
      <c r="AV1614" s="13" t="s">
        <v>88</v>
      </c>
      <c r="AW1614" s="13" t="s">
        <v>34</v>
      </c>
      <c r="AX1614" s="13" t="s">
        <v>79</v>
      </c>
      <c r="AY1614" s="252" t="s">
        <v>216</v>
      </c>
    </row>
    <row r="1615" s="13" customFormat="1">
      <c r="A1615" s="13"/>
      <c r="B1615" s="241"/>
      <c r="C1615" s="242"/>
      <c r="D1615" s="243" t="s">
        <v>230</v>
      </c>
      <c r="E1615" s="244" t="s">
        <v>1</v>
      </c>
      <c r="F1615" s="245" t="s">
        <v>6338</v>
      </c>
      <c r="G1615" s="242"/>
      <c r="H1615" s="246">
        <v>14.359999999999999</v>
      </c>
      <c r="I1615" s="247"/>
      <c r="J1615" s="242"/>
      <c r="K1615" s="242"/>
      <c r="L1615" s="248"/>
      <c r="M1615" s="249"/>
      <c r="N1615" s="250"/>
      <c r="O1615" s="250"/>
      <c r="P1615" s="250"/>
      <c r="Q1615" s="250"/>
      <c r="R1615" s="250"/>
      <c r="S1615" s="250"/>
      <c r="T1615" s="251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2" t="s">
        <v>230</v>
      </c>
      <c r="AU1615" s="252" t="s">
        <v>88</v>
      </c>
      <c r="AV1615" s="13" t="s">
        <v>88</v>
      </c>
      <c r="AW1615" s="13" t="s">
        <v>34</v>
      </c>
      <c r="AX1615" s="13" t="s">
        <v>79</v>
      </c>
      <c r="AY1615" s="252" t="s">
        <v>216</v>
      </c>
    </row>
    <row r="1616" s="13" customFormat="1">
      <c r="A1616" s="13"/>
      <c r="B1616" s="241"/>
      <c r="C1616" s="242"/>
      <c r="D1616" s="243" t="s">
        <v>230</v>
      </c>
      <c r="E1616" s="244" t="s">
        <v>1</v>
      </c>
      <c r="F1616" s="245" t="s">
        <v>6339</v>
      </c>
      <c r="G1616" s="242"/>
      <c r="H1616" s="246">
        <v>4.5800000000000001</v>
      </c>
      <c r="I1616" s="247"/>
      <c r="J1616" s="242"/>
      <c r="K1616" s="242"/>
      <c r="L1616" s="248"/>
      <c r="M1616" s="249"/>
      <c r="N1616" s="250"/>
      <c r="O1616" s="250"/>
      <c r="P1616" s="250"/>
      <c r="Q1616" s="250"/>
      <c r="R1616" s="250"/>
      <c r="S1616" s="250"/>
      <c r="T1616" s="25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2" t="s">
        <v>230</v>
      </c>
      <c r="AU1616" s="252" t="s">
        <v>88</v>
      </c>
      <c r="AV1616" s="13" t="s">
        <v>88</v>
      </c>
      <c r="AW1616" s="13" t="s">
        <v>34</v>
      </c>
      <c r="AX1616" s="13" t="s">
        <v>79</v>
      </c>
      <c r="AY1616" s="252" t="s">
        <v>216</v>
      </c>
    </row>
    <row r="1617" s="13" customFormat="1">
      <c r="A1617" s="13"/>
      <c r="B1617" s="241"/>
      <c r="C1617" s="242"/>
      <c r="D1617" s="243" t="s">
        <v>230</v>
      </c>
      <c r="E1617" s="244" t="s">
        <v>1</v>
      </c>
      <c r="F1617" s="245" t="s">
        <v>6340</v>
      </c>
      <c r="G1617" s="242"/>
      <c r="H1617" s="246">
        <v>25.600000000000001</v>
      </c>
      <c r="I1617" s="247"/>
      <c r="J1617" s="242"/>
      <c r="K1617" s="242"/>
      <c r="L1617" s="248"/>
      <c r="M1617" s="249"/>
      <c r="N1617" s="250"/>
      <c r="O1617" s="250"/>
      <c r="P1617" s="250"/>
      <c r="Q1617" s="250"/>
      <c r="R1617" s="250"/>
      <c r="S1617" s="250"/>
      <c r="T1617" s="251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2" t="s">
        <v>230</v>
      </c>
      <c r="AU1617" s="252" t="s">
        <v>88</v>
      </c>
      <c r="AV1617" s="13" t="s">
        <v>88</v>
      </c>
      <c r="AW1617" s="13" t="s">
        <v>34</v>
      </c>
      <c r="AX1617" s="13" t="s">
        <v>79</v>
      </c>
      <c r="AY1617" s="252" t="s">
        <v>216</v>
      </c>
    </row>
    <row r="1618" s="13" customFormat="1">
      <c r="A1618" s="13"/>
      <c r="B1618" s="241"/>
      <c r="C1618" s="242"/>
      <c r="D1618" s="243" t="s">
        <v>230</v>
      </c>
      <c r="E1618" s="244" t="s">
        <v>1</v>
      </c>
      <c r="F1618" s="245" t="s">
        <v>6341</v>
      </c>
      <c r="G1618" s="242"/>
      <c r="H1618" s="246">
        <v>11.560000000000001</v>
      </c>
      <c r="I1618" s="247"/>
      <c r="J1618" s="242"/>
      <c r="K1618" s="242"/>
      <c r="L1618" s="248"/>
      <c r="M1618" s="249"/>
      <c r="N1618" s="250"/>
      <c r="O1618" s="250"/>
      <c r="P1618" s="250"/>
      <c r="Q1618" s="250"/>
      <c r="R1618" s="250"/>
      <c r="S1618" s="250"/>
      <c r="T1618" s="25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2" t="s">
        <v>230</v>
      </c>
      <c r="AU1618" s="252" t="s">
        <v>88</v>
      </c>
      <c r="AV1618" s="13" t="s">
        <v>88</v>
      </c>
      <c r="AW1618" s="13" t="s">
        <v>34</v>
      </c>
      <c r="AX1618" s="13" t="s">
        <v>79</v>
      </c>
      <c r="AY1618" s="252" t="s">
        <v>216</v>
      </c>
    </row>
    <row r="1619" s="13" customFormat="1">
      <c r="A1619" s="13"/>
      <c r="B1619" s="241"/>
      <c r="C1619" s="242"/>
      <c r="D1619" s="243" t="s">
        <v>230</v>
      </c>
      <c r="E1619" s="244" t="s">
        <v>1</v>
      </c>
      <c r="F1619" s="245" t="s">
        <v>6342</v>
      </c>
      <c r="G1619" s="242"/>
      <c r="H1619" s="246">
        <v>11</v>
      </c>
      <c r="I1619" s="247"/>
      <c r="J1619" s="242"/>
      <c r="K1619" s="242"/>
      <c r="L1619" s="248"/>
      <c r="M1619" s="249"/>
      <c r="N1619" s="250"/>
      <c r="O1619" s="250"/>
      <c r="P1619" s="250"/>
      <c r="Q1619" s="250"/>
      <c r="R1619" s="250"/>
      <c r="S1619" s="250"/>
      <c r="T1619" s="25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2" t="s">
        <v>230</v>
      </c>
      <c r="AU1619" s="252" t="s">
        <v>88</v>
      </c>
      <c r="AV1619" s="13" t="s">
        <v>88</v>
      </c>
      <c r="AW1619" s="13" t="s">
        <v>34</v>
      </c>
      <c r="AX1619" s="13" t="s">
        <v>79</v>
      </c>
      <c r="AY1619" s="252" t="s">
        <v>216</v>
      </c>
    </row>
    <row r="1620" s="13" customFormat="1">
      <c r="A1620" s="13"/>
      <c r="B1620" s="241"/>
      <c r="C1620" s="242"/>
      <c r="D1620" s="243" t="s">
        <v>230</v>
      </c>
      <c r="E1620" s="244" t="s">
        <v>1</v>
      </c>
      <c r="F1620" s="245" t="s">
        <v>6343</v>
      </c>
      <c r="G1620" s="242"/>
      <c r="H1620" s="246">
        <v>8.6999999999999993</v>
      </c>
      <c r="I1620" s="247"/>
      <c r="J1620" s="242"/>
      <c r="K1620" s="242"/>
      <c r="L1620" s="248"/>
      <c r="M1620" s="249"/>
      <c r="N1620" s="250"/>
      <c r="O1620" s="250"/>
      <c r="P1620" s="250"/>
      <c r="Q1620" s="250"/>
      <c r="R1620" s="250"/>
      <c r="S1620" s="250"/>
      <c r="T1620" s="25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2" t="s">
        <v>230</v>
      </c>
      <c r="AU1620" s="252" t="s">
        <v>88</v>
      </c>
      <c r="AV1620" s="13" t="s">
        <v>88</v>
      </c>
      <c r="AW1620" s="13" t="s">
        <v>34</v>
      </c>
      <c r="AX1620" s="13" t="s">
        <v>79</v>
      </c>
      <c r="AY1620" s="252" t="s">
        <v>216</v>
      </c>
    </row>
    <row r="1621" s="13" customFormat="1">
      <c r="A1621" s="13"/>
      <c r="B1621" s="241"/>
      <c r="C1621" s="242"/>
      <c r="D1621" s="243" t="s">
        <v>230</v>
      </c>
      <c r="E1621" s="244" t="s">
        <v>1</v>
      </c>
      <c r="F1621" s="245" t="s">
        <v>6344</v>
      </c>
      <c r="G1621" s="242"/>
      <c r="H1621" s="246">
        <v>15.85</v>
      </c>
      <c r="I1621" s="247"/>
      <c r="J1621" s="242"/>
      <c r="K1621" s="242"/>
      <c r="L1621" s="248"/>
      <c r="M1621" s="249"/>
      <c r="N1621" s="250"/>
      <c r="O1621" s="250"/>
      <c r="P1621" s="250"/>
      <c r="Q1621" s="250"/>
      <c r="R1621" s="250"/>
      <c r="S1621" s="250"/>
      <c r="T1621" s="251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2" t="s">
        <v>230</v>
      </c>
      <c r="AU1621" s="252" t="s">
        <v>88</v>
      </c>
      <c r="AV1621" s="13" t="s">
        <v>88</v>
      </c>
      <c r="AW1621" s="13" t="s">
        <v>34</v>
      </c>
      <c r="AX1621" s="13" t="s">
        <v>79</v>
      </c>
      <c r="AY1621" s="252" t="s">
        <v>216</v>
      </c>
    </row>
    <row r="1622" s="13" customFormat="1">
      <c r="A1622" s="13"/>
      <c r="B1622" s="241"/>
      <c r="C1622" s="242"/>
      <c r="D1622" s="243" t="s">
        <v>230</v>
      </c>
      <c r="E1622" s="244" t="s">
        <v>1</v>
      </c>
      <c r="F1622" s="245" t="s">
        <v>6345</v>
      </c>
      <c r="G1622" s="242"/>
      <c r="H1622" s="246">
        <v>4.3799999999999999</v>
      </c>
      <c r="I1622" s="247"/>
      <c r="J1622" s="242"/>
      <c r="K1622" s="242"/>
      <c r="L1622" s="248"/>
      <c r="M1622" s="249"/>
      <c r="N1622" s="250"/>
      <c r="O1622" s="250"/>
      <c r="P1622" s="250"/>
      <c r="Q1622" s="250"/>
      <c r="R1622" s="250"/>
      <c r="S1622" s="250"/>
      <c r="T1622" s="251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2" t="s">
        <v>230</v>
      </c>
      <c r="AU1622" s="252" t="s">
        <v>88</v>
      </c>
      <c r="AV1622" s="13" t="s">
        <v>88</v>
      </c>
      <c r="AW1622" s="13" t="s">
        <v>34</v>
      </c>
      <c r="AX1622" s="13" t="s">
        <v>79</v>
      </c>
      <c r="AY1622" s="252" t="s">
        <v>216</v>
      </c>
    </row>
    <row r="1623" s="13" customFormat="1">
      <c r="A1623" s="13"/>
      <c r="B1623" s="241"/>
      <c r="C1623" s="242"/>
      <c r="D1623" s="243" t="s">
        <v>230</v>
      </c>
      <c r="E1623" s="244" t="s">
        <v>1</v>
      </c>
      <c r="F1623" s="245" t="s">
        <v>6346</v>
      </c>
      <c r="G1623" s="242"/>
      <c r="H1623" s="246">
        <v>5.9800000000000004</v>
      </c>
      <c r="I1623" s="247"/>
      <c r="J1623" s="242"/>
      <c r="K1623" s="242"/>
      <c r="L1623" s="248"/>
      <c r="M1623" s="249"/>
      <c r="N1623" s="250"/>
      <c r="O1623" s="250"/>
      <c r="P1623" s="250"/>
      <c r="Q1623" s="250"/>
      <c r="R1623" s="250"/>
      <c r="S1623" s="250"/>
      <c r="T1623" s="251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2" t="s">
        <v>230</v>
      </c>
      <c r="AU1623" s="252" t="s">
        <v>88</v>
      </c>
      <c r="AV1623" s="13" t="s">
        <v>88</v>
      </c>
      <c r="AW1623" s="13" t="s">
        <v>34</v>
      </c>
      <c r="AX1623" s="13" t="s">
        <v>79</v>
      </c>
      <c r="AY1623" s="252" t="s">
        <v>216</v>
      </c>
    </row>
    <row r="1624" s="13" customFormat="1">
      <c r="A1624" s="13"/>
      <c r="B1624" s="241"/>
      <c r="C1624" s="242"/>
      <c r="D1624" s="243" t="s">
        <v>230</v>
      </c>
      <c r="E1624" s="244" t="s">
        <v>1</v>
      </c>
      <c r="F1624" s="245" t="s">
        <v>6347</v>
      </c>
      <c r="G1624" s="242"/>
      <c r="H1624" s="246">
        <v>8.2799999999999994</v>
      </c>
      <c r="I1624" s="247"/>
      <c r="J1624" s="242"/>
      <c r="K1624" s="242"/>
      <c r="L1624" s="248"/>
      <c r="M1624" s="249"/>
      <c r="N1624" s="250"/>
      <c r="O1624" s="250"/>
      <c r="P1624" s="250"/>
      <c r="Q1624" s="250"/>
      <c r="R1624" s="250"/>
      <c r="S1624" s="250"/>
      <c r="T1624" s="251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2" t="s">
        <v>230</v>
      </c>
      <c r="AU1624" s="252" t="s">
        <v>88</v>
      </c>
      <c r="AV1624" s="13" t="s">
        <v>88</v>
      </c>
      <c r="AW1624" s="13" t="s">
        <v>34</v>
      </c>
      <c r="AX1624" s="13" t="s">
        <v>79</v>
      </c>
      <c r="AY1624" s="252" t="s">
        <v>216</v>
      </c>
    </row>
    <row r="1625" s="13" customFormat="1">
      <c r="A1625" s="13"/>
      <c r="B1625" s="241"/>
      <c r="C1625" s="242"/>
      <c r="D1625" s="243" t="s">
        <v>230</v>
      </c>
      <c r="E1625" s="244" t="s">
        <v>1</v>
      </c>
      <c r="F1625" s="245" t="s">
        <v>6348</v>
      </c>
      <c r="G1625" s="242"/>
      <c r="H1625" s="246">
        <v>7.4400000000000004</v>
      </c>
      <c r="I1625" s="247"/>
      <c r="J1625" s="242"/>
      <c r="K1625" s="242"/>
      <c r="L1625" s="248"/>
      <c r="M1625" s="249"/>
      <c r="N1625" s="250"/>
      <c r="O1625" s="250"/>
      <c r="P1625" s="250"/>
      <c r="Q1625" s="250"/>
      <c r="R1625" s="250"/>
      <c r="S1625" s="250"/>
      <c r="T1625" s="25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2" t="s">
        <v>230</v>
      </c>
      <c r="AU1625" s="252" t="s">
        <v>88</v>
      </c>
      <c r="AV1625" s="13" t="s">
        <v>88</v>
      </c>
      <c r="AW1625" s="13" t="s">
        <v>34</v>
      </c>
      <c r="AX1625" s="13" t="s">
        <v>79</v>
      </c>
      <c r="AY1625" s="252" t="s">
        <v>216</v>
      </c>
    </row>
    <row r="1626" s="13" customFormat="1">
      <c r="A1626" s="13"/>
      <c r="B1626" s="241"/>
      <c r="C1626" s="242"/>
      <c r="D1626" s="243" t="s">
        <v>230</v>
      </c>
      <c r="E1626" s="244" t="s">
        <v>1</v>
      </c>
      <c r="F1626" s="245" t="s">
        <v>6349</v>
      </c>
      <c r="G1626" s="242"/>
      <c r="H1626" s="246">
        <v>8.3399999999999999</v>
      </c>
      <c r="I1626" s="247"/>
      <c r="J1626" s="242"/>
      <c r="K1626" s="242"/>
      <c r="L1626" s="248"/>
      <c r="M1626" s="249"/>
      <c r="N1626" s="250"/>
      <c r="O1626" s="250"/>
      <c r="P1626" s="250"/>
      <c r="Q1626" s="250"/>
      <c r="R1626" s="250"/>
      <c r="S1626" s="250"/>
      <c r="T1626" s="25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2" t="s">
        <v>230</v>
      </c>
      <c r="AU1626" s="252" t="s">
        <v>88</v>
      </c>
      <c r="AV1626" s="13" t="s">
        <v>88</v>
      </c>
      <c r="AW1626" s="13" t="s">
        <v>34</v>
      </c>
      <c r="AX1626" s="13" t="s">
        <v>79</v>
      </c>
      <c r="AY1626" s="252" t="s">
        <v>216</v>
      </c>
    </row>
    <row r="1627" s="13" customFormat="1">
      <c r="A1627" s="13"/>
      <c r="B1627" s="241"/>
      <c r="C1627" s="242"/>
      <c r="D1627" s="243" t="s">
        <v>230</v>
      </c>
      <c r="E1627" s="244" t="s">
        <v>1</v>
      </c>
      <c r="F1627" s="245" t="s">
        <v>6350</v>
      </c>
      <c r="G1627" s="242"/>
      <c r="H1627" s="246">
        <v>12.300000000000001</v>
      </c>
      <c r="I1627" s="247"/>
      <c r="J1627" s="242"/>
      <c r="K1627" s="242"/>
      <c r="L1627" s="248"/>
      <c r="M1627" s="249"/>
      <c r="N1627" s="250"/>
      <c r="O1627" s="250"/>
      <c r="P1627" s="250"/>
      <c r="Q1627" s="250"/>
      <c r="R1627" s="250"/>
      <c r="S1627" s="250"/>
      <c r="T1627" s="251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2" t="s">
        <v>230</v>
      </c>
      <c r="AU1627" s="252" t="s">
        <v>88</v>
      </c>
      <c r="AV1627" s="13" t="s">
        <v>88</v>
      </c>
      <c r="AW1627" s="13" t="s">
        <v>34</v>
      </c>
      <c r="AX1627" s="13" t="s">
        <v>79</v>
      </c>
      <c r="AY1627" s="252" t="s">
        <v>216</v>
      </c>
    </row>
    <row r="1628" s="13" customFormat="1">
      <c r="A1628" s="13"/>
      <c r="B1628" s="241"/>
      <c r="C1628" s="242"/>
      <c r="D1628" s="243" t="s">
        <v>230</v>
      </c>
      <c r="E1628" s="244" t="s">
        <v>1</v>
      </c>
      <c r="F1628" s="245" t="s">
        <v>6351</v>
      </c>
      <c r="G1628" s="242"/>
      <c r="H1628" s="246">
        <v>4.8600000000000003</v>
      </c>
      <c r="I1628" s="247"/>
      <c r="J1628" s="242"/>
      <c r="K1628" s="242"/>
      <c r="L1628" s="248"/>
      <c r="M1628" s="249"/>
      <c r="N1628" s="250"/>
      <c r="O1628" s="250"/>
      <c r="P1628" s="250"/>
      <c r="Q1628" s="250"/>
      <c r="R1628" s="250"/>
      <c r="S1628" s="250"/>
      <c r="T1628" s="251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2" t="s">
        <v>230</v>
      </c>
      <c r="AU1628" s="252" t="s">
        <v>88</v>
      </c>
      <c r="AV1628" s="13" t="s">
        <v>88</v>
      </c>
      <c r="AW1628" s="13" t="s">
        <v>34</v>
      </c>
      <c r="AX1628" s="13" t="s">
        <v>79</v>
      </c>
      <c r="AY1628" s="252" t="s">
        <v>216</v>
      </c>
    </row>
    <row r="1629" s="13" customFormat="1">
      <c r="A1629" s="13"/>
      <c r="B1629" s="241"/>
      <c r="C1629" s="242"/>
      <c r="D1629" s="243" t="s">
        <v>230</v>
      </c>
      <c r="E1629" s="244" t="s">
        <v>1</v>
      </c>
      <c r="F1629" s="245" t="s">
        <v>6352</v>
      </c>
      <c r="G1629" s="242"/>
      <c r="H1629" s="246">
        <v>11.460000000000001</v>
      </c>
      <c r="I1629" s="247"/>
      <c r="J1629" s="242"/>
      <c r="K1629" s="242"/>
      <c r="L1629" s="248"/>
      <c r="M1629" s="249"/>
      <c r="N1629" s="250"/>
      <c r="O1629" s="250"/>
      <c r="P1629" s="250"/>
      <c r="Q1629" s="250"/>
      <c r="R1629" s="250"/>
      <c r="S1629" s="250"/>
      <c r="T1629" s="25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2" t="s">
        <v>230</v>
      </c>
      <c r="AU1629" s="252" t="s">
        <v>88</v>
      </c>
      <c r="AV1629" s="13" t="s">
        <v>88</v>
      </c>
      <c r="AW1629" s="13" t="s">
        <v>34</v>
      </c>
      <c r="AX1629" s="13" t="s">
        <v>79</v>
      </c>
      <c r="AY1629" s="252" t="s">
        <v>216</v>
      </c>
    </row>
    <row r="1630" s="13" customFormat="1">
      <c r="A1630" s="13"/>
      <c r="B1630" s="241"/>
      <c r="C1630" s="242"/>
      <c r="D1630" s="243" t="s">
        <v>230</v>
      </c>
      <c r="E1630" s="244" t="s">
        <v>1</v>
      </c>
      <c r="F1630" s="245" t="s">
        <v>6353</v>
      </c>
      <c r="G1630" s="242"/>
      <c r="H1630" s="246">
        <v>7.9100000000000001</v>
      </c>
      <c r="I1630" s="247"/>
      <c r="J1630" s="242"/>
      <c r="K1630" s="242"/>
      <c r="L1630" s="248"/>
      <c r="M1630" s="249"/>
      <c r="N1630" s="250"/>
      <c r="O1630" s="250"/>
      <c r="P1630" s="250"/>
      <c r="Q1630" s="250"/>
      <c r="R1630" s="250"/>
      <c r="S1630" s="250"/>
      <c r="T1630" s="251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2" t="s">
        <v>230</v>
      </c>
      <c r="AU1630" s="252" t="s">
        <v>88</v>
      </c>
      <c r="AV1630" s="13" t="s">
        <v>88</v>
      </c>
      <c r="AW1630" s="13" t="s">
        <v>34</v>
      </c>
      <c r="AX1630" s="13" t="s">
        <v>79</v>
      </c>
      <c r="AY1630" s="252" t="s">
        <v>216</v>
      </c>
    </row>
    <row r="1631" s="13" customFormat="1">
      <c r="A1631" s="13"/>
      <c r="B1631" s="241"/>
      <c r="C1631" s="242"/>
      <c r="D1631" s="243" t="s">
        <v>230</v>
      </c>
      <c r="E1631" s="244" t="s">
        <v>1</v>
      </c>
      <c r="F1631" s="245" t="s">
        <v>6354</v>
      </c>
      <c r="G1631" s="242"/>
      <c r="H1631" s="246">
        <v>6.2300000000000004</v>
      </c>
      <c r="I1631" s="247"/>
      <c r="J1631" s="242"/>
      <c r="K1631" s="242"/>
      <c r="L1631" s="248"/>
      <c r="M1631" s="249"/>
      <c r="N1631" s="250"/>
      <c r="O1631" s="250"/>
      <c r="P1631" s="250"/>
      <c r="Q1631" s="250"/>
      <c r="R1631" s="250"/>
      <c r="S1631" s="250"/>
      <c r="T1631" s="25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2" t="s">
        <v>230</v>
      </c>
      <c r="AU1631" s="252" t="s">
        <v>88</v>
      </c>
      <c r="AV1631" s="13" t="s">
        <v>88</v>
      </c>
      <c r="AW1631" s="13" t="s">
        <v>34</v>
      </c>
      <c r="AX1631" s="13" t="s">
        <v>79</v>
      </c>
      <c r="AY1631" s="252" t="s">
        <v>216</v>
      </c>
    </row>
    <row r="1632" s="13" customFormat="1">
      <c r="A1632" s="13"/>
      <c r="B1632" s="241"/>
      <c r="C1632" s="242"/>
      <c r="D1632" s="243" t="s">
        <v>230</v>
      </c>
      <c r="E1632" s="244" t="s">
        <v>1</v>
      </c>
      <c r="F1632" s="245" t="s">
        <v>6355</v>
      </c>
      <c r="G1632" s="242"/>
      <c r="H1632" s="246">
        <v>4.5</v>
      </c>
      <c r="I1632" s="247"/>
      <c r="J1632" s="242"/>
      <c r="K1632" s="242"/>
      <c r="L1632" s="248"/>
      <c r="M1632" s="249"/>
      <c r="N1632" s="250"/>
      <c r="O1632" s="250"/>
      <c r="P1632" s="250"/>
      <c r="Q1632" s="250"/>
      <c r="R1632" s="250"/>
      <c r="S1632" s="250"/>
      <c r="T1632" s="25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2" t="s">
        <v>230</v>
      </c>
      <c r="AU1632" s="252" t="s">
        <v>88</v>
      </c>
      <c r="AV1632" s="13" t="s">
        <v>88</v>
      </c>
      <c r="AW1632" s="13" t="s">
        <v>34</v>
      </c>
      <c r="AX1632" s="13" t="s">
        <v>79</v>
      </c>
      <c r="AY1632" s="252" t="s">
        <v>216</v>
      </c>
    </row>
    <row r="1633" s="13" customFormat="1">
      <c r="A1633" s="13"/>
      <c r="B1633" s="241"/>
      <c r="C1633" s="242"/>
      <c r="D1633" s="243" t="s">
        <v>230</v>
      </c>
      <c r="E1633" s="244" t="s">
        <v>1</v>
      </c>
      <c r="F1633" s="245" t="s">
        <v>6356</v>
      </c>
      <c r="G1633" s="242"/>
      <c r="H1633" s="246">
        <v>7.0999999999999996</v>
      </c>
      <c r="I1633" s="247"/>
      <c r="J1633" s="242"/>
      <c r="K1633" s="242"/>
      <c r="L1633" s="248"/>
      <c r="M1633" s="249"/>
      <c r="N1633" s="250"/>
      <c r="O1633" s="250"/>
      <c r="P1633" s="250"/>
      <c r="Q1633" s="250"/>
      <c r="R1633" s="250"/>
      <c r="S1633" s="250"/>
      <c r="T1633" s="251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2" t="s">
        <v>230</v>
      </c>
      <c r="AU1633" s="252" t="s">
        <v>88</v>
      </c>
      <c r="AV1633" s="13" t="s">
        <v>88</v>
      </c>
      <c r="AW1633" s="13" t="s">
        <v>34</v>
      </c>
      <c r="AX1633" s="13" t="s">
        <v>79</v>
      </c>
      <c r="AY1633" s="252" t="s">
        <v>216</v>
      </c>
    </row>
    <row r="1634" s="13" customFormat="1">
      <c r="A1634" s="13"/>
      <c r="B1634" s="241"/>
      <c r="C1634" s="242"/>
      <c r="D1634" s="243" t="s">
        <v>230</v>
      </c>
      <c r="E1634" s="244" t="s">
        <v>1</v>
      </c>
      <c r="F1634" s="245" t="s">
        <v>6357</v>
      </c>
      <c r="G1634" s="242"/>
      <c r="H1634" s="246">
        <v>11.92</v>
      </c>
      <c r="I1634" s="247"/>
      <c r="J1634" s="242"/>
      <c r="K1634" s="242"/>
      <c r="L1634" s="248"/>
      <c r="M1634" s="249"/>
      <c r="N1634" s="250"/>
      <c r="O1634" s="250"/>
      <c r="P1634" s="250"/>
      <c r="Q1634" s="250"/>
      <c r="R1634" s="250"/>
      <c r="S1634" s="250"/>
      <c r="T1634" s="251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2" t="s">
        <v>230</v>
      </c>
      <c r="AU1634" s="252" t="s">
        <v>88</v>
      </c>
      <c r="AV1634" s="13" t="s">
        <v>88</v>
      </c>
      <c r="AW1634" s="13" t="s">
        <v>34</v>
      </c>
      <c r="AX1634" s="13" t="s">
        <v>79</v>
      </c>
      <c r="AY1634" s="252" t="s">
        <v>216</v>
      </c>
    </row>
    <row r="1635" s="13" customFormat="1">
      <c r="A1635" s="13"/>
      <c r="B1635" s="241"/>
      <c r="C1635" s="242"/>
      <c r="D1635" s="243" t="s">
        <v>230</v>
      </c>
      <c r="E1635" s="244" t="s">
        <v>1</v>
      </c>
      <c r="F1635" s="245" t="s">
        <v>6358</v>
      </c>
      <c r="G1635" s="242"/>
      <c r="H1635" s="246">
        <v>11.550000000000001</v>
      </c>
      <c r="I1635" s="247"/>
      <c r="J1635" s="242"/>
      <c r="K1635" s="242"/>
      <c r="L1635" s="248"/>
      <c r="M1635" s="249"/>
      <c r="N1635" s="250"/>
      <c r="O1635" s="250"/>
      <c r="P1635" s="250"/>
      <c r="Q1635" s="250"/>
      <c r="R1635" s="250"/>
      <c r="S1635" s="250"/>
      <c r="T1635" s="25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2" t="s">
        <v>230</v>
      </c>
      <c r="AU1635" s="252" t="s">
        <v>88</v>
      </c>
      <c r="AV1635" s="13" t="s">
        <v>88</v>
      </c>
      <c r="AW1635" s="13" t="s">
        <v>34</v>
      </c>
      <c r="AX1635" s="13" t="s">
        <v>79</v>
      </c>
      <c r="AY1635" s="252" t="s">
        <v>216</v>
      </c>
    </row>
    <row r="1636" s="15" customFormat="1">
      <c r="A1636" s="15"/>
      <c r="B1636" s="280"/>
      <c r="C1636" s="281"/>
      <c r="D1636" s="243" t="s">
        <v>230</v>
      </c>
      <c r="E1636" s="282" t="s">
        <v>1</v>
      </c>
      <c r="F1636" s="283" t="s">
        <v>775</v>
      </c>
      <c r="G1636" s="281"/>
      <c r="H1636" s="284">
        <v>225.30500000000001</v>
      </c>
      <c r="I1636" s="285"/>
      <c r="J1636" s="281"/>
      <c r="K1636" s="281"/>
      <c r="L1636" s="286"/>
      <c r="M1636" s="287"/>
      <c r="N1636" s="288"/>
      <c r="O1636" s="288"/>
      <c r="P1636" s="288"/>
      <c r="Q1636" s="288"/>
      <c r="R1636" s="288"/>
      <c r="S1636" s="288"/>
      <c r="T1636" s="289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90" t="s">
        <v>230</v>
      </c>
      <c r="AU1636" s="290" t="s">
        <v>88</v>
      </c>
      <c r="AV1636" s="15" t="s">
        <v>99</v>
      </c>
      <c r="AW1636" s="15" t="s">
        <v>34</v>
      </c>
      <c r="AX1636" s="15" t="s">
        <v>79</v>
      </c>
      <c r="AY1636" s="290" t="s">
        <v>216</v>
      </c>
    </row>
    <row r="1637" s="13" customFormat="1">
      <c r="A1637" s="13"/>
      <c r="B1637" s="241"/>
      <c r="C1637" s="242"/>
      <c r="D1637" s="243" t="s">
        <v>230</v>
      </c>
      <c r="E1637" s="244" t="s">
        <v>1</v>
      </c>
      <c r="F1637" s="245" t="s">
        <v>6359</v>
      </c>
      <c r="G1637" s="242"/>
      <c r="H1637" s="246">
        <v>14.779999999999999</v>
      </c>
      <c r="I1637" s="247"/>
      <c r="J1637" s="242"/>
      <c r="K1637" s="242"/>
      <c r="L1637" s="248"/>
      <c r="M1637" s="249"/>
      <c r="N1637" s="250"/>
      <c r="O1637" s="250"/>
      <c r="P1637" s="250"/>
      <c r="Q1637" s="250"/>
      <c r="R1637" s="250"/>
      <c r="S1637" s="250"/>
      <c r="T1637" s="251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2" t="s">
        <v>230</v>
      </c>
      <c r="AU1637" s="252" t="s">
        <v>88</v>
      </c>
      <c r="AV1637" s="13" t="s">
        <v>88</v>
      </c>
      <c r="AW1637" s="13" t="s">
        <v>34</v>
      </c>
      <c r="AX1637" s="13" t="s">
        <v>79</v>
      </c>
      <c r="AY1637" s="252" t="s">
        <v>216</v>
      </c>
    </row>
    <row r="1638" s="13" customFormat="1">
      <c r="A1638" s="13"/>
      <c r="B1638" s="241"/>
      <c r="C1638" s="242"/>
      <c r="D1638" s="243" t="s">
        <v>230</v>
      </c>
      <c r="E1638" s="244" t="s">
        <v>1</v>
      </c>
      <c r="F1638" s="245" t="s">
        <v>6360</v>
      </c>
      <c r="G1638" s="242"/>
      <c r="H1638" s="246">
        <v>4.5</v>
      </c>
      <c r="I1638" s="247"/>
      <c r="J1638" s="242"/>
      <c r="K1638" s="242"/>
      <c r="L1638" s="248"/>
      <c r="M1638" s="249"/>
      <c r="N1638" s="250"/>
      <c r="O1638" s="250"/>
      <c r="P1638" s="250"/>
      <c r="Q1638" s="250"/>
      <c r="R1638" s="250"/>
      <c r="S1638" s="250"/>
      <c r="T1638" s="251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2" t="s">
        <v>230</v>
      </c>
      <c r="AU1638" s="252" t="s">
        <v>88</v>
      </c>
      <c r="AV1638" s="13" t="s">
        <v>88</v>
      </c>
      <c r="AW1638" s="13" t="s">
        <v>34</v>
      </c>
      <c r="AX1638" s="13" t="s">
        <v>79</v>
      </c>
      <c r="AY1638" s="252" t="s">
        <v>216</v>
      </c>
    </row>
    <row r="1639" s="13" customFormat="1">
      <c r="A1639" s="13"/>
      <c r="B1639" s="241"/>
      <c r="C1639" s="242"/>
      <c r="D1639" s="243" t="s">
        <v>230</v>
      </c>
      <c r="E1639" s="244" t="s">
        <v>1</v>
      </c>
      <c r="F1639" s="245" t="s">
        <v>6361</v>
      </c>
      <c r="G1639" s="242"/>
      <c r="H1639" s="246">
        <v>7.0999999999999996</v>
      </c>
      <c r="I1639" s="247"/>
      <c r="J1639" s="242"/>
      <c r="K1639" s="242"/>
      <c r="L1639" s="248"/>
      <c r="M1639" s="249"/>
      <c r="N1639" s="250"/>
      <c r="O1639" s="250"/>
      <c r="P1639" s="250"/>
      <c r="Q1639" s="250"/>
      <c r="R1639" s="250"/>
      <c r="S1639" s="250"/>
      <c r="T1639" s="251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2" t="s">
        <v>230</v>
      </c>
      <c r="AU1639" s="252" t="s">
        <v>88</v>
      </c>
      <c r="AV1639" s="13" t="s">
        <v>88</v>
      </c>
      <c r="AW1639" s="13" t="s">
        <v>34</v>
      </c>
      <c r="AX1639" s="13" t="s">
        <v>79</v>
      </c>
      <c r="AY1639" s="252" t="s">
        <v>216</v>
      </c>
    </row>
    <row r="1640" s="13" customFormat="1">
      <c r="A1640" s="13"/>
      <c r="B1640" s="241"/>
      <c r="C1640" s="242"/>
      <c r="D1640" s="243" t="s">
        <v>230</v>
      </c>
      <c r="E1640" s="244" t="s">
        <v>1</v>
      </c>
      <c r="F1640" s="245" t="s">
        <v>6362</v>
      </c>
      <c r="G1640" s="242"/>
      <c r="H1640" s="246">
        <v>4.5</v>
      </c>
      <c r="I1640" s="247"/>
      <c r="J1640" s="242"/>
      <c r="K1640" s="242"/>
      <c r="L1640" s="248"/>
      <c r="M1640" s="249"/>
      <c r="N1640" s="250"/>
      <c r="O1640" s="250"/>
      <c r="P1640" s="250"/>
      <c r="Q1640" s="250"/>
      <c r="R1640" s="250"/>
      <c r="S1640" s="250"/>
      <c r="T1640" s="251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2" t="s">
        <v>230</v>
      </c>
      <c r="AU1640" s="252" t="s">
        <v>88</v>
      </c>
      <c r="AV1640" s="13" t="s">
        <v>88</v>
      </c>
      <c r="AW1640" s="13" t="s">
        <v>34</v>
      </c>
      <c r="AX1640" s="13" t="s">
        <v>79</v>
      </c>
      <c r="AY1640" s="252" t="s">
        <v>216</v>
      </c>
    </row>
    <row r="1641" s="13" customFormat="1">
      <c r="A1641" s="13"/>
      <c r="B1641" s="241"/>
      <c r="C1641" s="242"/>
      <c r="D1641" s="243" t="s">
        <v>230</v>
      </c>
      <c r="E1641" s="244" t="s">
        <v>1</v>
      </c>
      <c r="F1641" s="245" t="s">
        <v>6363</v>
      </c>
      <c r="G1641" s="242"/>
      <c r="H1641" s="246">
        <v>7.0999999999999996</v>
      </c>
      <c r="I1641" s="247"/>
      <c r="J1641" s="242"/>
      <c r="K1641" s="242"/>
      <c r="L1641" s="248"/>
      <c r="M1641" s="249"/>
      <c r="N1641" s="250"/>
      <c r="O1641" s="250"/>
      <c r="P1641" s="250"/>
      <c r="Q1641" s="250"/>
      <c r="R1641" s="250"/>
      <c r="S1641" s="250"/>
      <c r="T1641" s="251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2" t="s">
        <v>230</v>
      </c>
      <c r="AU1641" s="252" t="s">
        <v>88</v>
      </c>
      <c r="AV1641" s="13" t="s">
        <v>88</v>
      </c>
      <c r="AW1641" s="13" t="s">
        <v>34</v>
      </c>
      <c r="AX1641" s="13" t="s">
        <v>79</v>
      </c>
      <c r="AY1641" s="252" t="s">
        <v>216</v>
      </c>
    </row>
    <row r="1642" s="13" customFormat="1">
      <c r="A1642" s="13"/>
      <c r="B1642" s="241"/>
      <c r="C1642" s="242"/>
      <c r="D1642" s="243" t="s">
        <v>230</v>
      </c>
      <c r="E1642" s="244" t="s">
        <v>1</v>
      </c>
      <c r="F1642" s="245" t="s">
        <v>6364</v>
      </c>
      <c r="G1642" s="242"/>
      <c r="H1642" s="246">
        <v>5.4100000000000001</v>
      </c>
      <c r="I1642" s="247"/>
      <c r="J1642" s="242"/>
      <c r="K1642" s="242"/>
      <c r="L1642" s="248"/>
      <c r="M1642" s="249"/>
      <c r="N1642" s="250"/>
      <c r="O1642" s="250"/>
      <c r="P1642" s="250"/>
      <c r="Q1642" s="250"/>
      <c r="R1642" s="250"/>
      <c r="S1642" s="250"/>
      <c r="T1642" s="251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2" t="s">
        <v>230</v>
      </c>
      <c r="AU1642" s="252" t="s">
        <v>88</v>
      </c>
      <c r="AV1642" s="13" t="s">
        <v>88</v>
      </c>
      <c r="AW1642" s="13" t="s">
        <v>34</v>
      </c>
      <c r="AX1642" s="13" t="s">
        <v>79</v>
      </c>
      <c r="AY1642" s="252" t="s">
        <v>216</v>
      </c>
    </row>
    <row r="1643" s="13" customFormat="1">
      <c r="A1643" s="13"/>
      <c r="B1643" s="241"/>
      <c r="C1643" s="242"/>
      <c r="D1643" s="243" t="s">
        <v>230</v>
      </c>
      <c r="E1643" s="244" t="s">
        <v>1</v>
      </c>
      <c r="F1643" s="245" t="s">
        <v>6365</v>
      </c>
      <c r="G1643" s="242"/>
      <c r="H1643" s="246">
        <v>8.4800000000000004</v>
      </c>
      <c r="I1643" s="247"/>
      <c r="J1643" s="242"/>
      <c r="K1643" s="242"/>
      <c r="L1643" s="248"/>
      <c r="M1643" s="249"/>
      <c r="N1643" s="250"/>
      <c r="O1643" s="250"/>
      <c r="P1643" s="250"/>
      <c r="Q1643" s="250"/>
      <c r="R1643" s="250"/>
      <c r="S1643" s="250"/>
      <c r="T1643" s="251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2" t="s">
        <v>230</v>
      </c>
      <c r="AU1643" s="252" t="s">
        <v>88</v>
      </c>
      <c r="AV1643" s="13" t="s">
        <v>88</v>
      </c>
      <c r="AW1643" s="13" t="s">
        <v>34</v>
      </c>
      <c r="AX1643" s="13" t="s">
        <v>79</v>
      </c>
      <c r="AY1643" s="252" t="s">
        <v>216</v>
      </c>
    </row>
    <row r="1644" s="13" customFormat="1">
      <c r="A1644" s="13"/>
      <c r="B1644" s="241"/>
      <c r="C1644" s="242"/>
      <c r="D1644" s="243" t="s">
        <v>230</v>
      </c>
      <c r="E1644" s="244" t="s">
        <v>1</v>
      </c>
      <c r="F1644" s="245" t="s">
        <v>6366</v>
      </c>
      <c r="G1644" s="242"/>
      <c r="H1644" s="246">
        <v>8.4000000000000004</v>
      </c>
      <c r="I1644" s="247"/>
      <c r="J1644" s="242"/>
      <c r="K1644" s="242"/>
      <c r="L1644" s="248"/>
      <c r="M1644" s="249"/>
      <c r="N1644" s="250"/>
      <c r="O1644" s="250"/>
      <c r="P1644" s="250"/>
      <c r="Q1644" s="250"/>
      <c r="R1644" s="250"/>
      <c r="S1644" s="250"/>
      <c r="T1644" s="251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2" t="s">
        <v>230</v>
      </c>
      <c r="AU1644" s="252" t="s">
        <v>88</v>
      </c>
      <c r="AV1644" s="13" t="s">
        <v>88</v>
      </c>
      <c r="AW1644" s="13" t="s">
        <v>34</v>
      </c>
      <c r="AX1644" s="13" t="s">
        <v>79</v>
      </c>
      <c r="AY1644" s="252" t="s">
        <v>216</v>
      </c>
    </row>
    <row r="1645" s="13" customFormat="1">
      <c r="A1645" s="13"/>
      <c r="B1645" s="241"/>
      <c r="C1645" s="242"/>
      <c r="D1645" s="243" t="s">
        <v>230</v>
      </c>
      <c r="E1645" s="244" t="s">
        <v>1</v>
      </c>
      <c r="F1645" s="245" t="s">
        <v>6367</v>
      </c>
      <c r="G1645" s="242"/>
      <c r="H1645" s="246">
        <v>12.16</v>
      </c>
      <c r="I1645" s="247"/>
      <c r="J1645" s="242"/>
      <c r="K1645" s="242"/>
      <c r="L1645" s="248"/>
      <c r="M1645" s="249"/>
      <c r="N1645" s="250"/>
      <c r="O1645" s="250"/>
      <c r="P1645" s="250"/>
      <c r="Q1645" s="250"/>
      <c r="R1645" s="250"/>
      <c r="S1645" s="250"/>
      <c r="T1645" s="251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2" t="s">
        <v>230</v>
      </c>
      <c r="AU1645" s="252" t="s">
        <v>88</v>
      </c>
      <c r="AV1645" s="13" t="s">
        <v>88</v>
      </c>
      <c r="AW1645" s="13" t="s">
        <v>34</v>
      </c>
      <c r="AX1645" s="13" t="s">
        <v>79</v>
      </c>
      <c r="AY1645" s="252" t="s">
        <v>216</v>
      </c>
    </row>
    <row r="1646" s="13" customFormat="1">
      <c r="A1646" s="13"/>
      <c r="B1646" s="241"/>
      <c r="C1646" s="242"/>
      <c r="D1646" s="243" t="s">
        <v>230</v>
      </c>
      <c r="E1646" s="244" t="s">
        <v>1</v>
      </c>
      <c r="F1646" s="245" t="s">
        <v>6368</v>
      </c>
      <c r="G1646" s="242"/>
      <c r="H1646" s="246">
        <v>4.5499999999999998</v>
      </c>
      <c r="I1646" s="247"/>
      <c r="J1646" s="242"/>
      <c r="K1646" s="242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2" t="s">
        <v>230</v>
      </c>
      <c r="AU1646" s="252" t="s">
        <v>88</v>
      </c>
      <c r="AV1646" s="13" t="s">
        <v>88</v>
      </c>
      <c r="AW1646" s="13" t="s">
        <v>34</v>
      </c>
      <c r="AX1646" s="13" t="s">
        <v>79</v>
      </c>
      <c r="AY1646" s="252" t="s">
        <v>216</v>
      </c>
    </row>
    <row r="1647" s="13" customFormat="1">
      <c r="A1647" s="13"/>
      <c r="B1647" s="241"/>
      <c r="C1647" s="242"/>
      <c r="D1647" s="243" t="s">
        <v>230</v>
      </c>
      <c r="E1647" s="244" t="s">
        <v>1</v>
      </c>
      <c r="F1647" s="245" t="s">
        <v>6369</v>
      </c>
      <c r="G1647" s="242"/>
      <c r="H1647" s="246">
        <v>10.84</v>
      </c>
      <c r="I1647" s="247"/>
      <c r="J1647" s="242"/>
      <c r="K1647" s="242"/>
      <c r="L1647" s="248"/>
      <c r="M1647" s="249"/>
      <c r="N1647" s="250"/>
      <c r="O1647" s="250"/>
      <c r="P1647" s="250"/>
      <c r="Q1647" s="250"/>
      <c r="R1647" s="250"/>
      <c r="S1647" s="250"/>
      <c r="T1647" s="25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2" t="s">
        <v>230</v>
      </c>
      <c r="AU1647" s="252" t="s">
        <v>88</v>
      </c>
      <c r="AV1647" s="13" t="s">
        <v>88</v>
      </c>
      <c r="AW1647" s="13" t="s">
        <v>34</v>
      </c>
      <c r="AX1647" s="13" t="s">
        <v>79</v>
      </c>
      <c r="AY1647" s="252" t="s">
        <v>216</v>
      </c>
    </row>
    <row r="1648" s="13" customFormat="1">
      <c r="A1648" s="13"/>
      <c r="B1648" s="241"/>
      <c r="C1648" s="242"/>
      <c r="D1648" s="243" t="s">
        <v>230</v>
      </c>
      <c r="E1648" s="244" t="s">
        <v>1</v>
      </c>
      <c r="F1648" s="245" t="s">
        <v>6370</v>
      </c>
      <c r="G1648" s="242"/>
      <c r="H1648" s="246">
        <v>7.0999999999999996</v>
      </c>
      <c r="I1648" s="247"/>
      <c r="J1648" s="242"/>
      <c r="K1648" s="242"/>
      <c r="L1648" s="248"/>
      <c r="M1648" s="249"/>
      <c r="N1648" s="250"/>
      <c r="O1648" s="250"/>
      <c r="P1648" s="250"/>
      <c r="Q1648" s="250"/>
      <c r="R1648" s="250"/>
      <c r="S1648" s="250"/>
      <c r="T1648" s="251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2" t="s">
        <v>230</v>
      </c>
      <c r="AU1648" s="252" t="s">
        <v>88</v>
      </c>
      <c r="AV1648" s="13" t="s">
        <v>88</v>
      </c>
      <c r="AW1648" s="13" t="s">
        <v>34</v>
      </c>
      <c r="AX1648" s="13" t="s">
        <v>79</v>
      </c>
      <c r="AY1648" s="252" t="s">
        <v>216</v>
      </c>
    </row>
    <row r="1649" s="15" customFormat="1">
      <c r="A1649" s="15"/>
      <c r="B1649" s="280"/>
      <c r="C1649" s="281"/>
      <c r="D1649" s="243" t="s">
        <v>230</v>
      </c>
      <c r="E1649" s="282" t="s">
        <v>1</v>
      </c>
      <c r="F1649" s="283" t="s">
        <v>778</v>
      </c>
      <c r="G1649" s="281"/>
      <c r="H1649" s="284">
        <v>94.920000000000002</v>
      </c>
      <c r="I1649" s="285"/>
      <c r="J1649" s="281"/>
      <c r="K1649" s="281"/>
      <c r="L1649" s="286"/>
      <c r="M1649" s="287"/>
      <c r="N1649" s="288"/>
      <c r="O1649" s="288"/>
      <c r="P1649" s="288"/>
      <c r="Q1649" s="288"/>
      <c r="R1649" s="288"/>
      <c r="S1649" s="288"/>
      <c r="T1649" s="289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90" t="s">
        <v>230</v>
      </c>
      <c r="AU1649" s="290" t="s">
        <v>88</v>
      </c>
      <c r="AV1649" s="15" t="s">
        <v>99</v>
      </c>
      <c r="AW1649" s="15" t="s">
        <v>34</v>
      </c>
      <c r="AX1649" s="15" t="s">
        <v>79</v>
      </c>
      <c r="AY1649" s="290" t="s">
        <v>216</v>
      </c>
    </row>
    <row r="1650" s="14" customFormat="1">
      <c r="A1650" s="14"/>
      <c r="B1650" s="253"/>
      <c r="C1650" s="254"/>
      <c r="D1650" s="243" t="s">
        <v>230</v>
      </c>
      <c r="E1650" s="255" t="s">
        <v>1</v>
      </c>
      <c r="F1650" s="256" t="s">
        <v>285</v>
      </c>
      <c r="G1650" s="254"/>
      <c r="H1650" s="257">
        <v>320.22500000000008</v>
      </c>
      <c r="I1650" s="258"/>
      <c r="J1650" s="254"/>
      <c r="K1650" s="254"/>
      <c r="L1650" s="259"/>
      <c r="M1650" s="260"/>
      <c r="N1650" s="261"/>
      <c r="O1650" s="261"/>
      <c r="P1650" s="261"/>
      <c r="Q1650" s="261"/>
      <c r="R1650" s="261"/>
      <c r="S1650" s="261"/>
      <c r="T1650" s="26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3" t="s">
        <v>230</v>
      </c>
      <c r="AU1650" s="263" t="s">
        <v>88</v>
      </c>
      <c r="AV1650" s="14" t="s">
        <v>121</v>
      </c>
      <c r="AW1650" s="14" t="s">
        <v>34</v>
      </c>
      <c r="AX1650" s="14" t="s">
        <v>86</v>
      </c>
      <c r="AY1650" s="263" t="s">
        <v>216</v>
      </c>
    </row>
    <row r="1651" s="2" customFormat="1" ht="21.75" customHeight="1">
      <c r="A1651" s="39"/>
      <c r="B1651" s="40"/>
      <c r="C1651" s="228" t="s">
        <v>2786</v>
      </c>
      <c r="D1651" s="228" t="s">
        <v>218</v>
      </c>
      <c r="E1651" s="229" t="s">
        <v>6371</v>
      </c>
      <c r="F1651" s="230" t="s">
        <v>6372</v>
      </c>
      <c r="G1651" s="231" t="s">
        <v>293</v>
      </c>
      <c r="H1651" s="232">
        <v>15.699999999999999</v>
      </c>
      <c r="I1651" s="233"/>
      <c r="J1651" s="234">
        <f>ROUND(I1651*H1651,2)</f>
        <v>0</v>
      </c>
      <c r="K1651" s="230" t="s">
        <v>222</v>
      </c>
      <c r="L1651" s="45"/>
      <c r="M1651" s="235" t="s">
        <v>1</v>
      </c>
      <c r="N1651" s="236" t="s">
        <v>44</v>
      </c>
      <c r="O1651" s="92"/>
      <c r="P1651" s="237">
        <f>O1651*H1651</f>
        <v>0</v>
      </c>
      <c r="Q1651" s="237">
        <v>0.00042999999999999999</v>
      </c>
      <c r="R1651" s="237">
        <f>Q1651*H1651</f>
        <v>0.0067509999999999992</v>
      </c>
      <c r="S1651" s="237">
        <v>0</v>
      </c>
      <c r="T1651" s="238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39" t="s">
        <v>290</v>
      </c>
      <c r="AT1651" s="239" t="s">
        <v>218</v>
      </c>
      <c r="AU1651" s="239" t="s">
        <v>88</v>
      </c>
      <c r="AY1651" s="18" t="s">
        <v>216</v>
      </c>
      <c r="BE1651" s="240">
        <f>IF(N1651="základní",J1651,0)</f>
        <v>0</v>
      </c>
      <c r="BF1651" s="240">
        <f>IF(N1651="snížená",J1651,0)</f>
        <v>0</v>
      </c>
      <c r="BG1651" s="240">
        <f>IF(N1651="zákl. přenesená",J1651,0)</f>
        <v>0</v>
      </c>
      <c r="BH1651" s="240">
        <f>IF(N1651="sníž. přenesená",J1651,0)</f>
        <v>0</v>
      </c>
      <c r="BI1651" s="240">
        <f>IF(N1651="nulová",J1651,0)</f>
        <v>0</v>
      </c>
      <c r="BJ1651" s="18" t="s">
        <v>86</v>
      </c>
      <c r="BK1651" s="240">
        <f>ROUND(I1651*H1651,2)</f>
        <v>0</v>
      </c>
      <c r="BL1651" s="18" t="s">
        <v>290</v>
      </c>
      <c r="BM1651" s="239" t="s">
        <v>6373</v>
      </c>
    </row>
    <row r="1652" s="13" customFormat="1">
      <c r="A1652" s="13"/>
      <c r="B1652" s="241"/>
      <c r="C1652" s="242"/>
      <c r="D1652" s="243" t="s">
        <v>230</v>
      </c>
      <c r="E1652" s="244" t="s">
        <v>1</v>
      </c>
      <c r="F1652" s="245" t="s">
        <v>6374</v>
      </c>
      <c r="G1652" s="242"/>
      <c r="H1652" s="246">
        <v>15.699999999999999</v>
      </c>
      <c r="I1652" s="247"/>
      <c r="J1652" s="242"/>
      <c r="K1652" s="242"/>
      <c r="L1652" s="248"/>
      <c r="M1652" s="249"/>
      <c r="N1652" s="250"/>
      <c r="O1652" s="250"/>
      <c r="P1652" s="250"/>
      <c r="Q1652" s="250"/>
      <c r="R1652" s="250"/>
      <c r="S1652" s="250"/>
      <c r="T1652" s="251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2" t="s">
        <v>230</v>
      </c>
      <c r="AU1652" s="252" t="s">
        <v>88</v>
      </c>
      <c r="AV1652" s="13" t="s">
        <v>88</v>
      </c>
      <c r="AW1652" s="13" t="s">
        <v>34</v>
      </c>
      <c r="AX1652" s="13" t="s">
        <v>86</v>
      </c>
      <c r="AY1652" s="252" t="s">
        <v>216</v>
      </c>
    </row>
    <row r="1653" s="2" customFormat="1" ht="16.5" customHeight="1">
      <c r="A1653" s="39"/>
      <c r="B1653" s="40"/>
      <c r="C1653" s="264" t="s">
        <v>2790</v>
      </c>
      <c r="D1653" s="264" t="s">
        <v>372</v>
      </c>
      <c r="E1653" s="265" t="s">
        <v>2909</v>
      </c>
      <c r="F1653" s="266" t="s">
        <v>6325</v>
      </c>
      <c r="G1653" s="267" t="s">
        <v>277</v>
      </c>
      <c r="H1653" s="268">
        <v>13.913</v>
      </c>
      <c r="I1653" s="269"/>
      <c r="J1653" s="270">
        <f>ROUND(I1653*H1653,2)</f>
        <v>0</v>
      </c>
      <c r="K1653" s="266" t="s">
        <v>222</v>
      </c>
      <c r="L1653" s="271"/>
      <c r="M1653" s="272" t="s">
        <v>1</v>
      </c>
      <c r="N1653" s="273" t="s">
        <v>44</v>
      </c>
      <c r="O1653" s="92"/>
      <c r="P1653" s="237">
        <f>O1653*H1653</f>
        <v>0</v>
      </c>
      <c r="Q1653" s="237">
        <v>0.023</v>
      </c>
      <c r="R1653" s="237">
        <f>Q1653*H1653</f>
        <v>0.31999899999999998</v>
      </c>
      <c r="S1653" s="237">
        <v>0</v>
      </c>
      <c r="T1653" s="238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39" t="s">
        <v>371</v>
      </c>
      <c r="AT1653" s="239" t="s">
        <v>372</v>
      </c>
      <c r="AU1653" s="239" t="s">
        <v>88</v>
      </c>
      <c r="AY1653" s="18" t="s">
        <v>216</v>
      </c>
      <c r="BE1653" s="240">
        <f>IF(N1653="základní",J1653,0)</f>
        <v>0</v>
      </c>
      <c r="BF1653" s="240">
        <f>IF(N1653="snížená",J1653,0)</f>
        <v>0</v>
      </c>
      <c r="BG1653" s="240">
        <f>IF(N1653="zákl. přenesená",J1653,0)</f>
        <v>0</v>
      </c>
      <c r="BH1653" s="240">
        <f>IF(N1653="sníž. přenesená",J1653,0)</f>
        <v>0</v>
      </c>
      <c r="BI1653" s="240">
        <f>IF(N1653="nulová",J1653,0)</f>
        <v>0</v>
      </c>
      <c r="BJ1653" s="18" t="s">
        <v>86</v>
      </c>
      <c r="BK1653" s="240">
        <f>ROUND(I1653*H1653,2)</f>
        <v>0</v>
      </c>
      <c r="BL1653" s="18" t="s">
        <v>290</v>
      </c>
      <c r="BM1653" s="239" t="s">
        <v>6375</v>
      </c>
    </row>
    <row r="1654" s="13" customFormat="1">
      <c r="A1654" s="13"/>
      <c r="B1654" s="241"/>
      <c r="C1654" s="242"/>
      <c r="D1654" s="243" t="s">
        <v>230</v>
      </c>
      <c r="E1654" s="244" t="s">
        <v>1</v>
      </c>
      <c r="F1654" s="245" t="s">
        <v>6344</v>
      </c>
      <c r="G1654" s="242"/>
      <c r="H1654" s="246">
        <v>15.85</v>
      </c>
      <c r="I1654" s="247"/>
      <c r="J1654" s="242"/>
      <c r="K1654" s="242"/>
      <c r="L1654" s="248"/>
      <c r="M1654" s="249"/>
      <c r="N1654" s="250"/>
      <c r="O1654" s="250"/>
      <c r="P1654" s="250"/>
      <c r="Q1654" s="250"/>
      <c r="R1654" s="250"/>
      <c r="S1654" s="250"/>
      <c r="T1654" s="251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2" t="s">
        <v>230</v>
      </c>
      <c r="AU1654" s="252" t="s">
        <v>88</v>
      </c>
      <c r="AV1654" s="13" t="s">
        <v>88</v>
      </c>
      <c r="AW1654" s="13" t="s">
        <v>34</v>
      </c>
      <c r="AX1654" s="13" t="s">
        <v>79</v>
      </c>
      <c r="AY1654" s="252" t="s">
        <v>216</v>
      </c>
    </row>
    <row r="1655" s="13" customFormat="1">
      <c r="A1655" s="13"/>
      <c r="B1655" s="241"/>
      <c r="C1655" s="242"/>
      <c r="D1655" s="243" t="s">
        <v>230</v>
      </c>
      <c r="E1655" s="244" t="s">
        <v>1</v>
      </c>
      <c r="F1655" s="245" t="s">
        <v>6340</v>
      </c>
      <c r="G1655" s="242"/>
      <c r="H1655" s="246">
        <v>25.600000000000001</v>
      </c>
      <c r="I1655" s="247"/>
      <c r="J1655" s="242"/>
      <c r="K1655" s="242"/>
      <c r="L1655" s="248"/>
      <c r="M1655" s="249"/>
      <c r="N1655" s="250"/>
      <c r="O1655" s="250"/>
      <c r="P1655" s="250"/>
      <c r="Q1655" s="250"/>
      <c r="R1655" s="250"/>
      <c r="S1655" s="250"/>
      <c r="T1655" s="251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2" t="s">
        <v>230</v>
      </c>
      <c r="AU1655" s="252" t="s">
        <v>88</v>
      </c>
      <c r="AV1655" s="13" t="s">
        <v>88</v>
      </c>
      <c r="AW1655" s="13" t="s">
        <v>34</v>
      </c>
      <c r="AX1655" s="13" t="s">
        <v>79</v>
      </c>
      <c r="AY1655" s="252" t="s">
        <v>216</v>
      </c>
    </row>
    <row r="1656" s="13" customFormat="1">
      <c r="A1656" s="13"/>
      <c r="B1656" s="241"/>
      <c r="C1656" s="242"/>
      <c r="D1656" s="243" t="s">
        <v>230</v>
      </c>
      <c r="E1656" s="244" t="s">
        <v>1</v>
      </c>
      <c r="F1656" s="245" t="s">
        <v>6350</v>
      </c>
      <c r="G1656" s="242"/>
      <c r="H1656" s="246">
        <v>12.300000000000001</v>
      </c>
      <c r="I1656" s="247"/>
      <c r="J1656" s="242"/>
      <c r="K1656" s="242"/>
      <c r="L1656" s="248"/>
      <c r="M1656" s="249"/>
      <c r="N1656" s="250"/>
      <c r="O1656" s="250"/>
      <c r="P1656" s="250"/>
      <c r="Q1656" s="250"/>
      <c r="R1656" s="250"/>
      <c r="S1656" s="250"/>
      <c r="T1656" s="251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2" t="s">
        <v>230</v>
      </c>
      <c r="AU1656" s="252" t="s">
        <v>88</v>
      </c>
      <c r="AV1656" s="13" t="s">
        <v>88</v>
      </c>
      <c r="AW1656" s="13" t="s">
        <v>34</v>
      </c>
      <c r="AX1656" s="13" t="s">
        <v>79</v>
      </c>
      <c r="AY1656" s="252" t="s">
        <v>216</v>
      </c>
    </row>
    <row r="1657" s="13" customFormat="1">
      <c r="A1657" s="13"/>
      <c r="B1657" s="241"/>
      <c r="C1657" s="242"/>
      <c r="D1657" s="243" t="s">
        <v>230</v>
      </c>
      <c r="E1657" s="244" t="s">
        <v>1</v>
      </c>
      <c r="F1657" s="245" t="s">
        <v>6353</v>
      </c>
      <c r="G1657" s="242"/>
      <c r="H1657" s="246">
        <v>7.9100000000000001</v>
      </c>
      <c r="I1657" s="247"/>
      <c r="J1657" s="242"/>
      <c r="K1657" s="242"/>
      <c r="L1657" s="248"/>
      <c r="M1657" s="249"/>
      <c r="N1657" s="250"/>
      <c r="O1657" s="250"/>
      <c r="P1657" s="250"/>
      <c r="Q1657" s="250"/>
      <c r="R1657" s="250"/>
      <c r="S1657" s="250"/>
      <c r="T1657" s="25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2" t="s">
        <v>230</v>
      </c>
      <c r="AU1657" s="252" t="s">
        <v>88</v>
      </c>
      <c r="AV1657" s="13" t="s">
        <v>88</v>
      </c>
      <c r="AW1657" s="13" t="s">
        <v>34</v>
      </c>
      <c r="AX1657" s="13" t="s">
        <v>79</v>
      </c>
      <c r="AY1657" s="252" t="s">
        <v>216</v>
      </c>
    </row>
    <row r="1658" s="15" customFormat="1">
      <c r="A1658" s="15"/>
      <c r="B1658" s="280"/>
      <c r="C1658" s="281"/>
      <c r="D1658" s="243" t="s">
        <v>230</v>
      </c>
      <c r="E1658" s="282" t="s">
        <v>1</v>
      </c>
      <c r="F1658" s="283" t="s">
        <v>775</v>
      </c>
      <c r="G1658" s="281"/>
      <c r="H1658" s="284">
        <v>61.659999999999997</v>
      </c>
      <c r="I1658" s="285"/>
      <c r="J1658" s="281"/>
      <c r="K1658" s="281"/>
      <c r="L1658" s="286"/>
      <c r="M1658" s="287"/>
      <c r="N1658" s="288"/>
      <c r="O1658" s="288"/>
      <c r="P1658" s="288"/>
      <c r="Q1658" s="288"/>
      <c r="R1658" s="288"/>
      <c r="S1658" s="288"/>
      <c r="T1658" s="289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90" t="s">
        <v>230</v>
      </c>
      <c r="AU1658" s="290" t="s">
        <v>88</v>
      </c>
      <c r="AV1658" s="15" t="s">
        <v>99</v>
      </c>
      <c r="AW1658" s="15" t="s">
        <v>34</v>
      </c>
      <c r="AX1658" s="15" t="s">
        <v>79</v>
      </c>
      <c r="AY1658" s="290" t="s">
        <v>216</v>
      </c>
    </row>
    <row r="1659" s="13" customFormat="1">
      <c r="A1659" s="13"/>
      <c r="B1659" s="241"/>
      <c r="C1659" s="242"/>
      <c r="D1659" s="243" t="s">
        <v>230</v>
      </c>
      <c r="E1659" s="244" t="s">
        <v>1</v>
      </c>
      <c r="F1659" s="245" t="s">
        <v>6369</v>
      </c>
      <c r="G1659" s="242"/>
      <c r="H1659" s="246">
        <v>10.84</v>
      </c>
      <c r="I1659" s="247"/>
      <c r="J1659" s="242"/>
      <c r="K1659" s="242"/>
      <c r="L1659" s="248"/>
      <c r="M1659" s="249"/>
      <c r="N1659" s="250"/>
      <c r="O1659" s="250"/>
      <c r="P1659" s="250"/>
      <c r="Q1659" s="250"/>
      <c r="R1659" s="250"/>
      <c r="S1659" s="250"/>
      <c r="T1659" s="251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2" t="s">
        <v>230</v>
      </c>
      <c r="AU1659" s="252" t="s">
        <v>88</v>
      </c>
      <c r="AV1659" s="13" t="s">
        <v>88</v>
      </c>
      <c r="AW1659" s="13" t="s">
        <v>34</v>
      </c>
      <c r="AX1659" s="13" t="s">
        <v>79</v>
      </c>
      <c r="AY1659" s="252" t="s">
        <v>216</v>
      </c>
    </row>
    <row r="1660" s="13" customFormat="1">
      <c r="A1660" s="13"/>
      <c r="B1660" s="241"/>
      <c r="C1660" s="242"/>
      <c r="D1660" s="243" t="s">
        <v>230</v>
      </c>
      <c r="E1660" s="244" t="s">
        <v>1</v>
      </c>
      <c r="F1660" s="245" t="s">
        <v>6368</v>
      </c>
      <c r="G1660" s="242"/>
      <c r="H1660" s="246">
        <v>4.5499999999999998</v>
      </c>
      <c r="I1660" s="247"/>
      <c r="J1660" s="242"/>
      <c r="K1660" s="242"/>
      <c r="L1660" s="248"/>
      <c r="M1660" s="249"/>
      <c r="N1660" s="250"/>
      <c r="O1660" s="250"/>
      <c r="P1660" s="250"/>
      <c r="Q1660" s="250"/>
      <c r="R1660" s="250"/>
      <c r="S1660" s="250"/>
      <c r="T1660" s="25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2" t="s">
        <v>230</v>
      </c>
      <c r="AU1660" s="252" t="s">
        <v>88</v>
      </c>
      <c r="AV1660" s="13" t="s">
        <v>88</v>
      </c>
      <c r="AW1660" s="13" t="s">
        <v>34</v>
      </c>
      <c r="AX1660" s="13" t="s">
        <v>79</v>
      </c>
      <c r="AY1660" s="252" t="s">
        <v>216</v>
      </c>
    </row>
    <row r="1661" s="15" customFormat="1">
      <c r="A1661" s="15"/>
      <c r="B1661" s="280"/>
      <c r="C1661" s="281"/>
      <c r="D1661" s="243" t="s">
        <v>230</v>
      </c>
      <c r="E1661" s="282" t="s">
        <v>1</v>
      </c>
      <c r="F1661" s="283" t="s">
        <v>778</v>
      </c>
      <c r="G1661" s="281"/>
      <c r="H1661" s="284">
        <v>15.390000000000001</v>
      </c>
      <c r="I1661" s="285"/>
      <c r="J1661" s="281"/>
      <c r="K1661" s="281"/>
      <c r="L1661" s="286"/>
      <c r="M1661" s="287"/>
      <c r="N1661" s="288"/>
      <c r="O1661" s="288"/>
      <c r="P1661" s="288"/>
      <c r="Q1661" s="288"/>
      <c r="R1661" s="288"/>
      <c r="S1661" s="288"/>
      <c r="T1661" s="289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90" t="s">
        <v>230</v>
      </c>
      <c r="AU1661" s="290" t="s">
        <v>88</v>
      </c>
      <c r="AV1661" s="15" t="s">
        <v>99</v>
      </c>
      <c r="AW1661" s="15" t="s">
        <v>34</v>
      </c>
      <c r="AX1661" s="15" t="s">
        <v>79</v>
      </c>
      <c r="AY1661" s="290" t="s">
        <v>216</v>
      </c>
    </row>
    <row r="1662" s="13" customFormat="1">
      <c r="A1662" s="13"/>
      <c r="B1662" s="241"/>
      <c r="C1662" s="242"/>
      <c r="D1662" s="243" t="s">
        <v>230</v>
      </c>
      <c r="E1662" s="244" t="s">
        <v>1</v>
      </c>
      <c r="F1662" s="245" t="s">
        <v>6374</v>
      </c>
      <c r="G1662" s="242"/>
      <c r="H1662" s="246">
        <v>15.699999999999999</v>
      </c>
      <c r="I1662" s="247"/>
      <c r="J1662" s="242"/>
      <c r="K1662" s="242"/>
      <c r="L1662" s="248"/>
      <c r="M1662" s="249"/>
      <c r="N1662" s="250"/>
      <c r="O1662" s="250"/>
      <c r="P1662" s="250"/>
      <c r="Q1662" s="250"/>
      <c r="R1662" s="250"/>
      <c r="S1662" s="250"/>
      <c r="T1662" s="251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2" t="s">
        <v>230</v>
      </c>
      <c r="AU1662" s="252" t="s">
        <v>88</v>
      </c>
      <c r="AV1662" s="13" t="s">
        <v>88</v>
      </c>
      <c r="AW1662" s="13" t="s">
        <v>34</v>
      </c>
      <c r="AX1662" s="13" t="s">
        <v>79</v>
      </c>
      <c r="AY1662" s="252" t="s">
        <v>216</v>
      </c>
    </row>
    <row r="1663" s="14" customFormat="1">
      <c r="A1663" s="14"/>
      <c r="B1663" s="253"/>
      <c r="C1663" s="254"/>
      <c r="D1663" s="243" t="s">
        <v>230</v>
      </c>
      <c r="E1663" s="255" t="s">
        <v>1</v>
      </c>
      <c r="F1663" s="256" t="s">
        <v>285</v>
      </c>
      <c r="G1663" s="254"/>
      <c r="H1663" s="257">
        <v>92.75</v>
      </c>
      <c r="I1663" s="258"/>
      <c r="J1663" s="254"/>
      <c r="K1663" s="254"/>
      <c r="L1663" s="259"/>
      <c r="M1663" s="260"/>
      <c r="N1663" s="261"/>
      <c r="O1663" s="261"/>
      <c r="P1663" s="261"/>
      <c r="Q1663" s="261"/>
      <c r="R1663" s="261"/>
      <c r="S1663" s="261"/>
      <c r="T1663" s="26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3" t="s">
        <v>230</v>
      </c>
      <c r="AU1663" s="263" t="s">
        <v>88</v>
      </c>
      <c r="AV1663" s="14" t="s">
        <v>121</v>
      </c>
      <c r="AW1663" s="14" t="s">
        <v>34</v>
      </c>
      <c r="AX1663" s="14" t="s">
        <v>86</v>
      </c>
      <c r="AY1663" s="263" t="s">
        <v>216</v>
      </c>
    </row>
    <row r="1664" s="13" customFormat="1">
      <c r="A1664" s="13"/>
      <c r="B1664" s="241"/>
      <c r="C1664" s="242"/>
      <c r="D1664" s="243" t="s">
        <v>230</v>
      </c>
      <c r="E1664" s="242"/>
      <c r="F1664" s="245" t="s">
        <v>6376</v>
      </c>
      <c r="G1664" s="242"/>
      <c r="H1664" s="246">
        <v>13.913</v>
      </c>
      <c r="I1664" s="247"/>
      <c r="J1664" s="242"/>
      <c r="K1664" s="242"/>
      <c r="L1664" s="248"/>
      <c r="M1664" s="249"/>
      <c r="N1664" s="250"/>
      <c r="O1664" s="250"/>
      <c r="P1664" s="250"/>
      <c r="Q1664" s="250"/>
      <c r="R1664" s="250"/>
      <c r="S1664" s="250"/>
      <c r="T1664" s="25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2" t="s">
        <v>230</v>
      </c>
      <c r="AU1664" s="252" t="s">
        <v>88</v>
      </c>
      <c r="AV1664" s="13" t="s">
        <v>88</v>
      </c>
      <c r="AW1664" s="13" t="s">
        <v>4</v>
      </c>
      <c r="AX1664" s="13" t="s">
        <v>86</v>
      </c>
      <c r="AY1664" s="252" t="s">
        <v>216</v>
      </c>
    </row>
    <row r="1665" s="2" customFormat="1" ht="16.5" customHeight="1">
      <c r="A1665" s="39"/>
      <c r="B1665" s="40"/>
      <c r="C1665" s="264" t="s">
        <v>2796</v>
      </c>
      <c r="D1665" s="264" t="s">
        <v>372</v>
      </c>
      <c r="E1665" s="265" t="s">
        <v>6377</v>
      </c>
      <c r="F1665" s="266" t="s">
        <v>6378</v>
      </c>
      <c r="G1665" s="267" t="s">
        <v>277</v>
      </c>
      <c r="H1665" s="268">
        <v>36.475999999999999</v>
      </c>
      <c r="I1665" s="269"/>
      <c r="J1665" s="270">
        <f>ROUND(I1665*H1665,2)</f>
        <v>0</v>
      </c>
      <c r="K1665" s="266" t="s">
        <v>222</v>
      </c>
      <c r="L1665" s="271"/>
      <c r="M1665" s="272" t="s">
        <v>1</v>
      </c>
      <c r="N1665" s="273" t="s">
        <v>44</v>
      </c>
      <c r="O1665" s="92"/>
      <c r="P1665" s="237">
        <f>O1665*H1665</f>
        <v>0</v>
      </c>
      <c r="Q1665" s="237">
        <v>0.019199999999999998</v>
      </c>
      <c r="R1665" s="237">
        <f>Q1665*H1665</f>
        <v>0.70033919999999994</v>
      </c>
      <c r="S1665" s="237">
        <v>0</v>
      </c>
      <c r="T1665" s="238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9" t="s">
        <v>371</v>
      </c>
      <c r="AT1665" s="239" t="s">
        <v>372</v>
      </c>
      <c r="AU1665" s="239" t="s">
        <v>88</v>
      </c>
      <c r="AY1665" s="18" t="s">
        <v>216</v>
      </c>
      <c r="BE1665" s="240">
        <f>IF(N1665="základní",J1665,0)</f>
        <v>0</v>
      </c>
      <c r="BF1665" s="240">
        <f>IF(N1665="snížená",J1665,0)</f>
        <v>0</v>
      </c>
      <c r="BG1665" s="240">
        <f>IF(N1665="zákl. přenesená",J1665,0)</f>
        <v>0</v>
      </c>
      <c r="BH1665" s="240">
        <f>IF(N1665="sníž. přenesená",J1665,0)</f>
        <v>0</v>
      </c>
      <c r="BI1665" s="240">
        <f>IF(N1665="nulová",J1665,0)</f>
        <v>0</v>
      </c>
      <c r="BJ1665" s="18" t="s">
        <v>86</v>
      </c>
      <c r="BK1665" s="240">
        <f>ROUND(I1665*H1665,2)</f>
        <v>0</v>
      </c>
      <c r="BL1665" s="18" t="s">
        <v>290</v>
      </c>
      <c r="BM1665" s="239" t="s">
        <v>6379</v>
      </c>
    </row>
    <row r="1666" s="13" customFormat="1">
      <c r="A1666" s="13"/>
      <c r="B1666" s="241"/>
      <c r="C1666" s="242"/>
      <c r="D1666" s="243" t="s">
        <v>230</v>
      </c>
      <c r="E1666" s="244" t="s">
        <v>1</v>
      </c>
      <c r="F1666" s="245" t="s">
        <v>6335</v>
      </c>
      <c r="G1666" s="242"/>
      <c r="H1666" s="246">
        <v>5.2000000000000002</v>
      </c>
      <c r="I1666" s="247"/>
      <c r="J1666" s="242"/>
      <c r="K1666" s="242"/>
      <c r="L1666" s="248"/>
      <c r="M1666" s="249"/>
      <c r="N1666" s="250"/>
      <c r="O1666" s="250"/>
      <c r="P1666" s="250"/>
      <c r="Q1666" s="250"/>
      <c r="R1666" s="250"/>
      <c r="S1666" s="250"/>
      <c r="T1666" s="251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2" t="s">
        <v>230</v>
      </c>
      <c r="AU1666" s="252" t="s">
        <v>88</v>
      </c>
      <c r="AV1666" s="13" t="s">
        <v>88</v>
      </c>
      <c r="AW1666" s="13" t="s">
        <v>34</v>
      </c>
      <c r="AX1666" s="13" t="s">
        <v>79</v>
      </c>
      <c r="AY1666" s="252" t="s">
        <v>216</v>
      </c>
    </row>
    <row r="1667" s="13" customFormat="1">
      <c r="A1667" s="13"/>
      <c r="B1667" s="241"/>
      <c r="C1667" s="242"/>
      <c r="D1667" s="243" t="s">
        <v>230</v>
      </c>
      <c r="E1667" s="244" t="s">
        <v>1</v>
      </c>
      <c r="F1667" s="245" t="s">
        <v>6336</v>
      </c>
      <c r="G1667" s="242"/>
      <c r="H1667" s="246">
        <v>5.1799999999999997</v>
      </c>
      <c r="I1667" s="247"/>
      <c r="J1667" s="242"/>
      <c r="K1667" s="242"/>
      <c r="L1667" s="248"/>
      <c r="M1667" s="249"/>
      <c r="N1667" s="250"/>
      <c r="O1667" s="250"/>
      <c r="P1667" s="250"/>
      <c r="Q1667" s="250"/>
      <c r="R1667" s="250"/>
      <c r="S1667" s="250"/>
      <c r="T1667" s="251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2" t="s">
        <v>230</v>
      </c>
      <c r="AU1667" s="252" t="s">
        <v>88</v>
      </c>
      <c r="AV1667" s="13" t="s">
        <v>88</v>
      </c>
      <c r="AW1667" s="13" t="s">
        <v>34</v>
      </c>
      <c r="AX1667" s="13" t="s">
        <v>79</v>
      </c>
      <c r="AY1667" s="252" t="s">
        <v>216</v>
      </c>
    </row>
    <row r="1668" s="13" customFormat="1">
      <c r="A1668" s="13"/>
      <c r="B1668" s="241"/>
      <c r="C1668" s="242"/>
      <c r="D1668" s="243" t="s">
        <v>230</v>
      </c>
      <c r="E1668" s="244" t="s">
        <v>1</v>
      </c>
      <c r="F1668" s="245" t="s">
        <v>6337</v>
      </c>
      <c r="G1668" s="242"/>
      <c r="H1668" s="246">
        <v>11.025</v>
      </c>
      <c r="I1668" s="247"/>
      <c r="J1668" s="242"/>
      <c r="K1668" s="242"/>
      <c r="L1668" s="248"/>
      <c r="M1668" s="249"/>
      <c r="N1668" s="250"/>
      <c r="O1668" s="250"/>
      <c r="P1668" s="250"/>
      <c r="Q1668" s="250"/>
      <c r="R1668" s="250"/>
      <c r="S1668" s="250"/>
      <c r="T1668" s="251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2" t="s">
        <v>230</v>
      </c>
      <c r="AU1668" s="252" t="s">
        <v>88</v>
      </c>
      <c r="AV1668" s="13" t="s">
        <v>88</v>
      </c>
      <c r="AW1668" s="13" t="s">
        <v>34</v>
      </c>
      <c r="AX1668" s="13" t="s">
        <v>79</v>
      </c>
      <c r="AY1668" s="252" t="s">
        <v>216</v>
      </c>
    </row>
    <row r="1669" s="13" customFormat="1">
      <c r="A1669" s="13"/>
      <c r="B1669" s="241"/>
      <c r="C1669" s="242"/>
      <c r="D1669" s="243" t="s">
        <v>230</v>
      </c>
      <c r="E1669" s="244" t="s">
        <v>1</v>
      </c>
      <c r="F1669" s="245" t="s">
        <v>6338</v>
      </c>
      <c r="G1669" s="242"/>
      <c r="H1669" s="246">
        <v>14.359999999999999</v>
      </c>
      <c r="I1669" s="247"/>
      <c r="J1669" s="242"/>
      <c r="K1669" s="242"/>
      <c r="L1669" s="248"/>
      <c r="M1669" s="249"/>
      <c r="N1669" s="250"/>
      <c r="O1669" s="250"/>
      <c r="P1669" s="250"/>
      <c r="Q1669" s="250"/>
      <c r="R1669" s="250"/>
      <c r="S1669" s="250"/>
      <c r="T1669" s="251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2" t="s">
        <v>230</v>
      </c>
      <c r="AU1669" s="252" t="s">
        <v>88</v>
      </c>
      <c r="AV1669" s="13" t="s">
        <v>88</v>
      </c>
      <c r="AW1669" s="13" t="s">
        <v>34</v>
      </c>
      <c r="AX1669" s="13" t="s">
        <v>79</v>
      </c>
      <c r="AY1669" s="252" t="s">
        <v>216</v>
      </c>
    </row>
    <row r="1670" s="13" customFormat="1">
      <c r="A1670" s="13"/>
      <c r="B1670" s="241"/>
      <c r="C1670" s="242"/>
      <c r="D1670" s="243" t="s">
        <v>230</v>
      </c>
      <c r="E1670" s="244" t="s">
        <v>1</v>
      </c>
      <c r="F1670" s="245" t="s">
        <v>6339</v>
      </c>
      <c r="G1670" s="242"/>
      <c r="H1670" s="246">
        <v>4.5800000000000001</v>
      </c>
      <c r="I1670" s="247"/>
      <c r="J1670" s="242"/>
      <c r="K1670" s="242"/>
      <c r="L1670" s="248"/>
      <c r="M1670" s="249"/>
      <c r="N1670" s="250"/>
      <c r="O1670" s="250"/>
      <c r="P1670" s="250"/>
      <c r="Q1670" s="250"/>
      <c r="R1670" s="250"/>
      <c r="S1670" s="250"/>
      <c r="T1670" s="251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2" t="s">
        <v>230</v>
      </c>
      <c r="AU1670" s="252" t="s">
        <v>88</v>
      </c>
      <c r="AV1670" s="13" t="s">
        <v>88</v>
      </c>
      <c r="AW1670" s="13" t="s">
        <v>34</v>
      </c>
      <c r="AX1670" s="13" t="s">
        <v>79</v>
      </c>
      <c r="AY1670" s="252" t="s">
        <v>216</v>
      </c>
    </row>
    <row r="1671" s="13" customFormat="1">
      <c r="A1671" s="13"/>
      <c r="B1671" s="241"/>
      <c r="C1671" s="242"/>
      <c r="D1671" s="243" t="s">
        <v>230</v>
      </c>
      <c r="E1671" s="244" t="s">
        <v>1</v>
      </c>
      <c r="F1671" s="245" t="s">
        <v>6341</v>
      </c>
      <c r="G1671" s="242"/>
      <c r="H1671" s="246">
        <v>11.560000000000001</v>
      </c>
      <c r="I1671" s="247"/>
      <c r="J1671" s="242"/>
      <c r="K1671" s="242"/>
      <c r="L1671" s="248"/>
      <c r="M1671" s="249"/>
      <c r="N1671" s="250"/>
      <c r="O1671" s="250"/>
      <c r="P1671" s="250"/>
      <c r="Q1671" s="250"/>
      <c r="R1671" s="250"/>
      <c r="S1671" s="250"/>
      <c r="T1671" s="251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2" t="s">
        <v>230</v>
      </c>
      <c r="AU1671" s="252" t="s">
        <v>88</v>
      </c>
      <c r="AV1671" s="13" t="s">
        <v>88</v>
      </c>
      <c r="AW1671" s="13" t="s">
        <v>34</v>
      </c>
      <c r="AX1671" s="13" t="s">
        <v>79</v>
      </c>
      <c r="AY1671" s="252" t="s">
        <v>216</v>
      </c>
    </row>
    <row r="1672" s="13" customFormat="1">
      <c r="A1672" s="13"/>
      <c r="B1672" s="241"/>
      <c r="C1672" s="242"/>
      <c r="D1672" s="243" t="s">
        <v>230</v>
      </c>
      <c r="E1672" s="244" t="s">
        <v>1</v>
      </c>
      <c r="F1672" s="245" t="s">
        <v>6342</v>
      </c>
      <c r="G1672" s="242"/>
      <c r="H1672" s="246">
        <v>11</v>
      </c>
      <c r="I1672" s="247"/>
      <c r="J1672" s="242"/>
      <c r="K1672" s="242"/>
      <c r="L1672" s="248"/>
      <c r="M1672" s="249"/>
      <c r="N1672" s="250"/>
      <c r="O1672" s="250"/>
      <c r="P1672" s="250"/>
      <c r="Q1672" s="250"/>
      <c r="R1672" s="250"/>
      <c r="S1672" s="250"/>
      <c r="T1672" s="251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2" t="s">
        <v>230</v>
      </c>
      <c r="AU1672" s="252" t="s">
        <v>88</v>
      </c>
      <c r="AV1672" s="13" t="s">
        <v>88</v>
      </c>
      <c r="AW1672" s="13" t="s">
        <v>34</v>
      </c>
      <c r="AX1672" s="13" t="s">
        <v>79</v>
      </c>
      <c r="AY1672" s="252" t="s">
        <v>216</v>
      </c>
    </row>
    <row r="1673" s="13" customFormat="1">
      <c r="A1673" s="13"/>
      <c r="B1673" s="241"/>
      <c r="C1673" s="242"/>
      <c r="D1673" s="243" t="s">
        <v>230</v>
      </c>
      <c r="E1673" s="244" t="s">
        <v>1</v>
      </c>
      <c r="F1673" s="245" t="s">
        <v>6343</v>
      </c>
      <c r="G1673" s="242"/>
      <c r="H1673" s="246">
        <v>8.6999999999999993</v>
      </c>
      <c r="I1673" s="247"/>
      <c r="J1673" s="242"/>
      <c r="K1673" s="242"/>
      <c r="L1673" s="248"/>
      <c r="M1673" s="249"/>
      <c r="N1673" s="250"/>
      <c r="O1673" s="250"/>
      <c r="P1673" s="250"/>
      <c r="Q1673" s="250"/>
      <c r="R1673" s="250"/>
      <c r="S1673" s="250"/>
      <c r="T1673" s="25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2" t="s">
        <v>230</v>
      </c>
      <c r="AU1673" s="252" t="s">
        <v>88</v>
      </c>
      <c r="AV1673" s="13" t="s">
        <v>88</v>
      </c>
      <c r="AW1673" s="13" t="s">
        <v>34</v>
      </c>
      <c r="AX1673" s="13" t="s">
        <v>79</v>
      </c>
      <c r="AY1673" s="252" t="s">
        <v>216</v>
      </c>
    </row>
    <row r="1674" s="13" customFormat="1">
      <c r="A1674" s="13"/>
      <c r="B1674" s="241"/>
      <c r="C1674" s="242"/>
      <c r="D1674" s="243" t="s">
        <v>230</v>
      </c>
      <c r="E1674" s="244" t="s">
        <v>1</v>
      </c>
      <c r="F1674" s="245" t="s">
        <v>6345</v>
      </c>
      <c r="G1674" s="242"/>
      <c r="H1674" s="246">
        <v>4.3799999999999999</v>
      </c>
      <c r="I1674" s="247"/>
      <c r="J1674" s="242"/>
      <c r="K1674" s="242"/>
      <c r="L1674" s="248"/>
      <c r="M1674" s="249"/>
      <c r="N1674" s="250"/>
      <c r="O1674" s="250"/>
      <c r="P1674" s="250"/>
      <c r="Q1674" s="250"/>
      <c r="R1674" s="250"/>
      <c r="S1674" s="250"/>
      <c r="T1674" s="251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2" t="s">
        <v>230</v>
      </c>
      <c r="AU1674" s="252" t="s">
        <v>88</v>
      </c>
      <c r="AV1674" s="13" t="s">
        <v>88</v>
      </c>
      <c r="AW1674" s="13" t="s">
        <v>34</v>
      </c>
      <c r="AX1674" s="13" t="s">
        <v>79</v>
      </c>
      <c r="AY1674" s="252" t="s">
        <v>216</v>
      </c>
    </row>
    <row r="1675" s="13" customFormat="1">
      <c r="A1675" s="13"/>
      <c r="B1675" s="241"/>
      <c r="C1675" s="242"/>
      <c r="D1675" s="243" t="s">
        <v>230</v>
      </c>
      <c r="E1675" s="244" t="s">
        <v>1</v>
      </c>
      <c r="F1675" s="245" t="s">
        <v>6346</v>
      </c>
      <c r="G1675" s="242"/>
      <c r="H1675" s="246">
        <v>5.9800000000000004</v>
      </c>
      <c r="I1675" s="247"/>
      <c r="J1675" s="242"/>
      <c r="K1675" s="242"/>
      <c r="L1675" s="248"/>
      <c r="M1675" s="249"/>
      <c r="N1675" s="250"/>
      <c r="O1675" s="250"/>
      <c r="P1675" s="250"/>
      <c r="Q1675" s="250"/>
      <c r="R1675" s="250"/>
      <c r="S1675" s="250"/>
      <c r="T1675" s="251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2" t="s">
        <v>230</v>
      </c>
      <c r="AU1675" s="252" t="s">
        <v>88</v>
      </c>
      <c r="AV1675" s="13" t="s">
        <v>88</v>
      </c>
      <c r="AW1675" s="13" t="s">
        <v>34</v>
      </c>
      <c r="AX1675" s="13" t="s">
        <v>79</v>
      </c>
      <c r="AY1675" s="252" t="s">
        <v>216</v>
      </c>
    </row>
    <row r="1676" s="13" customFormat="1">
      <c r="A1676" s="13"/>
      <c r="B1676" s="241"/>
      <c r="C1676" s="242"/>
      <c r="D1676" s="243" t="s">
        <v>230</v>
      </c>
      <c r="E1676" s="244" t="s">
        <v>1</v>
      </c>
      <c r="F1676" s="245" t="s">
        <v>6347</v>
      </c>
      <c r="G1676" s="242"/>
      <c r="H1676" s="246">
        <v>8.2799999999999994</v>
      </c>
      <c r="I1676" s="247"/>
      <c r="J1676" s="242"/>
      <c r="K1676" s="242"/>
      <c r="L1676" s="248"/>
      <c r="M1676" s="249"/>
      <c r="N1676" s="250"/>
      <c r="O1676" s="250"/>
      <c r="P1676" s="250"/>
      <c r="Q1676" s="250"/>
      <c r="R1676" s="250"/>
      <c r="S1676" s="250"/>
      <c r="T1676" s="251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2" t="s">
        <v>230</v>
      </c>
      <c r="AU1676" s="252" t="s">
        <v>88</v>
      </c>
      <c r="AV1676" s="13" t="s">
        <v>88</v>
      </c>
      <c r="AW1676" s="13" t="s">
        <v>34</v>
      </c>
      <c r="AX1676" s="13" t="s">
        <v>79</v>
      </c>
      <c r="AY1676" s="252" t="s">
        <v>216</v>
      </c>
    </row>
    <row r="1677" s="13" customFormat="1">
      <c r="A1677" s="13"/>
      <c r="B1677" s="241"/>
      <c r="C1677" s="242"/>
      <c r="D1677" s="243" t="s">
        <v>230</v>
      </c>
      <c r="E1677" s="244" t="s">
        <v>1</v>
      </c>
      <c r="F1677" s="245" t="s">
        <v>6348</v>
      </c>
      <c r="G1677" s="242"/>
      <c r="H1677" s="246">
        <v>7.4400000000000004</v>
      </c>
      <c r="I1677" s="247"/>
      <c r="J1677" s="242"/>
      <c r="K1677" s="242"/>
      <c r="L1677" s="248"/>
      <c r="M1677" s="249"/>
      <c r="N1677" s="250"/>
      <c r="O1677" s="250"/>
      <c r="P1677" s="250"/>
      <c r="Q1677" s="250"/>
      <c r="R1677" s="250"/>
      <c r="S1677" s="250"/>
      <c r="T1677" s="251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2" t="s">
        <v>230</v>
      </c>
      <c r="AU1677" s="252" t="s">
        <v>88</v>
      </c>
      <c r="AV1677" s="13" t="s">
        <v>88</v>
      </c>
      <c r="AW1677" s="13" t="s">
        <v>34</v>
      </c>
      <c r="AX1677" s="13" t="s">
        <v>79</v>
      </c>
      <c r="AY1677" s="252" t="s">
        <v>216</v>
      </c>
    </row>
    <row r="1678" s="13" customFormat="1">
      <c r="A1678" s="13"/>
      <c r="B1678" s="241"/>
      <c r="C1678" s="242"/>
      <c r="D1678" s="243" t="s">
        <v>230</v>
      </c>
      <c r="E1678" s="244" t="s">
        <v>1</v>
      </c>
      <c r="F1678" s="245" t="s">
        <v>6349</v>
      </c>
      <c r="G1678" s="242"/>
      <c r="H1678" s="246">
        <v>8.3399999999999999</v>
      </c>
      <c r="I1678" s="247"/>
      <c r="J1678" s="242"/>
      <c r="K1678" s="242"/>
      <c r="L1678" s="248"/>
      <c r="M1678" s="249"/>
      <c r="N1678" s="250"/>
      <c r="O1678" s="250"/>
      <c r="P1678" s="250"/>
      <c r="Q1678" s="250"/>
      <c r="R1678" s="250"/>
      <c r="S1678" s="250"/>
      <c r="T1678" s="251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2" t="s">
        <v>230</v>
      </c>
      <c r="AU1678" s="252" t="s">
        <v>88</v>
      </c>
      <c r="AV1678" s="13" t="s">
        <v>88</v>
      </c>
      <c r="AW1678" s="13" t="s">
        <v>34</v>
      </c>
      <c r="AX1678" s="13" t="s">
        <v>79</v>
      </c>
      <c r="AY1678" s="252" t="s">
        <v>216</v>
      </c>
    </row>
    <row r="1679" s="13" customFormat="1">
      <c r="A1679" s="13"/>
      <c r="B1679" s="241"/>
      <c r="C1679" s="242"/>
      <c r="D1679" s="243" t="s">
        <v>230</v>
      </c>
      <c r="E1679" s="244" t="s">
        <v>1</v>
      </c>
      <c r="F1679" s="245" t="s">
        <v>6351</v>
      </c>
      <c r="G1679" s="242"/>
      <c r="H1679" s="246">
        <v>4.8600000000000003</v>
      </c>
      <c r="I1679" s="247"/>
      <c r="J1679" s="242"/>
      <c r="K1679" s="242"/>
      <c r="L1679" s="248"/>
      <c r="M1679" s="249"/>
      <c r="N1679" s="250"/>
      <c r="O1679" s="250"/>
      <c r="P1679" s="250"/>
      <c r="Q1679" s="250"/>
      <c r="R1679" s="250"/>
      <c r="S1679" s="250"/>
      <c r="T1679" s="251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2" t="s">
        <v>230</v>
      </c>
      <c r="AU1679" s="252" t="s">
        <v>88</v>
      </c>
      <c r="AV1679" s="13" t="s">
        <v>88</v>
      </c>
      <c r="AW1679" s="13" t="s">
        <v>34</v>
      </c>
      <c r="AX1679" s="13" t="s">
        <v>79</v>
      </c>
      <c r="AY1679" s="252" t="s">
        <v>216</v>
      </c>
    </row>
    <row r="1680" s="13" customFormat="1">
      <c r="A1680" s="13"/>
      <c r="B1680" s="241"/>
      <c r="C1680" s="242"/>
      <c r="D1680" s="243" t="s">
        <v>230</v>
      </c>
      <c r="E1680" s="244" t="s">
        <v>1</v>
      </c>
      <c r="F1680" s="245" t="s">
        <v>6352</v>
      </c>
      <c r="G1680" s="242"/>
      <c r="H1680" s="246">
        <v>11.460000000000001</v>
      </c>
      <c r="I1680" s="247"/>
      <c r="J1680" s="242"/>
      <c r="K1680" s="242"/>
      <c r="L1680" s="248"/>
      <c r="M1680" s="249"/>
      <c r="N1680" s="250"/>
      <c r="O1680" s="250"/>
      <c r="P1680" s="250"/>
      <c r="Q1680" s="250"/>
      <c r="R1680" s="250"/>
      <c r="S1680" s="250"/>
      <c r="T1680" s="251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2" t="s">
        <v>230</v>
      </c>
      <c r="AU1680" s="252" t="s">
        <v>88</v>
      </c>
      <c r="AV1680" s="13" t="s">
        <v>88</v>
      </c>
      <c r="AW1680" s="13" t="s">
        <v>34</v>
      </c>
      <c r="AX1680" s="13" t="s">
        <v>79</v>
      </c>
      <c r="AY1680" s="252" t="s">
        <v>216</v>
      </c>
    </row>
    <row r="1681" s="13" customFormat="1">
      <c r="A1681" s="13"/>
      <c r="B1681" s="241"/>
      <c r="C1681" s="242"/>
      <c r="D1681" s="243" t="s">
        <v>230</v>
      </c>
      <c r="E1681" s="244" t="s">
        <v>1</v>
      </c>
      <c r="F1681" s="245" t="s">
        <v>6354</v>
      </c>
      <c r="G1681" s="242"/>
      <c r="H1681" s="246">
        <v>6.2300000000000004</v>
      </c>
      <c r="I1681" s="247"/>
      <c r="J1681" s="242"/>
      <c r="K1681" s="242"/>
      <c r="L1681" s="248"/>
      <c r="M1681" s="249"/>
      <c r="N1681" s="250"/>
      <c r="O1681" s="250"/>
      <c r="P1681" s="250"/>
      <c r="Q1681" s="250"/>
      <c r="R1681" s="250"/>
      <c r="S1681" s="250"/>
      <c r="T1681" s="25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2" t="s">
        <v>230</v>
      </c>
      <c r="AU1681" s="252" t="s">
        <v>88</v>
      </c>
      <c r="AV1681" s="13" t="s">
        <v>88</v>
      </c>
      <c r="AW1681" s="13" t="s">
        <v>34</v>
      </c>
      <c r="AX1681" s="13" t="s">
        <v>79</v>
      </c>
      <c r="AY1681" s="252" t="s">
        <v>216</v>
      </c>
    </row>
    <row r="1682" s="13" customFormat="1">
      <c r="A1682" s="13"/>
      <c r="B1682" s="241"/>
      <c r="C1682" s="242"/>
      <c r="D1682" s="243" t="s">
        <v>230</v>
      </c>
      <c r="E1682" s="244" t="s">
        <v>1</v>
      </c>
      <c r="F1682" s="245" t="s">
        <v>6355</v>
      </c>
      <c r="G1682" s="242"/>
      <c r="H1682" s="246">
        <v>4.5</v>
      </c>
      <c r="I1682" s="247"/>
      <c r="J1682" s="242"/>
      <c r="K1682" s="242"/>
      <c r="L1682" s="248"/>
      <c r="M1682" s="249"/>
      <c r="N1682" s="250"/>
      <c r="O1682" s="250"/>
      <c r="P1682" s="250"/>
      <c r="Q1682" s="250"/>
      <c r="R1682" s="250"/>
      <c r="S1682" s="250"/>
      <c r="T1682" s="251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2" t="s">
        <v>230</v>
      </c>
      <c r="AU1682" s="252" t="s">
        <v>88</v>
      </c>
      <c r="AV1682" s="13" t="s">
        <v>88</v>
      </c>
      <c r="AW1682" s="13" t="s">
        <v>34</v>
      </c>
      <c r="AX1682" s="13" t="s">
        <v>79</v>
      </c>
      <c r="AY1682" s="252" t="s">
        <v>216</v>
      </c>
    </row>
    <row r="1683" s="13" customFormat="1">
      <c r="A1683" s="13"/>
      <c r="B1683" s="241"/>
      <c r="C1683" s="242"/>
      <c r="D1683" s="243" t="s">
        <v>230</v>
      </c>
      <c r="E1683" s="244" t="s">
        <v>1</v>
      </c>
      <c r="F1683" s="245" t="s">
        <v>6356</v>
      </c>
      <c r="G1683" s="242"/>
      <c r="H1683" s="246">
        <v>7.0999999999999996</v>
      </c>
      <c r="I1683" s="247"/>
      <c r="J1683" s="242"/>
      <c r="K1683" s="242"/>
      <c r="L1683" s="248"/>
      <c r="M1683" s="249"/>
      <c r="N1683" s="250"/>
      <c r="O1683" s="250"/>
      <c r="P1683" s="250"/>
      <c r="Q1683" s="250"/>
      <c r="R1683" s="250"/>
      <c r="S1683" s="250"/>
      <c r="T1683" s="251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2" t="s">
        <v>230</v>
      </c>
      <c r="AU1683" s="252" t="s">
        <v>88</v>
      </c>
      <c r="AV1683" s="13" t="s">
        <v>88</v>
      </c>
      <c r="AW1683" s="13" t="s">
        <v>34</v>
      </c>
      <c r="AX1683" s="13" t="s">
        <v>79</v>
      </c>
      <c r="AY1683" s="252" t="s">
        <v>216</v>
      </c>
    </row>
    <row r="1684" s="13" customFormat="1">
      <c r="A1684" s="13"/>
      <c r="B1684" s="241"/>
      <c r="C1684" s="242"/>
      <c r="D1684" s="243" t="s">
        <v>230</v>
      </c>
      <c r="E1684" s="244" t="s">
        <v>1</v>
      </c>
      <c r="F1684" s="245" t="s">
        <v>6357</v>
      </c>
      <c r="G1684" s="242"/>
      <c r="H1684" s="246">
        <v>11.92</v>
      </c>
      <c r="I1684" s="247"/>
      <c r="J1684" s="242"/>
      <c r="K1684" s="242"/>
      <c r="L1684" s="248"/>
      <c r="M1684" s="249"/>
      <c r="N1684" s="250"/>
      <c r="O1684" s="250"/>
      <c r="P1684" s="250"/>
      <c r="Q1684" s="250"/>
      <c r="R1684" s="250"/>
      <c r="S1684" s="250"/>
      <c r="T1684" s="251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2" t="s">
        <v>230</v>
      </c>
      <c r="AU1684" s="252" t="s">
        <v>88</v>
      </c>
      <c r="AV1684" s="13" t="s">
        <v>88</v>
      </c>
      <c r="AW1684" s="13" t="s">
        <v>34</v>
      </c>
      <c r="AX1684" s="13" t="s">
        <v>79</v>
      </c>
      <c r="AY1684" s="252" t="s">
        <v>216</v>
      </c>
    </row>
    <row r="1685" s="13" customFormat="1">
      <c r="A1685" s="13"/>
      <c r="B1685" s="241"/>
      <c r="C1685" s="242"/>
      <c r="D1685" s="243" t="s">
        <v>230</v>
      </c>
      <c r="E1685" s="244" t="s">
        <v>1</v>
      </c>
      <c r="F1685" s="245" t="s">
        <v>6358</v>
      </c>
      <c r="G1685" s="242"/>
      <c r="H1685" s="246">
        <v>11.550000000000001</v>
      </c>
      <c r="I1685" s="247"/>
      <c r="J1685" s="242"/>
      <c r="K1685" s="242"/>
      <c r="L1685" s="248"/>
      <c r="M1685" s="249"/>
      <c r="N1685" s="250"/>
      <c r="O1685" s="250"/>
      <c r="P1685" s="250"/>
      <c r="Q1685" s="250"/>
      <c r="R1685" s="250"/>
      <c r="S1685" s="250"/>
      <c r="T1685" s="251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2" t="s">
        <v>230</v>
      </c>
      <c r="AU1685" s="252" t="s">
        <v>88</v>
      </c>
      <c r="AV1685" s="13" t="s">
        <v>88</v>
      </c>
      <c r="AW1685" s="13" t="s">
        <v>34</v>
      </c>
      <c r="AX1685" s="13" t="s">
        <v>79</v>
      </c>
      <c r="AY1685" s="252" t="s">
        <v>216</v>
      </c>
    </row>
    <row r="1686" s="15" customFormat="1">
      <c r="A1686" s="15"/>
      <c r="B1686" s="280"/>
      <c r="C1686" s="281"/>
      <c r="D1686" s="243" t="s">
        <v>230</v>
      </c>
      <c r="E1686" s="282" t="s">
        <v>1</v>
      </c>
      <c r="F1686" s="283" t="s">
        <v>775</v>
      </c>
      <c r="G1686" s="281"/>
      <c r="H1686" s="284">
        <v>163.64499999999998</v>
      </c>
      <c r="I1686" s="285"/>
      <c r="J1686" s="281"/>
      <c r="K1686" s="281"/>
      <c r="L1686" s="286"/>
      <c r="M1686" s="287"/>
      <c r="N1686" s="288"/>
      <c r="O1686" s="288"/>
      <c r="P1686" s="288"/>
      <c r="Q1686" s="288"/>
      <c r="R1686" s="288"/>
      <c r="S1686" s="288"/>
      <c r="T1686" s="289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90" t="s">
        <v>230</v>
      </c>
      <c r="AU1686" s="290" t="s">
        <v>88</v>
      </c>
      <c r="AV1686" s="15" t="s">
        <v>99</v>
      </c>
      <c r="AW1686" s="15" t="s">
        <v>34</v>
      </c>
      <c r="AX1686" s="15" t="s">
        <v>79</v>
      </c>
      <c r="AY1686" s="290" t="s">
        <v>216</v>
      </c>
    </row>
    <row r="1687" s="13" customFormat="1">
      <c r="A1687" s="13"/>
      <c r="B1687" s="241"/>
      <c r="C1687" s="242"/>
      <c r="D1687" s="243" t="s">
        <v>230</v>
      </c>
      <c r="E1687" s="244" t="s">
        <v>1</v>
      </c>
      <c r="F1687" s="245" t="s">
        <v>6359</v>
      </c>
      <c r="G1687" s="242"/>
      <c r="H1687" s="246">
        <v>14.779999999999999</v>
      </c>
      <c r="I1687" s="247"/>
      <c r="J1687" s="242"/>
      <c r="K1687" s="242"/>
      <c r="L1687" s="248"/>
      <c r="M1687" s="249"/>
      <c r="N1687" s="250"/>
      <c r="O1687" s="250"/>
      <c r="P1687" s="250"/>
      <c r="Q1687" s="250"/>
      <c r="R1687" s="250"/>
      <c r="S1687" s="250"/>
      <c r="T1687" s="251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2" t="s">
        <v>230</v>
      </c>
      <c r="AU1687" s="252" t="s">
        <v>88</v>
      </c>
      <c r="AV1687" s="13" t="s">
        <v>88</v>
      </c>
      <c r="AW1687" s="13" t="s">
        <v>34</v>
      </c>
      <c r="AX1687" s="13" t="s">
        <v>79</v>
      </c>
      <c r="AY1687" s="252" t="s">
        <v>216</v>
      </c>
    </row>
    <row r="1688" s="13" customFormat="1">
      <c r="A1688" s="13"/>
      <c r="B1688" s="241"/>
      <c r="C1688" s="242"/>
      <c r="D1688" s="243" t="s">
        <v>230</v>
      </c>
      <c r="E1688" s="244" t="s">
        <v>1</v>
      </c>
      <c r="F1688" s="245" t="s">
        <v>6360</v>
      </c>
      <c r="G1688" s="242"/>
      <c r="H1688" s="246">
        <v>4.5</v>
      </c>
      <c r="I1688" s="247"/>
      <c r="J1688" s="242"/>
      <c r="K1688" s="242"/>
      <c r="L1688" s="248"/>
      <c r="M1688" s="249"/>
      <c r="N1688" s="250"/>
      <c r="O1688" s="250"/>
      <c r="P1688" s="250"/>
      <c r="Q1688" s="250"/>
      <c r="R1688" s="250"/>
      <c r="S1688" s="250"/>
      <c r="T1688" s="251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2" t="s">
        <v>230</v>
      </c>
      <c r="AU1688" s="252" t="s">
        <v>88</v>
      </c>
      <c r="AV1688" s="13" t="s">
        <v>88</v>
      </c>
      <c r="AW1688" s="13" t="s">
        <v>34</v>
      </c>
      <c r="AX1688" s="13" t="s">
        <v>79</v>
      </c>
      <c r="AY1688" s="252" t="s">
        <v>216</v>
      </c>
    </row>
    <row r="1689" s="13" customFormat="1">
      <c r="A1689" s="13"/>
      <c r="B1689" s="241"/>
      <c r="C1689" s="242"/>
      <c r="D1689" s="243" t="s">
        <v>230</v>
      </c>
      <c r="E1689" s="244" t="s">
        <v>1</v>
      </c>
      <c r="F1689" s="245" t="s">
        <v>6361</v>
      </c>
      <c r="G1689" s="242"/>
      <c r="H1689" s="246">
        <v>7.0999999999999996</v>
      </c>
      <c r="I1689" s="247"/>
      <c r="J1689" s="242"/>
      <c r="K1689" s="242"/>
      <c r="L1689" s="248"/>
      <c r="M1689" s="249"/>
      <c r="N1689" s="250"/>
      <c r="O1689" s="250"/>
      <c r="P1689" s="250"/>
      <c r="Q1689" s="250"/>
      <c r="R1689" s="250"/>
      <c r="S1689" s="250"/>
      <c r="T1689" s="25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2" t="s">
        <v>230</v>
      </c>
      <c r="AU1689" s="252" t="s">
        <v>88</v>
      </c>
      <c r="AV1689" s="13" t="s">
        <v>88</v>
      </c>
      <c r="AW1689" s="13" t="s">
        <v>34</v>
      </c>
      <c r="AX1689" s="13" t="s">
        <v>79</v>
      </c>
      <c r="AY1689" s="252" t="s">
        <v>216</v>
      </c>
    </row>
    <row r="1690" s="13" customFormat="1">
      <c r="A1690" s="13"/>
      <c r="B1690" s="241"/>
      <c r="C1690" s="242"/>
      <c r="D1690" s="243" t="s">
        <v>230</v>
      </c>
      <c r="E1690" s="244" t="s">
        <v>1</v>
      </c>
      <c r="F1690" s="245" t="s">
        <v>6362</v>
      </c>
      <c r="G1690" s="242"/>
      <c r="H1690" s="246">
        <v>4.5</v>
      </c>
      <c r="I1690" s="247"/>
      <c r="J1690" s="242"/>
      <c r="K1690" s="242"/>
      <c r="L1690" s="248"/>
      <c r="M1690" s="249"/>
      <c r="N1690" s="250"/>
      <c r="O1690" s="250"/>
      <c r="P1690" s="250"/>
      <c r="Q1690" s="250"/>
      <c r="R1690" s="250"/>
      <c r="S1690" s="250"/>
      <c r="T1690" s="25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2" t="s">
        <v>230</v>
      </c>
      <c r="AU1690" s="252" t="s">
        <v>88</v>
      </c>
      <c r="AV1690" s="13" t="s">
        <v>88</v>
      </c>
      <c r="AW1690" s="13" t="s">
        <v>34</v>
      </c>
      <c r="AX1690" s="13" t="s">
        <v>79</v>
      </c>
      <c r="AY1690" s="252" t="s">
        <v>216</v>
      </c>
    </row>
    <row r="1691" s="13" customFormat="1">
      <c r="A1691" s="13"/>
      <c r="B1691" s="241"/>
      <c r="C1691" s="242"/>
      <c r="D1691" s="243" t="s">
        <v>230</v>
      </c>
      <c r="E1691" s="244" t="s">
        <v>1</v>
      </c>
      <c r="F1691" s="245" t="s">
        <v>6363</v>
      </c>
      <c r="G1691" s="242"/>
      <c r="H1691" s="246">
        <v>7.0999999999999996</v>
      </c>
      <c r="I1691" s="247"/>
      <c r="J1691" s="242"/>
      <c r="K1691" s="242"/>
      <c r="L1691" s="248"/>
      <c r="M1691" s="249"/>
      <c r="N1691" s="250"/>
      <c r="O1691" s="250"/>
      <c r="P1691" s="250"/>
      <c r="Q1691" s="250"/>
      <c r="R1691" s="250"/>
      <c r="S1691" s="250"/>
      <c r="T1691" s="25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2" t="s">
        <v>230</v>
      </c>
      <c r="AU1691" s="252" t="s">
        <v>88</v>
      </c>
      <c r="AV1691" s="13" t="s">
        <v>88</v>
      </c>
      <c r="AW1691" s="13" t="s">
        <v>34</v>
      </c>
      <c r="AX1691" s="13" t="s">
        <v>79</v>
      </c>
      <c r="AY1691" s="252" t="s">
        <v>216</v>
      </c>
    </row>
    <row r="1692" s="13" customFormat="1">
      <c r="A1692" s="13"/>
      <c r="B1692" s="241"/>
      <c r="C1692" s="242"/>
      <c r="D1692" s="243" t="s">
        <v>230</v>
      </c>
      <c r="E1692" s="244" t="s">
        <v>1</v>
      </c>
      <c r="F1692" s="245" t="s">
        <v>6364</v>
      </c>
      <c r="G1692" s="242"/>
      <c r="H1692" s="246">
        <v>5.4100000000000001</v>
      </c>
      <c r="I1692" s="247"/>
      <c r="J1692" s="242"/>
      <c r="K1692" s="242"/>
      <c r="L1692" s="248"/>
      <c r="M1692" s="249"/>
      <c r="N1692" s="250"/>
      <c r="O1692" s="250"/>
      <c r="P1692" s="250"/>
      <c r="Q1692" s="250"/>
      <c r="R1692" s="250"/>
      <c r="S1692" s="250"/>
      <c r="T1692" s="25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2" t="s">
        <v>230</v>
      </c>
      <c r="AU1692" s="252" t="s">
        <v>88</v>
      </c>
      <c r="AV1692" s="13" t="s">
        <v>88</v>
      </c>
      <c r="AW1692" s="13" t="s">
        <v>34</v>
      </c>
      <c r="AX1692" s="13" t="s">
        <v>79</v>
      </c>
      <c r="AY1692" s="252" t="s">
        <v>216</v>
      </c>
    </row>
    <row r="1693" s="13" customFormat="1">
      <c r="A1693" s="13"/>
      <c r="B1693" s="241"/>
      <c r="C1693" s="242"/>
      <c r="D1693" s="243" t="s">
        <v>230</v>
      </c>
      <c r="E1693" s="244" t="s">
        <v>1</v>
      </c>
      <c r="F1693" s="245" t="s">
        <v>6365</v>
      </c>
      <c r="G1693" s="242"/>
      <c r="H1693" s="246">
        <v>8.4800000000000004</v>
      </c>
      <c r="I1693" s="247"/>
      <c r="J1693" s="242"/>
      <c r="K1693" s="242"/>
      <c r="L1693" s="248"/>
      <c r="M1693" s="249"/>
      <c r="N1693" s="250"/>
      <c r="O1693" s="250"/>
      <c r="P1693" s="250"/>
      <c r="Q1693" s="250"/>
      <c r="R1693" s="250"/>
      <c r="S1693" s="250"/>
      <c r="T1693" s="25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2" t="s">
        <v>230</v>
      </c>
      <c r="AU1693" s="252" t="s">
        <v>88</v>
      </c>
      <c r="AV1693" s="13" t="s">
        <v>88</v>
      </c>
      <c r="AW1693" s="13" t="s">
        <v>34</v>
      </c>
      <c r="AX1693" s="13" t="s">
        <v>79</v>
      </c>
      <c r="AY1693" s="252" t="s">
        <v>216</v>
      </c>
    </row>
    <row r="1694" s="13" customFormat="1">
      <c r="A1694" s="13"/>
      <c r="B1694" s="241"/>
      <c r="C1694" s="242"/>
      <c r="D1694" s="243" t="s">
        <v>230</v>
      </c>
      <c r="E1694" s="244" t="s">
        <v>1</v>
      </c>
      <c r="F1694" s="245" t="s">
        <v>6366</v>
      </c>
      <c r="G1694" s="242"/>
      <c r="H1694" s="246">
        <v>8.4000000000000004</v>
      </c>
      <c r="I1694" s="247"/>
      <c r="J1694" s="242"/>
      <c r="K1694" s="242"/>
      <c r="L1694" s="248"/>
      <c r="M1694" s="249"/>
      <c r="N1694" s="250"/>
      <c r="O1694" s="250"/>
      <c r="P1694" s="250"/>
      <c r="Q1694" s="250"/>
      <c r="R1694" s="250"/>
      <c r="S1694" s="250"/>
      <c r="T1694" s="251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2" t="s">
        <v>230</v>
      </c>
      <c r="AU1694" s="252" t="s">
        <v>88</v>
      </c>
      <c r="AV1694" s="13" t="s">
        <v>88</v>
      </c>
      <c r="AW1694" s="13" t="s">
        <v>34</v>
      </c>
      <c r="AX1694" s="13" t="s">
        <v>79</v>
      </c>
      <c r="AY1694" s="252" t="s">
        <v>216</v>
      </c>
    </row>
    <row r="1695" s="13" customFormat="1">
      <c r="A1695" s="13"/>
      <c r="B1695" s="241"/>
      <c r="C1695" s="242"/>
      <c r="D1695" s="243" t="s">
        <v>230</v>
      </c>
      <c r="E1695" s="244" t="s">
        <v>1</v>
      </c>
      <c r="F1695" s="245" t="s">
        <v>6367</v>
      </c>
      <c r="G1695" s="242"/>
      <c r="H1695" s="246">
        <v>12.16</v>
      </c>
      <c r="I1695" s="247"/>
      <c r="J1695" s="242"/>
      <c r="K1695" s="242"/>
      <c r="L1695" s="248"/>
      <c r="M1695" s="249"/>
      <c r="N1695" s="250"/>
      <c r="O1695" s="250"/>
      <c r="P1695" s="250"/>
      <c r="Q1695" s="250"/>
      <c r="R1695" s="250"/>
      <c r="S1695" s="250"/>
      <c r="T1695" s="25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2" t="s">
        <v>230</v>
      </c>
      <c r="AU1695" s="252" t="s">
        <v>88</v>
      </c>
      <c r="AV1695" s="13" t="s">
        <v>88</v>
      </c>
      <c r="AW1695" s="13" t="s">
        <v>34</v>
      </c>
      <c r="AX1695" s="13" t="s">
        <v>79</v>
      </c>
      <c r="AY1695" s="252" t="s">
        <v>216</v>
      </c>
    </row>
    <row r="1696" s="13" customFormat="1">
      <c r="A1696" s="13"/>
      <c r="B1696" s="241"/>
      <c r="C1696" s="242"/>
      <c r="D1696" s="243" t="s">
        <v>230</v>
      </c>
      <c r="E1696" s="244" t="s">
        <v>1</v>
      </c>
      <c r="F1696" s="245" t="s">
        <v>6370</v>
      </c>
      <c r="G1696" s="242"/>
      <c r="H1696" s="246">
        <v>7.0999999999999996</v>
      </c>
      <c r="I1696" s="247"/>
      <c r="J1696" s="242"/>
      <c r="K1696" s="242"/>
      <c r="L1696" s="248"/>
      <c r="M1696" s="249"/>
      <c r="N1696" s="250"/>
      <c r="O1696" s="250"/>
      <c r="P1696" s="250"/>
      <c r="Q1696" s="250"/>
      <c r="R1696" s="250"/>
      <c r="S1696" s="250"/>
      <c r="T1696" s="25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2" t="s">
        <v>230</v>
      </c>
      <c r="AU1696" s="252" t="s">
        <v>88</v>
      </c>
      <c r="AV1696" s="13" t="s">
        <v>88</v>
      </c>
      <c r="AW1696" s="13" t="s">
        <v>34</v>
      </c>
      <c r="AX1696" s="13" t="s">
        <v>79</v>
      </c>
      <c r="AY1696" s="252" t="s">
        <v>216</v>
      </c>
    </row>
    <row r="1697" s="15" customFormat="1">
      <c r="A1697" s="15"/>
      <c r="B1697" s="280"/>
      <c r="C1697" s="281"/>
      <c r="D1697" s="243" t="s">
        <v>230</v>
      </c>
      <c r="E1697" s="282" t="s">
        <v>1</v>
      </c>
      <c r="F1697" s="283" t="s">
        <v>778</v>
      </c>
      <c r="G1697" s="281"/>
      <c r="H1697" s="284">
        <v>79.530000000000001</v>
      </c>
      <c r="I1697" s="285"/>
      <c r="J1697" s="281"/>
      <c r="K1697" s="281"/>
      <c r="L1697" s="286"/>
      <c r="M1697" s="287"/>
      <c r="N1697" s="288"/>
      <c r="O1697" s="288"/>
      <c r="P1697" s="288"/>
      <c r="Q1697" s="288"/>
      <c r="R1697" s="288"/>
      <c r="S1697" s="288"/>
      <c r="T1697" s="289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90" t="s">
        <v>230</v>
      </c>
      <c r="AU1697" s="290" t="s">
        <v>88</v>
      </c>
      <c r="AV1697" s="15" t="s">
        <v>99</v>
      </c>
      <c r="AW1697" s="15" t="s">
        <v>34</v>
      </c>
      <c r="AX1697" s="15" t="s">
        <v>79</v>
      </c>
      <c r="AY1697" s="290" t="s">
        <v>216</v>
      </c>
    </row>
    <row r="1698" s="14" customFormat="1">
      <c r="A1698" s="14"/>
      <c r="B1698" s="253"/>
      <c r="C1698" s="254"/>
      <c r="D1698" s="243" t="s">
        <v>230</v>
      </c>
      <c r="E1698" s="255" t="s">
        <v>1</v>
      </c>
      <c r="F1698" s="256" t="s">
        <v>285</v>
      </c>
      <c r="G1698" s="254"/>
      <c r="H1698" s="257">
        <v>243.17499999999996</v>
      </c>
      <c r="I1698" s="258"/>
      <c r="J1698" s="254"/>
      <c r="K1698" s="254"/>
      <c r="L1698" s="259"/>
      <c r="M1698" s="260"/>
      <c r="N1698" s="261"/>
      <c r="O1698" s="261"/>
      <c r="P1698" s="261"/>
      <c r="Q1698" s="261"/>
      <c r="R1698" s="261"/>
      <c r="S1698" s="261"/>
      <c r="T1698" s="26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3" t="s">
        <v>230</v>
      </c>
      <c r="AU1698" s="263" t="s">
        <v>88</v>
      </c>
      <c r="AV1698" s="14" t="s">
        <v>121</v>
      </c>
      <c r="AW1698" s="14" t="s">
        <v>34</v>
      </c>
      <c r="AX1698" s="14" t="s">
        <v>86</v>
      </c>
      <c r="AY1698" s="263" t="s">
        <v>216</v>
      </c>
    </row>
    <row r="1699" s="13" customFormat="1">
      <c r="A1699" s="13"/>
      <c r="B1699" s="241"/>
      <c r="C1699" s="242"/>
      <c r="D1699" s="243" t="s">
        <v>230</v>
      </c>
      <c r="E1699" s="242"/>
      <c r="F1699" s="245" t="s">
        <v>6380</v>
      </c>
      <c r="G1699" s="242"/>
      <c r="H1699" s="246">
        <v>36.475999999999999</v>
      </c>
      <c r="I1699" s="247"/>
      <c r="J1699" s="242"/>
      <c r="K1699" s="242"/>
      <c r="L1699" s="248"/>
      <c r="M1699" s="249"/>
      <c r="N1699" s="250"/>
      <c r="O1699" s="250"/>
      <c r="P1699" s="250"/>
      <c r="Q1699" s="250"/>
      <c r="R1699" s="250"/>
      <c r="S1699" s="250"/>
      <c r="T1699" s="25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2" t="s">
        <v>230</v>
      </c>
      <c r="AU1699" s="252" t="s">
        <v>88</v>
      </c>
      <c r="AV1699" s="13" t="s">
        <v>88</v>
      </c>
      <c r="AW1699" s="13" t="s">
        <v>4</v>
      </c>
      <c r="AX1699" s="13" t="s">
        <v>86</v>
      </c>
      <c r="AY1699" s="252" t="s">
        <v>216</v>
      </c>
    </row>
    <row r="1700" s="2" customFormat="1" ht="16.5" customHeight="1">
      <c r="A1700" s="39"/>
      <c r="B1700" s="40"/>
      <c r="C1700" s="228" t="s">
        <v>2800</v>
      </c>
      <c r="D1700" s="228" t="s">
        <v>218</v>
      </c>
      <c r="E1700" s="229" t="s">
        <v>6381</v>
      </c>
      <c r="F1700" s="230" t="s">
        <v>6382</v>
      </c>
      <c r="G1700" s="231" t="s">
        <v>277</v>
      </c>
      <c r="H1700" s="232">
        <v>372.69999999999999</v>
      </c>
      <c r="I1700" s="233"/>
      <c r="J1700" s="234">
        <f>ROUND(I1700*H1700,2)</f>
        <v>0</v>
      </c>
      <c r="K1700" s="230" t="s">
        <v>222</v>
      </c>
      <c r="L1700" s="45"/>
      <c r="M1700" s="235" t="s">
        <v>1</v>
      </c>
      <c r="N1700" s="236" t="s">
        <v>44</v>
      </c>
      <c r="O1700" s="92"/>
      <c r="P1700" s="237">
        <f>O1700*H1700</f>
        <v>0</v>
      </c>
      <c r="Q1700" s="237">
        <v>0</v>
      </c>
      <c r="R1700" s="237">
        <f>Q1700*H1700</f>
        <v>0</v>
      </c>
      <c r="S1700" s="237">
        <v>0.035299999999999998</v>
      </c>
      <c r="T1700" s="238">
        <f>S1700*H1700</f>
        <v>13.15631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39" t="s">
        <v>121</v>
      </c>
      <c r="AT1700" s="239" t="s">
        <v>218</v>
      </c>
      <c r="AU1700" s="239" t="s">
        <v>88</v>
      </c>
      <c r="AY1700" s="18" t="s">
        <v>216</v>
      </c>
      <c r="BE1700" s="240">
        <f>IF(N1700="základní",J1700,0)</f>
        <v>0</v>
      </c>
      <c r="BF1700" s="240">
        <f>IF(N1700="snížená",J1700,0)</f>
        <v>0</v>
      </c>
      <c r="BG1700" s="240">
        <f>IF(N1700="zákl. přenesená",J1700,0)</f>
        <v>0</v>
      </c>
      <c r="BH1700" s="240">
        <f>IF(N1700="sníž. přenesená",J1700,0)</f>
        <v>0</v>
      </c>
      <c r="BI1700" s="240">
        <f>IF(N1700="nulová",J1700,0)</f>
        <v>0</v>
      </c>
      <c r="BJ1700" s="18" t="s">
        <v>86</v>
      </c>
      <c r="BK1700" s="240">
        <f>ROUND(I1700*H1700,2)</f>
        <v>0</v>
      </c>
      <c r="BL1700" s="18" t="s">
        <v>121</v>
      </c>
      <c r="BM1700" s="239" t="s">
        <v>6383</v>
      </c>
    </row>
    <row r="1701" s="13" customFormat="1">
      <c r="A1701" s="13"/>
      <c r="B1701" s="241"/>
      <c r="C1701" s="242"/>
      <c r="D1701" s="243" t="s">
        <v>230</v>
      </c>
      <c r="E1701" s="244" t="s">
        <v>1</v>
      </c>
      <c r="F1701" s="245" t="s">
        <v>5449</v>
      </c>
      <c r="G1701" s="242"/>
      <c r="H1701" s="246">
        <v>310.60000000000002</v>
      </c>
      <c r="I1701" s="247"/>
      <c r="J1701" s="242"/>
      <c r="K1701" s="242"/>
      <c r="L1701" s="248"/>
      <c r="M1701" s="249"/>
      <c r="N1701" s="250"/>
      <c r="O1701" s="250"/>
      <c r="P1701" s="250"/>
      <c r="Q1701" s="250"/>
      <c r="R1701" s="250"/>
      <c r="S1701" s="250"/>
      <c r="T1701" s="25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2" t="s">
        <v>230</v>
      </c>
      <c r="AU1701" s="252" t="s">
        <v>88</v>
      </c>
      <c r="AV1701" s="13" t="s">
        <v>88</v>
      </c>
      <c r="AW1701" s="13" t="s">
        <v>34</v>
      </c>
      <c r="AX1701" s="13" t="s">
        <v>79</v>
      </c>
      <c r="AY1701" s="252" t="s">
        <v>216</v>
      </c>
    </row>
    <row r="1702" s="13" customFormat="1">
      <c r="A1702" s="13"/>
      <c r="B1702" s="241"/>
      <c r="C1702" s="242"/>
      <c r="D1702" s="243" t="s">
        <v>230</v>
      </c>
      <c r="E1702" s="244" t="s">
        <v>1</v>
      </c>
      <c r="F1702" s="245" t="s">
        <v>5450</v>
      </c>
      <c r="G1702" s="242"/>
      <c r="H1702" s="246">
        <v>62.100000000000001</v>
      </c>
      <c r="I1702" s="247"/>
      <c r="J1702" s="242"/>
      <c r="K1702" s="242"/>
      <c r="L1702" s="248"/>
      <c r="M1702" s="249"/>
      <c r="N1702" s="250"/>
      <c r="O1702" s="250"/>
      <c r="P1702" s="250"/>
      <c r="Q1702" s="250"/>
      <c r="R1702" s="250"/>
      <c r="S1702" s="250"/>
      <c r="T1702" s="251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2" t="s">
        <v>230</v>
      </c>
      <c r="AU1702" s="252" t="s">
        <v>88</v>
      </c>
      <c r="AV1702" s="13" t="s">
        <v>88</v>
      </c>
      <c r="AW1702" s="13" t="s">
        <v>34</v>
      </c>
      <c r="AX1702" s="13" t="s">
        <v>79</v>
      </c>
      <c r="AY1702" s="252" t="s">
        <v>216</v>
      </c>
    </row>
    <row r="1703" s="14" customFormat="1">
      <c r="A1703" s="14"/>
      <c r="B1703" s="253"/>
      <c r="C1703" s="254"/>
      <c r="D1703" s="243" t="s">
        <v>230</v>
      </c>
      <c r="E1703" s="255" t="s">
        <v>1</v>
      </c>
      <c r="F1703" s="256" t="s">
        <v>285</v>
      </c>
      <c r="G1703" s="254"/>
      <c r="H1703" s="257">
        <v>372.69999999999999</v>
      </c>
      <c r="I1703" s="258"/>
      <c r="J1703" s="254"/>
      <c r="K1703" s="254"/>
      <c r="L1703" s="259"/>
      <c r="M1703" s="260"/>
      <c r="N1703" s="261"/>
      <c r="O1703" s="261"/>
      <c r="P1703" s="261"/>
      <c r="Q1703" s="261"/>
      <c r="R1703" s="261"/>
      <c r="S1703" s="261"/>
      <c r="T1703" s="26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3" t="s">
        <v>230</v>
      </c>
      <c r="AU1703" s="263" t="s">
        <v>88</v>
      </c>
      <c r="AV1703" s="14" t="s">
        <v>121</v>
      </c>
      <c r="AW1703" s="14" t="s">
        <v>34</v>
      </c>
      <c r="AX1703" s="14" t="s">
        <v>86</v>
      </c>
      <c r="AY1703" s="263" t="s">
        <v>216</v>
      </c>
    </row>
    <row r="1704" s="2" customFormat="1" ht="24.15" customHeight="1">
      <c r="A1704" s="39"/>
      <c r="B1704" s="40"/>
      <c r="C1704" s="228" t="s">
        <v>2804</v>
      </c>
      <c r="D1704" s="228" t="s">
        <v>218</v>
      </c>
      <c r="E1704" s="229" t="s">
        <v>6384</v>
      </c>
      <c r="F1704" s="230" t="s">
        <v>6385</v>
      </c>
      <c r="G1704" s="231" t="s">
        <v>277</v>
      </c>
      <c r="H1704" s="232">
        <v>82</v>
      </c>
      <c r="I1704" s="233"/>
      <c r="J1704" s="234">
        <f>ROUND(I1704*H1704,2)</f>
        <v>0</v>
      </c>
      <c r="K1704" s="230" t="s">
        <v>222</v>
      </c>
      <c r="L1704" s="45"/>
      <c r="M1704" s="235" t="s">
        <v>1</v>
      </c>
      <c r="N1704" s="236" t="s">
        <v>44</v>
      </c>
      <c r="O1704" s="92"/>
      <c r="P1704" s="237">
        <f>O1704*H1704</f>
        <v>0</v>
      </c>
      <c r="Q1704" s="237">
        <v>0.00694</v>
      </c>
      <c r="R1704" s="237">
        <f>Q1704*H1704</f>
        <v>0.56908000000000003</v>
      </c>
      <c r="S1704" s="237">
        <v>0</v>
      </c>
      <c r="T1704" s="238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39" t="s">
        <v>290</v>
      </c>
      <c r="AT1704" s="239" t="s">
        <v>218</v>
      </c>
      <c r="AU1704" s="239" t="s">
        <v>88</v>
      </c>
      <c r="AY1704" s="18" t="s">
        <v>216</v>
      </c>
      <c r="BE1704" s="240">
        <f>IF(N1704="základní",J1704,0)</f>
        <v>0</v>
      </c>
      <c r="BF1704" s="240">
        <f>IF(N1704="snížená",J1704,0)</f>
        <v>0</v>
      </c>
      <c r="BG1704" s="240">
        <f>IF(N1704="zákl. přenesená",J1704,0)</f>
        <v>0</v>
      </c>
      <c r="BH1704" s="240">
        <f>IF(N1704="sníž. přenesená",J1704,0)</f>
        <v>0</v>
      </c>
      <c r="BI1704" s="240">
        <f>IF(N1704="nulová",J1704,0)</f>
        <v>0</v>
      </c>
      <c r="BJ1704" s="18" t="s">
        <v>86</v>
      </c>
      <c r="BK1704" s="240">
        <f>ROUND(I1704*H1704,2)</f>
        <v>0</v>
      </c>
      <c r="BL1704" s="18" t="s">
        <v>290</v>
      </c>
      <c r="BM1704" s="239" t="s">
        <v>6386</v>
      </c>
    </row>
    <row r="1705" s="13" customFormat="1">
      <c r="A1705" s="13"/>
      <c r="B1705" s="241"/>
      <c r="C1705" s="242"/>
      <c r="D1705" s="243" t="s">
        <v>230</v>
      </c>
      <c r="E1705" s="244" t="s">
        <v>1</v>
      </c>
      <c r="F1705" s="245" t="s">
        <v>6306</v>
      </c>
      <c r="G1705" s="242"/>
      <c r="H1705" s="246">
        <v>82</v>
      </c>
      <c r="I1705" s="247"/>
      <c r="J1705" s="242"/>
      <c r="K1705" s="242"/>
      <c r="L1705" s="248"/>
      <c r="M1705" s="249"/>
      <c r="N1705" s="250"/>
      <c r="O1705" s="250"/>
      <c r="P1705" s="250"/>
      <c r="Q1705" s="250"/>
      <c r="R1705" s="250"/>
      <c r="S1705" s="250"/>
      <c r="T1705" s="251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2" t="s">
        <v>230</v>
      </c>
      <c r="AU1705" s="252" t="s">
        <v>88</v>
      </c>
      <c r="AV1705" s="13" t="s">
        <v>88</v>
      </c>
      <c r="AW1705" s="13" t="s">
        <v>34</v>
      </c>
      <c r="AX1705" s="13" t="s">
        <v>79</v>
      </c>
      <c r="AY1705" s="252" t="s">
        <v>216</v>
      </c>
    </row>
    <row r="1706" s="15" customFormat="1">
      <c r="A1706" s="15"/>
      <c r="B1706" s="280"/>
      <c r="C1706" s="281"/>
      <c r="D1706" s="243" t="s">
        <v>230</v>
      </c>
      <c r="E1706" s="282" t="s">
        <v>1</v>
      </c>
      <c r="F1706" s="283" t="s">
        <v>6307</v>
      </c>
      <c r="G1706" s="281"/>
      <c r="H1706" s="284">
        <v>82</v>
      </c>
      <c r="I1706" s="285"/>
      <c r="J1706" s="281"/>
      <c r="K1706" s="281"/>
      <c r="L1706" s="286"/>
      <c r="M1706" s="287"/>
      <c r="N1706" s="288"/>
      <c r="O1706" s="288"/>
      <c r="P1706" s="288"/>
      <c r="Q1706" s="288"/>
      <c r="R1706" s="288"/>
      <c r="S1706" s="288"/>
      <c r="T1706" s="289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90" t="s">
        <v>230</v>
      </c>
      <c r="AU1706" s="290" t="s">
        <v>88</v>
      </c>
      <c r="AV1706" s="15" t="s">
        <v>99</v>
      </c>
      <c r="AW1706" s="15" t="s">
        <v>34</v>
      </c>
      <c r="AX1706" s="15" t="s">
        <v>86</v>
      </c>
      <c r="AY1706" s="290" t="s">
        <v>216</v>
      </c>
    </row>
    <row r="1707" s="2" customFormat="1" ht="24.15" customHeight="1">
      <c r="A1707" s="39"/>
      <c r="B1707" s="40"/>
      <c r="C1707" s="264" t="s">
        <v>2808</v>
      </c>
      <c r="D1707" s="264" t="s">
        <v>372</v>
      </c>
      <c r="E1707" s="265" t="s">
        <v>2904</v>
      </c>
      <c r="F1707" s="266" t="s">
        <v>2905</v>
      </c>
      <c r="G1707" s="267" t="s">
        <v>277</v>
      </c>
      <c r="H1707" s="268">
        <v>90.200000000000003</v>
      </c>
      <c r="I1707" s="269"/>
      <c r="J1707" s="270">
        <f>ROUND(I1707*H1707,2)</f>
        <v>0</v>
      </c>
      <c r="K1707" s="266" t="s">
        <v>222</v>
      </c>
      <c r="L1707" s="271"/>
      <c r="M1707" s="272" t="s">
        <v>1</v>
      </c>
      <c r="N1707" s="273" t="s">
        <v>44</v>
      </c>
      <c r="O1707" s="92"/>
      <c r="P1707" s="237">
        <f>O1707*H1707</f>
        <v>0</v>
      </c>
      <c r="Q1707" s="237">
        <v>0.019199999999999998</v>
      </c>
      <c r="R1707" s="237">
        <f>Q1707*H1707</f>
        <v>1.7318399999999998</v>
      </c>
      <c r="S1707" s="237">
        <v>0</v>
      </c>
      <c r="T1707" s="238">
        <f>S1707*H1707</f>
        <v>0</v>
      </c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R1707" s="239" t="s">
        <v>371</v>
      </c>
      <c r="AT1707" s="239" t="s">
        <v>372</v>
      </c>
      <c r="AU1707" s="239" t="s">
        <v>88</v>
      </c>
      <c r="AY1707" s="18" t="s">
        <v>216</v>
      </c>
      <c r="BE1707" s="240">
        <f>IF(N1707="základní",J1707,0)</f>
        <v>0</v>
      </c>
      <c r="BF1707" s="240">
        <f>IF(N1707="snížená",J1707,0)</f>
        <v>0</v>
      </c>
      <c r="BG1707" s="240">
        <f>IF(N1707="zákl. přenesená",J1707,0)</f>
        <v>0</v>
      </c>
      <c r="BH1707" s="240">
        <f>IF(N1707="sníž. přenesená",J1707,0)</f>
        <v>0</v>
      </c>
      <c r="BI1707" s="240">
        <f>IF(N1707="nulová",J1707,0)</f>
        <v>0</v>
      </c>
      <c r="BJ1707" s="18" t="s">
        <v>86</v>
      </c>
      <c r="BK1707" s="240">
        <f>ROUND(I1707*H1707,2)</f>
        <v>0</v>
      </c>
      <c r="BL1707" s="18" t="s">
        <v>290</v>
      </c>
      <c r="BM1707" s="239" t="s">
        <v>6387</v>
      </c>
    </row>
    <row r="1708" s="13" customFormat="1">
      <c r="A1708" s="13"/>
      <c r="B1708" s="241"/>
      <c r="C1708" s="242"/>
      <c r="D1708" s="243" t="s">
        <v>230</v>
      </c>
      <c r="E1708" s="242"/>
      <c r="F1708" s="245" t="s">
        <v>6388</v>
      </c>
      <c r="G1708" s="242"/>
      <c r="H1708" s="246">
        <v>90.200000000000003</v>
      </c>
      <c r="I1708" s="247"/>
      <c r="J1708" s="242"/>
      <c r="K1708" s="242"/>
      <c r="L1708" s="248"/>
      <c r="M1708" s="249"/>
      <c r="N1708" s="250"/>
      <c r="O1708" s="250"/>
      <c r="P1708" s="250"/>
      <c r="Q1708" s="250"/>
      <c r="R1708" s="250"/>
      <c r="S1708" s="250"/>
      <c r="T1708" s="251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2" t="s">
        <v>230</v>
      </c>
      <c r="AU1708" s="252" t="s">
        <v>88</v>
      </c>
      <c r="AV1708" s="13" t="s">
        <v>88</v>
      </c>
      <c r="AW1708" s="13" t="s">
        <v>4</v>
      </c>
      <c r="AX1708" s="13" t="s">
        <v>86</v>
      </c>
      <c r="AY1708" s="252" t="s">
        <v>216</v>
      </c>
    </row>
    <row r="1709" s="2" customFormat="1" ht="21.75" customHeight="1">
      <c r="A1709" s="39"/>
      <c r="B1709" s="40"/>
      <c r="C1709" s="228" t="s">
        <v>2813</v>
      </c>
      <c r="D1709" s="228" t="s">
        <v>218</v>
      </c>
      <c r="E1709" s="229" t="s">
        <v>2895</v>
      </c>
      <c r="F1709" s="230" t="s">
        <v>2896</v>
      </c>
      <c r="G1709" s="231" t="s">
        <v>277</v>
      </c>
      <c r="H1709" s="232">
        <v>329.66300000000001</v>
      </c>
      <c r="I1709" s="233"/>
      <c r="J1709" s="234">
        <f>ROUND(I1709*H1709,2)</f>
        <v>0</v>
      </c>
      <c r="K1709" s="230" t="s">
        <v>222</v>
      </c>
      <c r="L1709" s="45"/>
      <c r="M1709" s="235" t="s">
        <v>1</v>
      </c>
      <c r="N1709" s="236" t="s">
        <v>44</v>
      </c>
      <c r="O1709" s="92"/>
      <c r="P1709" s="237">
        <f>O1709*H1709</f>
        <v>0</v>
      </c>
      <c r="Q1709" s="237">
        <v>0.0058799999999999998</v>
      </c>
      <c r="R1709" s="237">
        <f>Q1709*H1709</f>
        <v>1.93841844</v>
      </c>
      <c r="S1709" s="237">
        <v>0</v>
      </c>
      <c r="T1709" s="238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9" t="s">
        <v>290</v>
      </c>
      <c r="AT1709" s="239" t="s">
        <v>218</v>
      </c>
      <c r="AU1709" s="239" t="s">
        <v>88</v>
      </c>
      <c r="AY1709" s="18" t="s">
        <v>216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8" t="s">
        <v>86</v>
      </c>
      <c r="BK1709" s="240">
        <f>ROUND(I1709*H1709,2)</f>
        <v>0</v>
      </c>
      <c r="BL1709" s="18" t="s">
        <v>290</v>
      </c>
      <c r="BM1709" s="239" t="s">
        <v>2897</v>
      </c>
    </row>
    <row r="1710" s="13" customFormat="1">
      <c r="A1710" s="13"/>
      <c r="B1710" s="241"/>
      <c r="C1710" s="242"/>
      <c r="D1710" s="243" t="s">
        <v>230</v>
      </c>
      <c r="E1710" s="244" t="s">
        <v>1</v>
      </c>
      <c r="F1710" s="245" t="s">
        <v>6300</v>
      </c>
      <c r="G1710" s="242"/>
      <c r="H1710" s="246">
        <v>124.8</v>
      </c>
      <c r="I1710" s="247"/>
      <c r="J1710" s="242"/>
      <c r="K1710" s="242"/>
      <c r="L1710" s="248"/>
      <c r="M1710" s="249"/>
      <c r="N1710" s="250"/>
      <c r="O1710" s="250"/>
      <c r="P1710" s="250"/>
      <c r="Q1710" s="250"/>
      <c r="R1710" s="250"/>
      <c r="S1710" s="250"/>
      <c r="T1710" s="251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2" t="s">
        <v>230</v>
      </c>
      <c r="AU1710" s="252" t="s">
        <v>88</v>
      </c>
      <c r="AV1710" s="13" t="s">
        <v>88</v>
      </c>
      <c r="AW1710" s="13" t="s">
        <v>34</v>
      </c>
      <c r="AX1710" s="13" t="s">
        <v>79</v>
      </c>
      <c r="AY1710" s="252" t="s">
        <v>216</v>
      </c>
    </row>
    <row r="1711" s="13" customFormat="1">
      <c r="A1711" s="13"/>
      <c r="B1711" s="241"/>
      <c r="C1711" s="242"/>
      <c r="D1711" s="243" t="s">
        <v>230</v>
      </c>
      <c r="E1711" s="244" t="s">
        <v>1</v>
      </c>
      <c r="F1711" s="245" t="s">
        <v>6301</v>
      </c>
      <c r="G1711" s="242"/>
      <c r="H1711" s="246">
        <v>12.983000000000001</v>
      </c>
      <c r="I1711" s="247"/>
      <c r="J1711" s="242"/>
      <c r="K1711" s="242"/>
      <c r="L1711" s="248"/>
      <c r="M1711" s="249"/>
      <c r="N1711" s="250"/>
      <c r="O1711" s="250"/>
      <c r="P1711" s="250"/>
      <c r="Q1711" s="250"/>
      <c r="R1711" s="250"/>
      <c r="S1711" s="250"/>
      <c r="T1711" s="25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2" t="s">
        <v>230</v>
      </c>
      <c r="AU1711" s="252" t="s">
        <v>88</v>
      </c>
      <c r="AV1711" s="13" t="s">
        <v>88</v>
      </c>
      <c r="AW1711" s="13" t="s">
        <v>34</v>
      </c>
      <c r="AX1711" s="13" t="s">
        <v>79</v>
      </c>
      <c r="AY1711" s="252" t="s">
        <v>216</v>
      </c>
    </row>
    <row r="1712" s="15" customFormat="1">
      <c r="A1712" s="15"/>
      <c r="B1712" s="280"/>
      <c r="C1712" s="281"/>
      <c r="D1712" s="243" t="s">
        <v>230</v>
      </c>
      <c r="E1712" s="282" t="s">
        <v>1</v>
      </c>
      <c r="F1712" s="283" t="s">
        <v>6302</v>
      </c>
      <c r="G1712" s="281"/>
      <c r="H1712" s="284">
        <v>137.78299999999999</v>
      </c>
      <c r="I1712" s="285"/>
      <c r="J1712" s="281"/>
      <c r="K1712" s="281"/>
      <c r="L1712" s="286"/>
      <c r="M1712" s="287"/>
      <c r="N1712" s="288"/>
      <c r="O1712" s="288"/>
      <c r="P1712" s="288"/>
      <c r="Q1712" s="288"/>
      <c r="R1712" s="288"/>
      <c r="S1712" s="288"/>
      <c r="T1712" s="289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90" t="s">
        <v>230</v>
      </c>
      <c r="AU1712" s="290" t="s">
        <v>88</v>
      </c>
      <c r="AV1712" s="15" t="s">
        <v>99</v>
      </c>
      <c r="AW1712" s="15" t="s">
        <v>34</v>
      </c>
      <c r="AX1712" s="15" t="s">
        <v>79</v>
      </c>
      <c r="AY1712" s="290" t="s">
        <v>216</v>
      </c>
    </row>
    <row r="1713" s="13" customFormat="1">
      <c r="A1713" s="13"/>
      <c r="B1713" s="241"/>
      <c r="C1713" s="242"/>
      <c r="D1713" s="243" t="s">
        <v>230</v>
      </c>
      <c r="E1713" s="244" t="s">
        <v>1</v>
      </c>
      <c r="F1713" s="245" t="s">
        <v>6303</v>
      </c>
      <c r="G1713" s="242"/>
      <c r="H1713" s="246">
        <v>185.40000000000001</v>
      </c>
      <c r="I1713" s="247"/>
      <c r="J1713" s="242"/>
      <c r="K1713" s="242"/>
      <c r="L1713" s="248"/>
      <c r="M1713" s="249"/>
      <c r="N1713" s="250"/>
      <c r="O1713" s="250"/>
      <c r="P1713" s="250"/>
      <c r="Q1713" s="250"/>
      <c r="R1713" s="250"/>
      <c r="S1713" s="250"/>
      <c r="T1713" s="25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2" t="s">
        <v>230</v>
      </c>
      <c r="AU1713" s="252" t="s">
        <v>88</v>
      </c>
      <c r="AV1713" s="13" t="s">
        <v>88</v>
      </c>
      <c r="AW1713" s="13" t="s">
        <v>34</v>
      </c>
      <c r="AX1713" s="13" t="s">
        <v>79</v>
      </c>
      <c r="AY1713" s="252" t="s">
        <v>216</v>
      </c>
    </row>
    <row r="1714" s="13" customFormat="1">
      <c r="A1714" s="13"/>
      <c r="B1714" s="241"/>
      <c r="C1714" s="242"/>
      <c r="D1714" s="243" t="s">
        <v>230</v>
      </c>
      <c r="E1714" s="244" t="s">
        <v>1</v>
      </c>
      <c r="F1714" s="245" t="s">
        <v>6304</v>
      </c>
      <c r="G1714" s="242"/>
      <c r="H1714" s="246">
        <v>6.4800000000000004</v>
      </c>
      <c r="I1714" s="247"/>
      <c r="J1714" s="242"/>
      <c r="K1714" s="242"/>
      <c r="L1714" s="248"/>
      <c r="M1714" s="249"/>
      <c r="N1714" s="250"/>
      <c r="O1714" s="250"/>
      <c r="P1714" s="250"/>
      <c r="Q1714" s="250"/>
      <c r="R1714" s="250"/>
      <c r="S1714" s="250"/>
      <c r="T1714" s="251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2" t="s">
        <v>230</v>
      </c>
      <c r="AU1714" s="252" t="s">
        <v>88</v>
      </c>
      <c r="AV1714" s="13" t="s">
        <v>88</v>
      </c>
      <c r="AW1714" s="13" t="s">
        <v>34</v>
      </c>
      <c r="AX1714" s="13" t="s">
        <v>79</v>
      </c>
      <c r="AY1714" s="252" t="s">
        <v>216</v>
      </c>
    </row>
    <row r="1715" s="15" customFormat="1">
      <c r="A1715" s="15"/>
      <c r="B1715" s="280"/>
      <c r="C1715" s="281"/>
      <c r="D1715" s="243" t="s">
        <v>230</v>
      </c>
      <c r="E1715" s="282" t="s">
        <v>1</v>
      </c>
      <c r="F1715" s="283" t="s">
        <v>6305</v>
      </c>
      <c r="G1715" s="281"/>
      <c r="H1715" s="284">
        <v>191.88</v>
      </c>
      <c r="I1715" s="285"/>
      <c r="J1715" s="281"/>
      <c r="K1715" s="281"/>
      <c r="L1715" s="286"/>
      <c r="M1715" s="287"/>
      <c r="N1715" s="288"/>
      <c r="O1715" s="288"/>
      <c r="P1715" s="288"/>
      <c r="Q1715" s="288"/>
      <c r="R1715" s="288"/>
      <c r="S1715" s="288"/>
      <c r="T1715" s="289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90" t="s">
        <v>230</v>
      </c>
      <c r="AU1715" s="290" t="s">
        <v>88</v>
      </c>
      <c r="AV1715" s="15" t="s">
        <v>99</v>
      </c>
      <c r="AW1715" s="15" t="s">
        <v>34</v>
      </c>
      <c r="AX1715" s="15" t="s">
        <v>79</v>
      </c>
      <c r="AY1715" s="290" t="s">
        <v>216</v>
      </c>
    </row>
    <row r="1716" s="14" customFormat="1">
      <c r="A1716" s="14"/>
      <c r="B1716" s="253"/>
      <c r="C1716" s="254"/>
      <c r="D1716" s="243" t="s">
        <v>230</v>
      </c>
      <c r="E1716" s="255" t="s">
        <v>1</v>
      </c>
      <c r="F1716" s="256" t="s">
        <v>285</v>
      </c>
      <c r="G1716" s="254"/>
      <c r="H1716" s="257">
        <v>329.66300000000001</v>
      </c>
      <c r="I1716" s="258"/>
      <c r="J1716" s="254"/>
      <c r="K1716" s="254"/>
      <c r="L1716" s="259"/>
      <c r="M1716" s="260"/>
      <c r="N1716" s="261"/>
      <c r="O1716" s="261"/>
      <c r="P1716" s="261"/>
      <c r="Q1716" s="261"/>
      <c r="R1716" s="261"/>
      <c r="S1716" s="261"/>
      <c r="T1716" s="26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3" t="s">
        <v>230</v>
      </c>
      <c r="AU1716" s="263" t="s">
        <v>88</v>
      </c>
      <c r="AV1716" s="14" t="s">
        <v>121</v>
      </c>
      <c r="AW1716" s="14" t="s">
        <v>34</v>
      </c>
      <c r="AX1716" s="14" t="s">
        <v>86</v>
      </c>
      <c r="AY1716" s="263" t="s">
        <v>216</v>
      </c>
    </row>
    <row r="1717" s="2" customFormat="1" ht="16.5" customHeight="1">
      <c r="A1717" s="39"/>
      <c r="B1717" s="40"/>
      <c r="C1717" s="264" t="s">
        <v>2817</v>
      </c>
      <c r="D1717" s="264" t="s">
        <v>372</v>
      </c>
      <c r="E1717" s="265" t="s">
        <v>2909</v>
      </c>
      <c r="F1717" s="266" t="s">
        <v>6325</v>
      </c>
      <c r="G1717" s="267" t="s">
        <v>277</v>
      </c>
      <c r="H1717" s="268">
        <v>64.975999999999999</v>
      </c>
      <c r="I1717" s="269"/>
      <c r="J1717" s="270">
        <f>ROUND(I1717*H1717,2)</f>
        <v>0</v>
      </c>
      <c r="K1717" s="266" t="s">
        <v>222</v>
      </c>
      <c r="L1717" s="271"/>
      <c r="M1717" s="272" t="s">
        <v>1</v>
      </c>
      <c r="N1717" s="273" t="s">
        <v>44</v>
      </c>
      <c r="O1717" s="92"/>
      <c r="P1717" s="237">
        <f>O1717*H1717</f>
        <v>0</v>
      </c>
      <c r="Q1717" s="237">
        <v>0.023</v>
      </c>
      <c r="R1717" s="237">
        <f>Q1717*H1717</f>
        <v>1.494448</v>
      </c>
      <c r="S1717" s="237">
        <v>0</v>
      </c>
      <c r="T1717" s="238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39" t="s">
        <v>371</v>
      </c>
      <c r="AT1717" s="239" t="s">
        <v>372</v>
      </c>
      <c r="AU1717" s="239" t="s">
        <v>88</v>
      </c>
      <c r="AY1717" s="18" t="s">
        <v>216</v>
      </c>
      <c r="BE1717" s="240">
        <f>IF(N1717="základní",J1717,0)</f>
        <v>0</v>
      </c>
      <c r="BF1717" s="240">
        <f>IF(N1717="snížená",J1717,0)</f>
        <v>0</v>
      </c>
      <c r="BG1717" s="240">
        <f>IF(N1717="zákl. přenesená",J1717,0)</f>
        <v>0</v>
      </c>
      <c r="BH1717" s="240">
        <f>IF(N1717="sníž. přenesená",J1717,0)</f>
        <v>0</v>
      </c>
      <c r="BI1717" s="240">
        <f>IF(N1717="nulová",J1717,0)</f>
        <v>0</v>
      </c>
      <c r="BJ1717" s="18" t="s">
        <v>86</v>
      </c>
      <c r="BK1717" s="240">
        <f>ROUND(I1717*H1717,2)</f>
        <v>0</v>
      </c>
      <c r="BL1717" s="18" t="s">
        <v>290</v>
      </c>
      <c r="BM1717" s="239" t="s">
        <v>2911</v>
      </c>
    </row>
    <row r="1718" s="13" customFormat="1">
      <c r="A1718" s="13"/>
      <c r="B1718" s="241"/>
      <c r="C1718" s="242"/>
      <c r="D1718" s="243" t="s">
        <v>230</v>
      </c>
      <c r="E1718" s="244" t="s">
        <v>1</v>
      </c>
      <c r="F1718" s="245" t="s">
        <v>6389</v>
      </c>
      <c r="G1718" s="242"/>
      <c r="H1718" s="246">
        <v>6.0999999999999996</v>
      </c>
      <c r="I1718" s="247"/>
      <c r="J1718" s="242"/>
      <c r="K1718" s="242"/>
      <c r="L1718" s="248"/>
      <c r="M1718" s="249"/>
      <c r="N1718" s="250"/>
      <c r="O1718" s="250"/>
      <c r="P1718" s="250"/>
      <c r="Q1718" s="250"/>
      <c r="R1718" s="250"/>
      <c r="S1718" s="250"/>
      <c r="T1718" s="251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2" t="s">
        <v>230</v>
      </c>
      <c r="AU1718" s="252" t="s">
        <v>88</v>
      </c>
      <c r="AV1718" s="13" t="s">
        <v>88</v>
      </c>
      <c r="AW1718" s="13" t="s">
        <v>34</v>
      </c>
      <c r="AX1718" s="13" t="s">
        <v>79</v>
      </c>
      <c r="AY1718" s="252" t="s">
        <v>216</v>
      </c>
    </row>
    <row r="1719" s="13" customFormat="1">
      <c r="A1719" s="13"/>
      <c r="B1719" s="241"/>
      <c r="C1719" s="242"/>
      <c r="D1719" s="243" t="s">
        <v>230</v>
      </c>
      <c r="E1719" s="244" t="s">
        <v>1</v>
      </c>
      <c r="F1719" s="245" t="s">
        <v>6301</v>
      </c>
      <c r="G1719" s="242"/>
      <c r="H1719" s="246">
        <v>12.983000000000001</v>
      </c>
      <c r="I1719" s="247"/>
      <c r="J1719" s="242"/>
      <c r="K1719" s="242"/>
      <c r="L1719" s="248"/>
      <c r="M1719" s="249"/>
      <c r="N1719" s="250"/>
      <c r="O1719" s="250"/>
      <c r="P1719" s="250"/>
      <c r="Q1719" s="250"/>
      <c r="R1719" s="250"/>
      <c r="S1719" s="250"/>
      <c r="T1719" s="251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2" t="s">
        <v>230</v>
      </c>
      <c r="AU1719" s="252" t="s">
        <v>88</v>
      </c>
      <c r="AV1719" s="13" t="s">
        <v>88</v>
      </c>
      <c r="AW1719" s="13" t="s">
        <v>34</v>
      </c>
      <c r="AX1719" s="13" t="s">
        <v>79</v>
      </c>
      <c r="AY1719" s="252" t="s">
        <v>216</v>
      </c>
    </row>
    <row r="1720" s="15" customFormat="1">
      <c r="A1720" s="15"/>
      <c r="B1720" s="280"/>
      <c r="C1720" s="281"/>
      <c r="D1720" s="243" t="s">
        <v>230</v>
      </c>
      <c r="E1720" s="282" t="s">
        <v>1</v>
      </c>
      <c r="F1720" s="283" t="s">
        <v>6302</v>
      </c>
      <c r="G1720" s="281"/>
      <c r="H1720" s="284">
        <v>19.082999999999998</v>
      </c>
      <c r="I1720" s="285"/>
      <c r="J1720" s="281"/>
      <c r="K1720" s="281"/>
      <c r="L1720" s="286"/>
      <c r="M1720" s="287"/>
      <c r="N1720" s="288"/>
      <c r="O1720" s="288"/>
      <c r="P1720" s="288"/>
      <c r="Q1720" s="288"/>
      <c r="R1720" s="288"/>
      <c r="S1720" s="288"/>
      <c r="T1720" s="289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90" t="s">
        <v>230</v>
      </c>
      <c r="AU1720" s="290" t="s">
        <v>88</v>
      </c>
      <c r="AV1720" s="15" t="s">
        <v>99</v>
      </c>
      <c r="AW1720" s="15" t="s">
        <v>34</v>
      </c>
      <c r="AX1720" s="15" t="s">
        <v>79</v>
      </c>
      <c r="AY1720" s="290" t="s">
        <v>216</v>
      </c>
    </row>
    <row r="1721" s="13" customFormat="1">
      <c r="A1721" s="13"/>
      <c r="B1721" s="241"/>
      <c r="C1721" s="242"/>
      <c r="D1721" s="243" t="s">
        <v>230</v>
      </c>
      <c r="E1721" s="244" t="s">
        <v>1</v>
      </c>
      <c r="F1721" s="245" t="s">
        <v>6390</v>
      </c>
      <c r="G1721" s="242"/>
      <c r="H1721" s="246">
        <v>34.600000000000001</v>
      </c>
      <c r="I1721" s="247"/>
      <c r="J1721" s="242"/>
      <c r="K1721" s="242"/>
      <c r="L1721" s="248"/>
      <c r="M1721" s="249"/>
      <c r="N1721" s="250"/>
      <c r="O1721" s="250"/>
      <c r="P1721" s="250"/>
      <c r="Q1721" s="250"/>
      <c r="R1721" s="250"/>
      <c r="S1721" s="250"/>
      <c r="T1721" s="25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2" t="s">
        <v>230</v>
      </c>
      <c r="AU1721" s="252" t="s">
        <v>88</v>
      </c>
      <c r="AV1721" s="13" t="s">
        <v>88</v>
      </c>
      <c r="AW1721" s="13" t="s">
        <v>34</v>
      </c>
      <c r="AX1721" s="13" t="s">
        <v>79</v>
      </c>
      <c r="AY1721" s="252" t="s">
        <v>216</v>
      </c>
    </row>
    <row r="1722" s="13" customFormat="1">
      <c r="A1722" s="13"/>
      <c r="B1722" s="241"/>
      <c r="C1722" s="242"/>
      <c r="D1722" s="243" t="s">
        <v>230</v>
      </c>
      <c r="E1722" s="244" t="s">
        <v>1</v>
      </c>
      <c r="F1722" s="245" t="s">
        <v>6304</v>
      </c>
      <c r="G1722" s="242"/>
      <c r="H1722" s="246">
        <v>6.4800000000000004</v>
      </c>
      <c r="I1722" s="247"/>
      <c r="J1722" s="242"/>
      <c r="K1722" s="242"/>
      <c r="L1722" s="248"/>
      <c r="M1722" s="249"/>
      <c r="N1722" s="250"/>
      <c r="O1722" s="250"/>
      <c r="P1722" s="250"/>
      <c r="Q1722" s="250"/>
      <c r="R1722" s="250"/>
      <c r="S1722" s="250"/>
      <c r="T1722" s="25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2" t="s">
        <v>230</v>
      </c>
      <c r="AU1722" s="252" t="s">
        <v>88</v>
      </c>
      <c r="AV1722" s="13" t="s">
        <v>88</v>
      </c>
      <c r="AW1722" s="13" t="s">
        <v>34</v>
      </c>
      <c r="AX1722" s="13" t="s">
        <v>79</v>
      </c>
      <c r="AY1722" s="252" t="s">
        <v>216</v>
      </c>
    </row>
    <row r="1723" s="15" customFormat="1">
      <c r="A1723" s="15"/>
      <c r="B1723" s="280"/>
      <c r="C1723" s="281"/>
      <c r="D1723" s="243" t="s">
        <v>230</v>
      </c>
      <c r="E1723" s="282" t="s">
        <v>1</v>
      </c>
      <c r="F1723" s="283" t="s">
        <v>6305</v>
      </c>
      <c r="G1723" s="281"/>
      <c r="H1723" s="284">
        <v>41.079999999999998</v>
      </c>
      <c r="I1723" s="285"/>
      <c r="J1723" s="281"/>
      <c r="K1723" s="281"/>
      <c r="L1723" s="286"/>
      <c r="M1723" s="287"/>
      <c r="N1723" s="288"/>
      <c r="O1723" s="288"/>
      <c r="P1723" s="288"/>
      <c r="Q1723" s="288"/>
      <c r="R1723" s="288"/>
      <c r="S1723" s="288"/>
      <c r="T1723" s="289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90" t="s">
        <v>230</v>
      </c>
      <c r="AU1723" s="290" t="s">
        <v>88</v>
      </c>
      <c r="AV1723" s="15" t="s">
        <v>99</v>
      </c>
      <c r="AW1723" s="15" t="s">
        <v>34</v>
      </c>
      <c r="AX1723" s="15" t="s">
        <v>79</v>
      </c>
      <c r="AY1723" s="290" t="s">
        <v>216</v>
      </c>
    </row>
    <row r="1724" s="14" customFormat="1">
      <c r="A1724" s="14"/>
      <c r="B1724" s="253"/>
      <c r="C1724" s="254"/>
      <c r="D1724" s="243" t="s">
        <v>230</v>
      </c>
      <c r="E1724" s="255" t="s">
        <v>1</v>
      </c>
      <c r="F1724" s="256" t="s">
        <v>285</v>
      </c>
      <c r="G1724" s="254"/>
      <c r="H1724" s="257">
        <v>60.162999999999997</v>
      </c>
      <c r="I1724" s="258"/>
      <c r="J1724" s="254"/>
      <c r="K1724" s="254"/>
      <c r="L1724" s="259"/>
      <c r="M1724" s="260"/>
      <c r="N1724" s="261"/>
      <c r="O1724" s="261"/>
      <c r="P1724" s="261"/>
      <c r="Q1724" s="261"/>
      <c r="R1724" s="261"/>
      <c r="S1724" s="261"/>
      <c r="T1724" s="26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63" t="s">
        <v>230</v>
      </c>
      <c r="AU1724" s="263" t="s">
        <v>88</v>
      </c>
      <c r="AV1724" s="14" t="s">
        <v>121</v>
      </c>
      <c r="AW1724" s="14" t="s">
        <v>34</v>
      </c>
      <c r="AX1724" s="14" t="s">
        <v>86</v>
      </c>
      <c r="AY1724" s="263" t="s">
        <v>216</v>
      </c>
    </row>
    <row r="1725" s="13" customFormat="1">
      <c r="A1725" s="13"/>
      <c r="B1725" s="241"/>
      <c r="C1725" s="242"/>
      <c r="D1725" s="243" t="s">
        <v>230</v>
      </c>
      <c r="E1725" s="242"/>
      <c r="F1725" s="245" t="s">
        <v>6391</v>
      </c>
      <c r="G1725" s="242"/>
      <c r="H1725" s="246">
        <v>64.975999999999999</v>
      </c>
      <c r="I1725" s="247"/>
      <c r="J1725" s="242"/>
      <c r="K1725" s="242"/>
      <c r="L1725" s="248"/>
      <c r="M1725" s="249"/>
      <c r="N1725" s="250"/>
      <c r="O1725" s="250"/>
      <c r="P1725" s="250"/>
      <c r="Q1725" s="250"/>
      <c r="R1725" s="250"/>
      <c r="S1725" s="250"/>
      <c r="T1725" s="25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2" t="s">
        <v>230</v>
      </c>
      <c r="AU1725" s="252" t="s">
        <v>88</v>
      </c>
      <c r="AV1725" s="13" t="s">
        <v>88</v>
      </c>
      <c r="AW1725" s="13" t="s">
        <v>4</v>
      </c>
      <c r="AX1725" s="13" t="s">
        <v>86</v>
      </c>
      <c r="AY1725" s="252" t="s">
        <v>216</v>
      </c>
    </row>
    <row r="1726" s="2" customFormat="1" ht="16.5" customHeight="1">
      <c r="A1726" s="39"/>
      <c r="B1726" s="40"/>
      <c r="C1726" s="264" t="s">
        <v>2821</v>
      </c>
      <c r="D1726" s="264" t="s">
        <v>372</v>
      </c>
      <c r="E1726" s="265" t="s">
        <v>6377</v>
      </c>
      <c r="F1726" s="266" t="s">
        <v>6378</v>
      </c>
      <c r="G1726" s="267" t="s">
        <v>277</v>
      </c>
      <c r="H1726" s="268">
        <v>296.23000000000002</v>
      </c>
      <c r="I1726" s="269"/>
      <c r="J1726" s="270">
        <f>ROUND(I1726*H1726,2)</f>
        <v>0</v>
      </c>
      <c r="K1726" s="266" t="s">
        <v>222</v>
      </c>
      <c r="L1726" s="271"/>
      <c r="M1726" s="272" t="s">
        <v>1</v>
      </c>
      <c r="N1726" s="273" t="s">
        <v>44</v>
      </c>
      <c r="O1726" s="92"/>
      <c r="P1726" s="237">
        <f>O1726*H1726</f>
        <v>0</v>
      </c>
      <c r="Q1726" s="237">
        <v>0.019199999999999998</v>
      </c>
      <c r="R1726" s="237">
        <f>Q1726*H1726</f>
        <v>5.6876160000000002</v>
      </c>
      <c r="S1726" s="237">
        <v>0</v>
      </c>
      <c r="T1726" s="238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39" t="s">
        <v>371</v>
      </c>
      <c r="AT1726" s="239" t="s">
        <v>372</v>
      </c>
      <c r="AU1726" s="239" t="s">
        <v>88</v>
      </c>
      <c r="AY1726" s="18" t="s">
        <v>216</v>
      </c>
      <c r="BE1726" s="240">
        <f>IF(N1726="základní",J1726,0)</f>
        <v>0</v>
      </c>
      <c r="BF1726" s="240">
        <f>IF(N1726="snížená",J1726,0)</f>
        <v>0</v>
      </c>
      <c r="BG1726" s="240">
        <f>IF(N1726="zákl. přenesená",J1726,0)</f>
        <v>0</v>
      </c>
      <c r="BH1726" s="240">
        <f>IF(N1726="sníž. přenesená",J1726,0)</f>
        <v>0</v>
      </c>
      <c r="BI1726" s="240">
        <f>IF(N1726="nulová",J1726,0)</f>
        <v>0</v>
      </c>
      <c r="BJ1726" s="18" t="s">
        <v>86</v>
      </c>
      <c r="BK1726" s="240">
        <f>ROUND(I1726*H1726,2)</f>
        <v>0</v>
      </c>
      <c r="BL1726" s="18" t="s">
        <v>290</v>
      </c>
      <c r="BM1726" s="239" t="s">
        <v>6392</v>
      </c>
    </row>
    <row r="1727" s="13" customFormat="1">
      <c r="A1727" s="13"/>
      <c r="B1727" s="241"/>
      <c r="C1727" s="242"/>
      <c r="D1727" s="243" t="s">
        <v>230</v>
      </c>
      <c r="E1727" s="244" t="s">
        <v>1</v>
      </c>
      <c r="F1727" s="245" t="s">
        <v>6393</v>
      </c>
      <c r="G1727" s="242"/>
      <c r="H1727" s="246">
        <v>118.7</v>
      </c>
      <c r="I1727" s="247"/>
      <c r="J1727" s="242"/>
      <c r="K1727" s="242"/>
      <c r="L1727" s="248"/>
      <c r="M1727" s="249"/>
      <c r="N1727" s="250"/>
      <c r="O1727" s="250"/>
      <c r="P1727" s="250"/>
      <c r="Q1727" s="250"/>
      <c r="R1727" s="250"/>
      <c r="S1727" s="250"/>
      <c r="T1727" s="25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2" t="s">
        <v>230</v>
      </c>
      <c r="AU1727" s="252" t="s">
        <v>88</v>
      </c>
      <c r="AV1727" s="13" t="s">
        <v>88</v>
      </c>
      <c r="AW1727" s="13" t="s">
        <v>34</v>
      </c>
      <c r="AX1727" s="13" t="s">
        <v>79</v>
      </c>
      <c r="AY1727" s="252" t="s">
        <v>216</v>
      </c>
    </row>
    <row r="1728" s="15" customFormat="1">
      <c r="A1728" s="15"/>
      <c r="B1728" s="280"/>
      <c r="C1728" s="281"/>
      <c r="D1728" s="243" t="s">
        <v>230</v>
      </c>
      <c r="E1728" s="282" t="s">
        <v>1</v>
      </c>
      <c r="F1728" s="283" t="s">
        <v>6302</v>
      </c>
      <c r="G1728" s="281"/>
      <c r="H1728" s="284">
        <v>118.7</v>
      </c>
      <c r="I1728" s="285"/>
      <c r="J1728" s="281"/>
      <c r="K1728" s="281"/>
      <c r="L1728" s="286"/>
      <c r="M1728" s="287"/>
      <c r="N1728" s="288"/>
      <c r="O1728" s="288"/>
      <c r="P1728" s="288"/>
      <c r="Q1728" s="288"/>
      <c r="R1728" s="288"/>
      <c r="S1728" s="288"/>
      <c r="T1728" s="289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90" t="s">
        <v>230</v>
      </c>
      <c r="AU1728" s="290" t="s">
        <v>88</v>
      </c>
      <c r="AV1728" s="15" t="s">
        <v>99</v>
      </c>
      <c r="AW1728" s="15" t="s">
        <v>34</v>
      </c>
      <c r="AX1728" s="15" t="s">
        <v>79</v>
      </c>
      <c r="AY1728" s="290" t="s">
        <v>216</v>
      </c>
    </row>
    <row r="1729" s="13" customFormat="1">
      <c r="A1729" s="13"/>
      <c r="B1729" s="241"/>
      <c r="C1729" s="242"/>
      <c r="D1729" s="243" t="s">
        <v>230</v>
      </c>
      <c r="E1729" s="244" t="s">
        <v>1</v>
      </c>
      <c r="F1729" s="245" t="s">
        <v>6394</v>
      </c>
      <c r="G1729" s="242"/>
      <c r="H1729" s="246">
        <v>150.59999999999999</v>
      </c>
      <c r="I1729" s="247"/>
      <c r="J1729" s="242"/>
      <c r="K1729" s="242"/>
      <c r="L1729" s="248"/>
      <c r="M1729" s="249"/>
      <c r="N1729" s="250"/>
      <c r="O1729" s="250"/>
      <c r="P1729" s="250"/>
      <c r="Q1729" s="250"/>
      <c r="R1729" s="250"/>
      <c r="S1729" s="250"/>
      <c r="T1729" s="25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2" t="s">
        <v>230</v>
      </c>
      <c r="AU1729" s="252" t="s">
        <v>88</v>
      </c>
      <c r="AV1729" s="13" t="s">
        <v>88</v>
      </c>
      <c r="AW1729" s="13" t="s">
        <v>34</v>
      </c>
      <c r="AX1729" s="13" t="s">
        <v>79</v>
      </c>
      <c r="AY1729" s="252" t="s">
        <v>216</v>
      </c>
    </row>
    <row r="1730" s="15" customFormat="1">
      <c r="A1730" s="15"/>
      <c r="B1730" s="280"/>
      <c r="C1730" s="281"/>
      <c r="D1730" s="243" t="s">
        <v>230</v>
      </c>
      <c r="E1730" s="282" t="s">
        <v>1</v>
      </c>
      <c r="F1730" s="283" t="s">
        <v>6305</v>
      </c>
      <c r="G1730" s="281"/>
      <c r="H1730" s="284">
        <v>150.59999999999999</v>
      </c>
      <c r="I1730" s="285"/>
      <c r="J1730" s="281"/>
      <c r="K1730" s="281"/>
      <c r="L1730" s="286"/>
      <c r="M1730" s="287"/>
      <c r="N1730" s="288"/>
      <c r="O1730" s="288"/>
      <c r="P1730" s="288"/>
      <c r="Q1730" s="288"/>
      <c r="R1730" s="288"/>
      <c r="S1730" s="288"/>
      <c r="T1730" s="289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90" t="s">
        <v>230</v>
      </c>
      <c r="AU1730" s="290" t="s">
        <v>88</v>
      </c>
      <c r="AV1730" s="15" t="s">
        <v>99</v>
      </c>
      <c r="AW1730" s="15" t="s">
        <v>34</v>
      </c>
      <c r="AX1730" s="15" t="s">
        <v>79</v>
      </c>
      <c r="AY1730" s="290" t="s">
        <v>216</v>
      </c>
    </row>
    <row r="1731" s="14" customFormat="1">
      <c r="A1731" s="14"/>
      <c r="B1731" s="253"/>
      <c r="C1731" s="254"/>
      <c r="D1731" s="243" t="s">
        <v>230</v>
      </c>
      <c r="E1731" s="255" t="s">
        <v>1</v>
      </c>
      <c r="F1731" s="256" t="s">
        <v>285</v>
      </c>
      <c r="G1731" s="254"/>
      <c r="H1731" s="257">
        <v>269.30000000000001</v>
      </c>
      <c r="I1731" s="258"/>
      <c r="J1731" s="254"/>
      <c r="K1731" s="254"/>
      <c r="L1731" s="259"/>
      <c r="M1731" s="260"/>
      <c r="N1731" s="261"/>
      <c r="O1731" s="261"/>
      <c r="P1731" s="261"/>
      <c r="Q1731" s="261"/>
      <c r="R1731" s="261"/>
      <c r="S1731" s="261"/>
      <c r="T1731" s="26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3" t="s">
        <v>230</v>
      </c>
      <c r="AU1731" s="263" t="s">
        <v>88</v>
      </c>
      <c r="AV1731" s="14" t="s">
        <v>121</v>
      </c>
      <c r="AW1731" s="14" t="s">
        <v>34</v>
      </c>
      <c r="AX1731" s="14" t="s">
        <v>86</v>
      </c>
      <c r="AY1731" s="263" t="s">
        <v>216</v>
      </c>
    </row>
    <row r="1732" s="13" customFormat="1">
      <c r="A1732" s="13"/>
      <c r="B1732" s="241"/>
      <c r="C1732" s="242"/>
      <c r="D1732" s="243" t="s">
        <v>230</v>
      </c>
      <c r="E1732" s="242"/>
      <c r="F1732" s="245" t="s">
        <v>6395</v>
      </c>
      <c r="G1732" s="242"/>
      <c r="H1732" s="246">
        <v>296.23000000000002</v>
      </c>
      <c r="I1732" s="247"/>
      <c r="J1732" s="242"/>
      <c r="K1732" s="242"/>
      <c r="L1732" s="248"/>
      <c r="M1732" s="249"/>
      <c r="N1732" s="250"/>
      <c r="O1732" s="250"/>
      <c r="P1732" s="250"/>
      <c r="Q1732" s="250"/>
      <c r="R1732" s="250"/>
      <c r="S1732" s="250"/>
      <c r="T1732" s="25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2" t="s">
        <v>230</v>
      </c>
      <c r="AU1732" s="252" t="s">
        <v>88</v>
      </c>
      <c r="AV1732" s="13" t="s">
        <v>88</v>
      </c>
      <c r="AW1732" s="13" t="s">
        <v>4</v>
      </c>
      <c r="AX1732" s="13" t="s">
        <v>86</v>
      </c>
      <c r="AY1732" s="252" t="s">
        <v>216</v>
      </c>
    </row>
    <row r="1733" s="2" customFormat="1" ht="16.5" customHeight="1">
      <c r="A1733" s="39"/>
      <c r="B1733" s="40"/>
      <c r="C1733" s="228" t="s">
        <v>2826</v>
      </c>
      <c r="D1733" s="228" t="s">
        <v>218</v>
      </c>
      <c r="E1733" s="229" t="s">
        <v>2914</v>
      </c>
      <c r="F1733" s="230" t="s">
        <v>2915</v>
      </c>
      <c r="G1733" s="231" t="s">
        <v>277</v>
      </c>
      <c r="H1733" s="232">
        <v>78</v>
      </c>
      <c r="I1733" s="233"/>
      <c r="J1733" s="234">
        <f>ROUND(I1733*H1733,2)</f>
        <v>0</v>
      </c>
      <c r="K1733" s="230" t="s">
        <v>222</v>
      </c>
      <c r="L1733" s="45"/>
      <c r="M1733" s="235" t="s">
        <v>1</v>
      </c>
      <c r="N1733" s="236" t="s">
        <v>44</v>
      </c>
      <c r="O1733" s="92"/>
      <c r="P1733" s="237">
        <f>O1733*H1733</f>
        <v>0</v>
      </c>
      <c r="Q1733" s="237">
        <v>0</v>
      </c>
      <c r="R1733" s="237">
        <f>Q1733*H1733</f>
        <v>0</v>
      </c>
      <c r="S1733" s="237">
        <v>0</v>
      </c>
      <c r="T1733" s="238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9" t="s">
        <v>290</v>
      </c>
      <c r="AT1733" s="239" t="s">
        <v>218</v>
      </c>
      <c r="AU1733" s="239" t="s">
        <v>88</v>
      </c>
      <c r="AY1733" s="18" t="s">
        <v>216</v>
      </c>
      <c r="BE1733" s="240">
        <f>IF(N1733="základní",J1733,0)</f>
        <v>0</v>
      </c>
      <c r="BF1733" s="240">
        <f>IF(N1733="snížená",J1733,0)</f>
        <v>0</v>
      </c>
      <c r="BG1733" s="240">
        <f>IF(N1733="zákl. přenesená",J1733,0)</f>
        <v>0</v>
      </c>
      <c r="BH1733" s="240">
        <f>IF(N1733="sníž. přenesená",J1733,0)</f>
        <v>0</v>
      </c>
      <c r="BI1733" s="240">
        <f>IF(N1733="nulová",J1733,0)</f>
        <v>0</v>
      </c>
      <c r="BJ1733" s="18" t="s">
        <v>86</v>
      </c>
      <c r="BK1733" s="240">
        <f>ROUND(I1733*H1733,2)</f>
        <v>0</v>
      </c>
      <c r="BL1733" s="18" t="s">
        <v>290</v>
      </c>
      <c r="BM1733" s="239" t="s">
        <v>2916</v>
      </c>
    </row>
    <row r="1734" s="13" customFormat="1">
      <c r="A1734" s="13"/>
      <c r="B1734" s="241"/>
      <c r="C1734" s="242"/>
      <c r="D1734" s="243" t="s">
        <v>230</v>
      </c>
      <c r="E1734" s="244" t="s">
        <v>1</v>
      </c>
      <c r="F1734" s="245" t="s">
        <v>6396</v>
      </c>
      <c r="G1734" s="242"/>
      <c r="H1734" s="246">
        <v>16.399999999999999</v>
      </c>
      <c r="I1734" s="247"/>
      <c r="J1734" s="242"/>
      <c r="K1734" s="242"/>
      <c r="L1734" s="248"/>
      <c r="M1734" s="249"/>
      <c r="N1734" s="250"/>
      <c r="O1734" s="250"/>
      <c r="P1734" s="250"/>
      <c r="Q1734" s="250"/>
      <c r="R1734" s="250"/>
      <c r="S1734" s="250"/>
      <c r="T1734" s="251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2" t="s">
        <v>230</v>
      </c>
      <c r="AU1734" s="252" t="s">
        <v>88</v>
      </c>
      <c r="AV1734" s="13" t="s">
        <v>88</v>
      </c>
      <c r="AW1734" s="13" t="s">
        <v>34</v>
      </c>
      <c r="AX1734" s="13" t="s">
        <v>79</v>
      </c>
      <c r="AY1734" s="252" t="s">
        <v>216</v>
      </c>
    </row>
    <row r="1735" s="15" customFormat="1">
      <c r="A1735" s="15"/>
      <c r="B1735" s="280"/>
      <c r="C1735" s="281"/>
      <c r="D1735" s="243" t="s">
        <v>230</v>
      </c>
      <c r="E1735" s="282" t="s">
        <v>1</v>
      </c>
      <c r="F1735" s="283" t="s">
        <v>6302</v>
      </c>
      <c r="G1735" s="281"/>
      <c r="H1735" s="284">
        <v>16.399999999999999</v>
      </c>
      <c r="I1735" s="285"/>
      <c r="J1735" s="281"/>
      <c r="K1735" s="281"/>
      <c r="L1735" s="286"/>
      <c r="M1735" s="287"/>
      <c r="N1735" s="288"/>
      <c r="O1735" s="288"/>
      <c r="P1735" s="288"/>
      <c r="Q1735" s="288"/>
      <c r="R1735" s="288"/>
      <c r="S1735" s="288"/>
      <c r="T1735" s="289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90" t="s">
        <v>230</v>
      </c>
      <c r="AU1735" s="290" t="s">
        <v>88</v>
      </c>
      <c r="AV1735" s="15" t="s">
        <v>99</v>
      </c>
      <c r="AW1735" s="15" t="s">
        <v>34</v>
      </c>
      <c r="AX1735" s="15" t="s">
        <v>79</v>
      </c>
      <c r="AY1735" s="290" t="s">
        <v>216</v>
      </c>
    </row>
    <row r="1736" s="13" customFormat="1">
      <c r="A1736" s="13"/>
      <c r="B1736" s="241"/>
      <c r="C1736" s="242"/>
      <c r="D1736" s="243" t="s">
        <v>230</v>
      </c>
      <c r="E1736" s="244" t="s">
        <v>1</v>
      </c>
      <c r="F1736" s="245" t="s">
        <v>6397</v>
      </c>
      <c r="G1736" s="242"/>
      <c r="H1736" s="246">
        <v>47.700000000000003</v>
      </c>
      <c r="I1736" s="247"/>
      <c r="J1736" s="242"/>
      <c r="K1736" s="242"/>
      <c r="L1736" s="248"/>
      <c r="M1736" s="249"/>
      <c r="N1736" s="250"/>
      <c r="O1736" s="250"/>
      <c r="P1736" s="250"/>
      <c r="Q1736" s="250"/>
      <c r="R1736" s="250"/>
      <c r="S1736" s="250"/>
      <c r="T1736" s="251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52" t="s">
        <v>230</v>
      </c>
      <c r="AU1736" s="252" t="s">
        <v>88</v>
      </c>
      <c r="AV1736" s="13" t="s">
        <v>88</v>
      </c>
      <c r="AW1736" s="13" t="s">
        <v>34</v>
      </c>
      <c r="AX1736" s="13" t="s">
        <v>79</v>
      </c>
      <c r="AY1736" s="252" t="s">
        <v>216</v>
      </c>
    </row>
    <row r="1737" s="15" customFormat="1">
      <c r="A1737" s="15"/>
      <c r="B1737" s="280"/>
      <c r="C1737" s="281"/>
      <c r="D1737" s="243" t="s">
        <v>230</v>
      </c>
      <c r="E1737" s="282" t="s">
        <v>1</v>
      </c>
      <c r="F1737" s="283" t="s">
        <v>6305</v>
      </c>
      <c r="G1737" s="281"/>
      <c r="H1737" s="284">
        <v>47.700000000000003</v>
      </c>
      <c r="I1737" s="285"/>
      <c r="J1737" s="281"/>
      <c r="K1737" s="281"/>
      <c r="L1737" s="286"/>
      <c r="M1737" s="287"/>
      <c r="N1737" s="288"/>
      <c r="O1737" s="288"/>
      <c r="P1737" s="288"/>
      <c r="Q1737" s="288"/>
      <c r="R1737" s="288"/>
      <c r="S1737" s="288"/>
      <c r="T1737" s="289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90" t="s">
        <v>230</v>
      </c>
      <c r="AU1737" s="290" t="s">
        <v>88</v>
      </c>
      <c r="AV1737" s="15" t="s">
        <v>99</v>
      </c>
      <c r="AW1737" s="15" t="s">
        <v>34</v>
      </c>
      <c r="AX1737" s="15" t="s">
        <v>79</v>
      </c>
      <c r="AY1737" s="290" t="s">
        <v>216</v>
      </c>
    </row>
    <row r="1738" s="13" customFormat="1">
      <c r="A1738" s="13"/>
      <c r="B1738" s="241"/>
      <c r="C1738" s="242"/>
      <c r="D1738" s="243" t="s">
        <v>230</v>
      </c>
      <c r="E1738" s="244" t="s">
        <v>1</v>
      </c>
      <c r="F1738" s="245" t="s">
        <v>6398</v>
      </c>
      <c r="G1738" s="242"/>
      <c r="H1738" s="246">
        <v>13.9</v>
      </c>
      <c r="I1738" s="247"/>
      <c r="J1738" s="242"/>
      <c r="K1738" s="242"/>
      <c r="L1738" s="248"/>
      <c r="M1738" s="249"/>
      <c r="N1738" s="250"/>
      <c r="O1738" s="250"/>
      <c r="P1738" s="250"/>
      <c r="Q1738" s="250"/>
      <c r="R1738" s="250"/>
      <c r="S1738" s="250"/>
      <c r="T1738" s="25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2" t="s">
        <v>230</v>
      </c>
      <c r="AU1738" s="252" t="s">
        <v>88</v>
      </c>
      <c r="AV1738" s="13" t="s">
        <v>88</v>
      </c>
      <c r="AW1738" s="13" t="s">
        <v>34</v>
      </c>
      <c r="AX1738" s="13" t="s">
        <v>79</v>
      </c>
      <c r="AY1738" s="252" t="s">
        <v>216</v>
      </c>
    </row>
    <row r="1739" s="15" customFormat="1">
      <c r="A1739" s="15"/>
      <c r="B1739" s="280"/>
      <c r="C1739" s="281"/>
      <c r="D1739" s="243" t="s">
        <v>230</v>
      </c>
      <c r="E1739" s="282" t="s">
        <v>1</v>
      </c>
      <c r="F1739" s="283" t="s">
        <v>6307</v>
      </c>
      <c r="G1739" s="281"/>
      <c r="H1739" s="284">
        <v>13.9</v>
      </c>
      <c r="I1739" s="285"/>
      <c r="J1739" s="281"/>
      <c r="K1739" s="281"/>
      <c r="L1739" s="286"/>
      <c r="M1739" s="287"/>
      <c r="N1739" s="288"/>
      <c r="O1739" s="288"/>
      <c r="P1739" s="288"/>
      <c r="Q1739" s="288"/>
      <c r="R1739" s="288"/>
      <c r="S1739" s="288"/>
      <c r="T1739" s="289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90" t="s">
        <v>230</v>
      </c>
      <c r="AU1739" s="290" t="s">
        <v>88</v>
      </c>
      <c r="AV1739" s="15" t="s">
        <v>99</v>
      </c>
      <c r="AW1739" s="15" t="s">
        <v>34</v>
      </c>
      <c r="AX1739" s="15" t="s">
        <v>79</v>
      </c>
      <c r="AY1739" s="290" t="s">
        <v>216</v>
      </c>
    </row>
    <row r="1740" s="14" customFormat="1">
      <c r="A1740" s="14"/>
      <c r="B1740" s="253"/>
      <c r="C1740" s="254"/>
      <c r="D1740" s="243" t="s">
        <v>230</v>
      </c>
      <c r="E1740" s="255" t="s">
        <v>1</v>
      </c>
      <c r="F1740" s="256" t="s">
        <v>285</v>
      </c>
      <c r="G1740" s="254"/>
      <c r="H1740" s="257">
        <v>78</v>
      </c>
      <c r="I1740" s="258"/>
      <c r="J1740" s="254"/>
      <c r="K1740" s="254"/>
      <c r="L1740" s="259"/>
      <c r="M1740" s="260"/>
      <c r="N1740" s="261"/>
      <c r="O1740" s="261"/>
      <c r="P1740" s="261"/>
      <c r="Q1740" s="261"/>
      <c r="R1740" s="261"/>
      <c r="S1740" s="261"/>
      <c r="T1740" s="26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63" t="s">
        <v>230</v>
      </c>
      <c r="AU1740" s="263" t="s">
        <v>88</v>
      </c>
      <c r="AV1740" s="14" t="s">
        <v>121</v>
      </c>
      <c r="AW1740" s="14" t="s">
        <v>34</v>
      </c>
      <c r="AX1740" s="14" t="s">
        <v>86</v>
      </c>
      <c r="AY1740" s="263" t="s">
        <v>216</v>
      </c>
    </row>
    <row r="1741" s="2" customFormat="1" ht="16.5" customHeight="1">
      <c r="A1741" s="39"/>
      <c r="B1741" s="40"/>
      <c r="C1741" s="228" t="s">
        <v>2830</v>
      </c>
      <c r="D1741" s="228" t="s">
        <v>218</v>
      </c>
      <c r="E1741" s="229" t="s">
        <v>2920</v>
      </c>
      <c r="F1741" s="230" t="s">
        <v>2921</v>
      </c>
      <c r="G1741" s="231" t="s">
        <v>293</v>
      </c>
      <c r="H1741" s="232">
        <v>516.29999999999995</v>
      </c>
      <c r="I1741" s="233"/>
      <c r="J1741" s="234">
        <f>ROUND(I1741*H1741,2)</f>
        <v>0</v>
      </c>
      <c r="K1741" s="230" t="s">
        <v>222</v>
      </c>
      <c r="L1741" s="45"/>
      <c r="M1741" s="235" t="s">
        <v>1</v>
      </c>
      <c r="N1741" s="236" t="s">
        <v>44</v>
      </c>
      <c r="O1741" s="92"/>
      <c r="P1741" s="237">
        <f>O1741*H1741</f>
        <v>0</v>
      </c>
      <c r="Q1741" s="237">
        <v>3.0000000000000001E-05</v>
      </c>
      <c r="R1741" s="237">
        <f>Q1741*H1741</f>
        <v>0.015488999999999999</v>
      </c>
      <c r="S1741" s="237">
        <v>0</v>
      </c>
      <c r="T1741" s="238">
        <f>S1741*H1741</f>
        <v>0</v>
      </c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R1741" s="239" t="s">
        <v>290</v>
      </c>
      <c r="AT1741" s="239" t="s">
        <v>218</v>
      </c>
      <c r="AU1741" s="239" t="s">
        <v>88</v>
      </c>
      <c r="AY1741" s="18" t="s">
        <v>216</v>
      </c>
      <c r="BE1741" s="240">
        <f>IF(N1741="základní",J1741,0)</f>
        <v>0</v>
      </c>
      <c r="BF1741" s="240">
        <f>IF(N1741="snížená",J1741,0)</f>
        <v>0</v>
      </c>
      <c r="BG1741" s="240">
        <f>IF(N1741="zákl. přenesená",J1741,0)</f>
        <v>0</v>
      </c>
      <c r="BH1741" s="240">
        <f>IF(N1741="sníž. přenesená",J1741,0)</f>
        <v>0</v>
      </c>
      <c r="BI1741" s="240">
        <f>IF(N1741="nulová",J1741,0)</f>
        <v>0</v>
      </c>
      <c r="BJ1741" s="18" t="s">
        <v>86</v>
      </c>
      <c r="BK1741" s="240">
        <f>ROUND(I1741*H1741,2)</f>
        <v>0</v>
      </c>
      <c r="BL1741" s="18" t="s">
        <v>290</v>
      </c>
      <c r="BM1741" s="239" t="s">
        <v>2922</v>
      </c>
    </row>
    <row r="1742" s="13" customFormat="1">
      <c r="A1742" s="13"/>
      <c r="B1742" s="241"/>
      <c r="C1742" s="242"/>
      <c r="D1742" s="243" t="s">
        <v>230</v>
      </c>
      <c r="E1742" s="244" t="s">
        <v>1</v>
      </c>
      <c r="F1742" s="245" t="s">
        <v>6399</v>
      </c>
      <c r="G1742" s="242"/>
      <c r="H1742" s="246">
        <v>516.29999999999995</v>
      </c>
      <c r="I1742" s="247"/>
      <c r="J1742" s="242"/>
      <c r="K1742" s="242"/>
      <c r="L1742" s="248"/>
      <c r="M1742" s="249"/>
      <c r="N1742" s="250"/>
      <c r="O1742" s="250"/>
      <c r="P1742" s="250"/>
      <c r="Q1742" s="250"/>
      <c r="R1742" s="250"/>
      <c r="S1742" s="250"/>
      <c r="T1742" s="25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2" t="s">
        <v>230</v>
      </c>
      <c r="AU1742" s="252" t="s">
        <v>88</v>
      </c>
      <c r="AV1742" s="13" t="s">
        <v>88</v>
      </c>
      <c r="AW1742" s="13" t="s">
        <v>34</v>
      </c>
      <c r="AX1742" s="13" t="s">
        <v>86</v>
      </c>
      <c r="AY1742" s="252" t="s">
        <v>216</v>
      </c>
    </row>
    <row r="1743" s="2" customFormat="1" ht="16.5" customHeight="1">
      <c r="A1743" s="39"/>
      <c r="B1743" s="40"/>
      <c r="C1743" s="228" t="s">
        <v>2834</v>
      </c>
      <c r="D1743" s="228" t="s">
        <v>218</v>
      </c>
      <c r="E1743" s="229" t="s">
        <v>2925</v>
      </c>
      <c r="F1743" s="230" t="s">
        <v>2926</v>
      </c>
      <c r="G1743" s="231" t="s">
        <v>277</v>
      </c>
      <c r="H1743" s="232">
        <v>235.09999999999999</v>
      </c>
      <c r="I1743" s="233"/>
      <c r="J1743" s="234">
        <f>ROUND(I1743*H1743,2)</f>
        <v>0</v>
      </c>
      <c r="K1743" s="230" t="s">
        <v>222</v>
      </c>
      <c r="L1743" s="45"/>
      <c r="M1743" s="235" t="s">
        <v>1</v>
      </c>
      <c r="N1743" s="236" t="s">
        <v>44</v>
      </c>
      <c r="O1743" s="92"/>
      <c r="P1743" s="237">
        <f>O1743*H1743</f>
        <v>0</v>
      </c>
      <c r="Q1743" s="237">
        <v>0</v>
      </c>
      <c r="R1743" s="237">
        <f>Q1743*H1743</f>
        <v>0</v>
      </c>
      <c r="S1743" s="237">
        <v>0</v>
      </c>
      <c r="T1743" s="238">
        <f>S1743*H1743</f>
        <v>0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39" t="s">
        <v>290</v>
      </c>
      <c r="AT1743" s="239" t="s">
        <v>218</v>
      </c>
      <c r="AU1743" s="239" t="s">
        <v>88</v>
      </c>
      <c r="AY1743" s="18" t="s">
        <v>216</v>
      </c>
      <c r="BE1743" s="240">
        <f>IF(N1743="základní",J1743,0)</f>
        <v>0</v>
      </c>
      <c r="BF1743" s="240">
        <f>IF(N1743="snížená",J1743,0)</f>
        <v>0</v>
      </c>
      <c r="BG1743" s="240">
        <f>IF(N1743="zákl. přenesená",J1743,0)</f>
        <v>0</v>
      </c>
      <c r="BH1743" s="240">
        <f>IF(N1743="sníž. přenesená",J1743,0)</f>
        <v>0</v>
      </c>
      <c r="BI1743" s="240">
        <f>IF(N1743="nulová",J1743,0)</f>
        <v>0</v>
      </c>
      <c r="BJ1743" s="18" t="s">
        <v>86</v>
      </c>
      <c r="BK1743" s="240">
        <f>ROUND(I1743*H1743,2)</f>
        <v>0</v>
      </c>
      <c r="BL1743" s="18" t="s">
        <v>290</v>
      </c>
      <c r="BM1743" s="239" t="s">
        <v>2927</v>
      </c>
    </row>
    <row r="1744" s="13" customFormat="1">
      <c r="A1744" s="13"/>
      <c r="B1744" s="241"/>
      <c r="C1744" s="242"/>
      <c r="D1744" s="243" t="s">
        <v>230</v>
      </c>
      <c r="E1744" s="244" t="s">
        <v>1</v>
      </c>
      <c r="F1744" s="245" t="s">
        <v>6400</v>
      </c>
      <c r="G1744" s="242"/>
      <c r="H1744" s="246">
        <v>59.299999999999997</v>
      </c>
      <c r="I1744" s="247"/>
      <c r="J1744" s="242"/>
      <c r="K1744" s="242"/>
      <c r="L1744" s="248"/>
      <c r="M1744" s="249"/>
      <c r="N1744" s="250"/>
      <c r="O1744" s="250"/>
      <c r="P1744" s="250"/>
      <c r="Q1744" s="250"/>
      <c r="R1744" s="250"/>
      <c r="S1744" s="250"/>
      <c r="T1744" s="251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2" t="s">
        <v>230</v>
      </c>
      <c r="AU1744" s="252" t="s">
        <v>88</v>
      </c>
      <c r="AV1744" s="13" t="s">
        <v>88</v>
      </c>
      <c r="AW1744" s="13" t="s">
        <v>34</v>
      </c>
      <c r="AX1744" s="13" t="s">
        <v>79</v>
      </c>
      <c r="AY1744" s="252" t="s">
        <v>216</v>
      </c>
    </row>
    <row r="1745" s="13" customFormat="1">
      <c r="A1745" s="13"/>
      <c r="B1745" s="241"/>
      <c r="C1745" s="242"/>
      <c r="D1745" s="243" t="s">
        <v>230</v>
      </c>
      <c r="E1745" s="244" t="s">
        <v>1</v>
      </c>
      <c r="F1745" s="245" t="s">
        <v>6401</v>
      </c>
      <c r="G1745" s="242"/>
      <c r="H1745" s="246">
        <v>175.80000000000001</v>
      </c>
      <c r="I1745" s="247"/>
      <c r="J1745" s="242"/>
      <c r="K1745" s="242"/>
      <c r="L1745" s="248"/>
      <c r="M1745" s="249"/>
      <c r="N1745" s="250"/>
      <c r="O1745" s="250"/>
      <c r="P1745" s="250"/>
      <c r="Q1745" s="250"/>
      <c r="R1745" s="250"/>
      <c r="S1745" s="250"/>
      <c r="T1745" s="25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2" t="s">
        <v>230</v>
      </c>
      <c r="AU1745" s="252" t="s">
        <v>88</v>
      </c>
      <c r="AV1745" s="13" t="s">
        <v>88</v>
      </c>
      <c r="AW1745" s="13" t="s">
        <v>34</v>
      </c>
      <c r="AX1745" s="13" t="s">
        <v>79</v>
      </c>
      <c r="AY1745" s="252" t="s">
        <v>216</v>
      </c>
    </row>
    <row r="1746" s="14" customFormat="1">
      <c r="A1746" s="14"/>
      <c r="B1746" s="253"/>
      <c r="C1746" s="254"/>
      <c r="D1746" s="243" t="s">
        <v>230</v>
      </c>
      <c r="E1746" s="255" t="s">
        <v>1</v>
      </c>
      <c r="F1746" s="256" t="s">
        <v>285</v>
      </c>
      <c r="G1746" s="254"/>
      <c r="H1746" s="257">
        <v>235.10000000000002</v>
      </c>
      <c r="I1746" s="258"/>
      <c r="J1746" s="254"/>
      <c r="K1746" s="254"/>
      <c r="L1746" s="259"/>
      <c r="M1746" s="260"/>
      <c r="N1746" s="261"/>
      <c r="O1746" s="261"/>
      <c r="P1746" s="261"/>
      <c r="Q1746" s="261"/>
      <c r="R1746" s="261"/>
      <c r="S1746" s="261"/>
      <c r="T1746" s="26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3" t="s">
        <v>230</v>
      </c>
      <c r="AU1746" s="263" t="s">
        <v>88</v>
      </c>
      <c r="AV1746" s="14" t="s">
        <v>121</v>
      </c>
      <c r="AW1746" s="14" t="s">
        <v>34</v>
      </c>
      <c r="AX1746" s="14" t="s">
        <v>86</v>
      </c>
      <c r="AY1746" s="263" t="s">
        <v>216</v>
      </c>
    </row>
    <row r="1747" s="2" customFormat="1" ht="16.5" customHeight="1">
      <c r="A1747" s="39"/>
      <c r="B1747" s="40"/>
      <c r="C1747" s="264" t="s">
        <v>2838</v>
      </c>
      <c r="D1747" s="264" t="s">
        <v>372</v>
      </c>
      <c r="E1747" s="265" t="s">
        <v>2929</v>
      </c>
      <c r="F1747" s="266" t="s">
        <v>2930</v>
      </c>
      <c r="G1747" s="267" t="s">
        <v>650</v>
      </c>
      <c r="H1747" s="268">
        <v>940.39999999999998</v>
      </c>
      <c r="I1747" s="269"/>
      <c r="J1747" s="270">
        <f>ROUND(I1747*H1747,2)</f>
        <v>0</v>
      </c>
      <c r="K1747" s="266" t="s">
        <v>222</v>
      </c>
      <c r="L1747" s="271"/>
      <c r="M1747" s="272" t="s">
        <v>1</v>
      </c>
      <c r="N1747" s="273" t="s">
        <v>44</v>
      </c>
      <c r="O1747" s="92"/>
      <c r="P1747" s="237">
        <f>O1747*H1747</f>
        <v>0</v>
      </c>
      <c r="Q1747" s="237">
        <v>0.001</v>
      </c>
      <c r="R1747" s="237">
        <f>Q1747*H1747</f>
        <v>0.94040000000000001</v>
      </c>
      <c r="S1747" s="237">
        <v>0</v>
      </c>
      <c r="T1747" s="238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39" t="s">
        <v>371</v>
      </c>
      <c r="AT1747" s="239" t="s">
        <v>372</v>
      </c>
      <c r="AU1747" s="239" t="s">
        <v>88</v>
      </c>
      <c r="AY1747" s="18" t="s">
        <v>216</v>
      </c>
      <c r="BE1747" s="240">
        <f>IF(N1747="základní",J1747,0)</f>
        <v>0</v>
      </c>
      <c r="BF1747" s="240">
        <f>IF(N1747="snížená",J1747,0)</f>
        <v>0</v>
      </c>
      <c r="BG1747" s="240">
        <f>IF(N1747="zákl. přenesená",J1747,0)</f>
        <v>0</v>
      </c>
      <c r="BH1747" s="240">
        <f>IF(N1747="sníž. přenesená",J1747,0)</f>
        <v>0</v>
      </c>
      <c r="BI1747" s="240">
        <f>IF(N1747="nulová",J1747,0)</f>
        <v>0</v>
      </c>
      <c r="BJ1747" s="18" t="s">
        <v>86</v>
      </c>
      <c r="BK1747" s="240">
        <f>ROUND(I1747*H1747,2)</f>
        <v>0</v>
      </c>
      <c r="BL1747" s="18" t="s">
        <v>290</v>
      </c>
      <c r="BM1747" s="239" t="s">
        <v>2931</v>
      </c>
    </row>
    <row r="1748" s="13" customFormat="1">
      <c r="A1748" s="13"/>
      <c r="B1748" s="241"/>
      <c r="C1748" s="242"/>
      <c r="D1748" s="243" t="s">
        <v>230</v>
      </c>
      <c r="E1748" s="242"/>
      <c r="F1748" s="245" t="s">
        <v>6402</v>
      </c>
      <c r="G1748" s="242"/>
      <c r="H1748" s="246">
        <v>940.39999999999998</v>
      </c>
      <c r="I1748" s="247"/>
      <c r="J1748" s="242"/>
      <c r="K1748" s="242"/>
      <c r="L1748" s="248"/>
      <c r="M1748" s="249"/>
      <c r="N1748" s="250"/>
      <c r="O1748" s="250"/>
      <c r="P1748" s="250"/>
      <c r="Q1748" s="250"/>
      <c r="R1748" s="250"/>
      <c r="S1748" s="250"/>
      <c r="T1748" s="251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2" t="s">
        <v>230</v>
      </c>
      <c r="AU1748" s="252" t="s">
        <v>88</v>
      </c>
      <c r="AV1748" s="13" t="s">
        <v>88</v>
      </c>
      <c r="AW1748" s="13" t="s">
        <v>4</v>
      </c>
      <c r="AX1748" s="13" t="s">
        <v>86</v>
      </c>
      <c r="AY1748" s="252" t="s">
        <v>216</v>
      </c>
    </row>
    <row r="1749" s="2" customFormat="1" ht="16.5" customHeight="1">
      <c r="A1749" s="39"/>
      <c r="B1749" s="40"/>
      <c r="C1749" s="228" t="s">
        <v>2847</v>
      </c>
      <c r="D1749" s="228" t="s">
        <v>218</v>
      </c>
      <c r="E1749" s="229" t="s">
        <v>2934</v>
      </c>
      <c r="F1749" s="230" t="s">
        <v>2935</v>
      </c>
      <c r="G1749" s="231" t="s">
        <v>221</v>
      </c>
      <c r="H1749" s="232">
        <v>105</v>
      </c>
      <c r="I1749" s="233"/>
      <c r="J1749" s="234">
        <f>ROUND(I1749*H1749,2)</f>
        <v>0</v>
      </c>
      <c r="K1749" s="230" t="s">
        <v>222</v>
      </c>
      <c r="L1749" s="45"/>
      <c r="M1749" s="235" t="s">
        <v>1</v>
      </c>
      <c r="N1749" s="236" t="s">
        <v>44</v>
      </c>
      <c r="O1749" s="92"/>
      <c r="P1749" s="237">
        <f>O1749*H1749</f>
        <v>0</v>
      </c>
      <c r="Q1749" s="237">
        <v>0.00021000000000000001</v>
      </c>
      <c r="R1749" s="237">
        <f>Q1749*H1749</f>
        <v>0.02205</v>
      </c>
      <c r="S1749" s="237">
        <v>0</v>
      </c>
      <c r="T1749" s="238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9" t="s">
        <v>290</v>
      </c>
      <c r="AT1749" s="239" t="s">
        <v>218</v>
      </c>
      <c r="AU1749" s="239" t="s">
        <v>88</v>
      </c>
      <c r="AY1749" s="18" t="s">
        <v>216</v>
      </c>
      <c r="BE1749" s="240">
        <f>IF(N1749="základní",J1749,0)</f>
        <v>0</v>
      </c>
      <c r="BF1749" s="240">
        <f>IF(N1749="snížená",J1749,0)</f>
        <v>0</v>
      </c>
      <c r="BG1749" s="240">
        <f>IF(N1749="zákl. přenesená",J1749,0)</f>
        <v>0</v>
      </c>
      <c r="BH1749" s="240">
        <f>IF(N1749="sníž. přenesená",J1749,0)</f>
        <v>0</v>
      </c>
      <c r="BI1749" s="240">
        <f>IF(N1749="nulová",J1749,0)</f>
        <v>0</v>
      </c>
      <c r="BJ1749" s="18" t="s">
        <v>86</v>
      </c>
      <c r="BK1749" s="240">
        <f>ROUND(I1749*H1749,2)</f>
        <v>0</v>
      </c>
      <c r="BL1749" s="18" t="s">
        <v>290</v>
      </c>
      <c r="BM1749" s="239" t="s">
        <v>2936</v>
      </c>
    </row>
    <row r="1750" s="13" customFormat="1">
      <c r="A1750" s="13"/>
      <c r="B1750" s="241"/>
      <c r="C1750" s="242"/>
      <c r="D1750" s="243" t="s">
        <v>230</v>
      </c>
      <c r="E1750" s="244" t="s">
        <v>1</v>
      </c>
      <c r="F1750" s="245" t="s">
        <v>6403</v>
      </c>
      <c r="G1750" s="242"/>
      <c r="H1750" s="246">
        <v>65</v>
      </c>
      <c r="I1750" s="247"/>
      <c r="J1750" s="242"/>
      <c r="K1750" s="242"/>
      <c r="L1750" s="248"/>
      <c r="M1750" s="249"/>
      <c r="N1750" s="250"/>
      <c r="O1750" s="250"/>
      <c r="P1750" s="250"/>
      <c r="Q1750" s="250"/>
      <c r="R1750" s="250"/>
      <c r="S1750" s="250"/>
      <c r="T1750" s="251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2" t="s">
        <v>230</v>
      </c>
      <c r="AU1750" s="252" t="s">
        <v>88</v>
      </c>
      <c r="AV1750" s="13" t="s">
        <v>88</v>
      </c>
      <c r="AW1750" s="13" t="s">
        <v>34</v>
      </c>
      <c r="AX1750" s="13" t="s">
        <v>79</v>
      </c>
      <c r="AY1750" s="252" t="s">
        <v>216</v>
      </c>
    </row>
    <row r="1751" s="13" customFormat="1">
      <c r="A1751" s="13"/>
      <c r="B1751" s="241"/>
      <c r="C1751" s="242"/>
      <c r="D1751" s="243" t="s">
        <v>230</v>
      </c>
      <c r="E1751" s="244" t="s">
        <v>1</v>
      </c>
      <c r="F1751" s="245" t="s">
        <v>6404</v>
      </c>
      <c r="G1751" s="242"/>
      <c r="H1751" s="246">
        <v>40</v>
      </c>
      <c r="I1751" s="247"/>
      <c r="J1751" s="242"/>
      <c r="K1751" s="242"/>
      <c r="L1751" s="248"/>
      <c r="M1751" s="249"/>
      <c r="N1751" s="250"/>
      <c r="O1751" s="250"/>
      <c r="P1751" s="250"/>
      <c r="Q1751" s="250"/>
      <c r="R1751" s="250"/>
      <c r="S1751" s="250"/>
      <c r="T1751" s="25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2" t="s">
        <v>230</v>
      </c>
      <c r="AU1751" s="252" t="s">
        <v>88</v>
      </c>
      <c r="AV1751" s="13" t="s">
        <v>88</v>
      </c>
      <c r="AW1751" s="13" t="s">
        <v>34</v>
      </c>
      <c r="AX1751" s="13" t="s">
        <v>79</v>
      </c>
      <c r="AY1751" s="252" t="s">
        <v>216</v>
      </c>
    </row>
    <row r="1752" s="14" customFormat="1">
      <c r="A1752" s="14"/>
      <c r="B1752" s="253"/>
      <c r="C1752" s="254"/>
      <c r="D1752" s="243" t="s">
        <v>230</v>
      </c>
      <c r="E1752" s="255" t="s">
        <v>1</v>
      </c>
      <c r="F1752" s="256" t="s">
        <v>285</v>
      </c>
      <c r="G1752" s="254"/>
      <c r="H1752" s="257">
        <v>105</v>
      </c>
      <c r="I1752" s="258"/>
      <c r="J1752" s="254"/>
      <c r="K1752" s="254"/>
      <c r="L1752" s="259"/>
      <c r="M1752" s="260"/>
      <c r="N1752" s="261"/>
      <c r="O1752" s="261"/>
      <c r="P1752" s="261"/>
      <c r="Q1752" s="261"/>
      <c r="R1752" s="261"/>
      <c r="S1752" s="261"/>
      <c r="T1752" s="26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3" t="s">
        <v>230</v>
      </c>
      <c r="AU1752" s="263" t="s">
        <v>88</v>
      </c>
      <c r="AV1752" s="14" t="s">
        <v>121</v>
      </c>
      <c r="AW1752" s="14" t="s">
        <v>34</v>
      </c>
      <c r="AX1752" s="14" t="s">
        <v>86</v>
      </c>
      <c r="AY1752" s="263" t="s">
        <v>216</v>
      </c>
    </row>
    <row r="1753" s="2" customFormat="1" ht="16.5" customHeight="1">
      <c r="A1753" s="39"/>
      <c r="B1753" s="40"/>
      <c r="C1753" s="228" t="s">
        <v>2852</v>
      </c>
      <c r="D1753" s="228" t="s">
        <v>218</v>
      </c>
      <c r="E1753" s="229" t="s">
        <v>2938</v>
      </c>
      <c r="F1753" s="230" t="s">
        <v>2939</v>
      </c>
      <c r="G1753" s="231" t="s">
        <v>221</v>
      </c>
      <c r="H1753" s="232">
        <v>44</v>
      </c>
      <c r="I1753" s="233"/>
      <c r="J1753" s="234">
        <f>ROUND(I1753*H1753,2)</f>
        <v>0</v>
      </c>
      <c r="K1753" s="230" t="s">
        <v>222</v>
      </c>
      <c r="L1753" s="45"/>
      <c r="M1753" s="235" t="s">
        <v>1</v>
      </c>
      <c r="N1753" s="236" t="s">
        <v>44</v>
      </c>
      <c r="O1753" s="92"/>
      <c r="P1753" s="237">
        <f>O1753*H1753</f>
        <v>0</v>
      </c>
      <c r="Q1753" s="237">
        <v>0.00020000000000000001</v>
      </c>
      <c r="R1753" s="237">
        <f>Q1753*H1753</f>
        <v>0.0088000000000000005</v>
      </c>
      <c r="S1753" s="237">
        <v>0</v>
      </c>
      <c r="T1753" s="238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39" t="s">
        <v>290</v>
      </c>
      <c r="AT1753" s="239" t="s">
        <v>218</v>
      </c>
      <c r="AU1753" s="239" t="s">
        <v>88</v>
      </c>
      <c r="AY1753" s="18" t="s">
        <v>216</v>
      </c>
      <c r="BE1753" s="240">
        <f>IF(N1753="základní",J1753,0)</f>
        <v>0</v>
      </c>
      <c r="BF1753" s="240">
        <f>IF(N1753="snížená",J1753,0)</f>
        <v>0</v>
      </c>
      <c r="BG1753" s="240">
        <f>IF(N1753="zákl. přenesená",J1753,0)</f>
        <v>0</v>
      </c>
      <c r="BH1753" s="240">
        <f>IF(N1753="sníž. přenesená",J1753,0)</f>
        <v>0</v>
      </c>
      <c r="BI1753" s="240">
        <f>IF(N1753="nulová",J1753,0)</f>
        <v>0</v>
      </c>
      <c r="BJ1753" s="18" t="s">
        <v>86</v>
      </c>
      <c r="BK1753" s="240">
        <f>ROUND(I1753*H1753,2)</f>
        <v>0</v>
      </c>
      <c r="BL1753" s="18" t="s">
        <v>290</v>
      </c>
      <c r="BM1753" s="239" t="s">
        <v>2940</v>
      </c>
    </row>
    <row r="1754" s="13" customFormat="1">
      <c r="A1754" s="13"/>
      <c r="B1754" s="241"/>
      <c r="C1754" s="242"/>
      <c r="D1754" s="243" t="s">
        <v>230</v>
      </c>
      <c r="E1754" s="244" t="s">
        <v>1</v>
      </c>
      <c r="F1754" s="245" t="s">
        <v>6405</v>
      </c>
      <c r="G1754" s="242"/>
      <c r="H1754" s="246">
        <v>16</v>
      </c>
      <c r="I1754" s="247"/>
      <c r="J1754" s="242"/>
      <c r="K1754" s="242"/>
      <c r="L1754" s="248"/>
      <c r="M1754" s="249"/>
      <c r="N1754" s="250"/>
      <c r="O1754" s="250"/>
      <c r="P1754" s="250"/>
      <c r="Q1754" s="250"/>
      <c r="R1754" s="250"/>
      <c r="S1754" s="250"/>
      <c r="T1754" s="25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2" t="s">
        <v>230</v>
      </c>
      <c r="AU1754" s="252" t="s">
        <v>88</v>
      </c>
      <c r="AV1754" s="13" t="s">
        <v>88</v>
      </c>
      <c r="AW1754" s="13" t="s">
        <v>34</v>
      </c>
      <c r="AX1754" s="13" t="s">
        <v>79</v>
      </c>
      <c r="AY1754" s="252" t="s">
        <v>216</v>
      </c>
    </row>
    <row r="1755" s="13" customFormat="1">
      <c r="A1755" s="13"/>
      <c r="B1755" s="241"/>
      <c r="C1755" s="242"/>
      <c r="D1755" s="243" t="s">
        <v>230</v>
      </c>
      <c r="E1755" s="244" t="s">
        <v>1</v>
      </c>
      <c r="F1755" s="245" t="s">
        <v>6406</v>
      </c>
      <c r="G1755" s="242"/>
      <c r="H1755" s="246">
        <v>28</v>
      </c>
      <c r="I1755" s="247"/>
      <c r="J1755" s="242"/>
      <c r="K1755" s="242"/>
      <c r="L1755" s="248"/>
      <c r="M1755" s="249"/>
      <c r="N1755" s="250"/>
      <c r="O1755" s="250"/>
      <c r="P1755" s="250"/>
      <c r="Q1755" s="250"/>
      <c r="R1755" s="250"/>
      <c r="S1755" s="250"/>
      <c r="T1755" s="251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2" t="s">
        <v>230</v>
      </c>
      <c r="AU1755" s="252" t="s">
        <v>88</v>
      </c>
      <c r="AV1755" s="13" t="s">
        <v>88</v>
      </c>
      <c r="AW1755" s="13" t="s">
        <v>34</v>
      </c>
      <c r="AX1755" s="13" t="s">
        <v>79</v>
      </c>
      <c r="AY1755" s="252" t="s">
        <v>216</v>
      </c>
    </row>
    <row r="1756" s="14" customFormat="1">
      <c r="A1756" s="14"/>
      <c r="B1756" s="253"/>
      <c r="C1756" s="254"/>
      <c r="D1756" s="243" t="s">
        <v>230</v>
      </c>
      <c r="E1756" s="255" t="s">
        <v>1</v>
      </c>
      <c r="F1756" s="256" t="s">
        <v>285</v>
      </c>
      <c r="G1756" s="254"/>
      <c r="H1756" s="257">
        <v>44</v>
      </c>
      <c r="I1756" s="258"/>
      <c r="J1756" s="254"/>
      <c r="K1756" s="254"/>
      <c r="L1756" s="259"/>
      <c r="M1756" s="260"/>
      <c r="N1756" s="261"/>
      <c r="O1756" s="261"/>
      <c r="P1756" s="261"/>
      <c r="Q1756" s="261"/>
      <c r="R1756" s="261"/>
      <c r="S1756" s="261"/>
      <c r="T1756" s="26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3" t="s">
        <v>230</v>
      </c>
      <c r="AU1756" s="263" t="s">
        <v>88</v>
      </c>
      <c r="AV1756" s="14" t="s">
        <v>121</v>
      </c>
      <c r="AW1756" s="14" t="s">
        <v>34</v>
      </c>
      <c r="AX1756" s="14" t="s">
        <v>86</v>
      </c>
      <c r="AY1756" s="263" t="s">
        <v>216</v>
      </c>
    </row>
    <row r="1757" s="2" customFormat="1" ht="16.5" customHeight="1">
      <c r="A1757" s="39"/>
      <c r="B1757" s="40"/>
      <c r="C1757" s="228" t="s">
        <v>2855</v>
      </c>
      <c r="D1757" s="228" t="s">
        <v>218</v>
      </c>
      <c r="E1757" s="229" t="s">
        <v>2942</v>
      </c>
      <c r="F1757" s="230" t="s">
        <v>2943</v>
      </c>
      <c r="G1757" s="231" t="s">
        <v>293</v>
      </c>
      <c r="H1757" s="232">
        <v>294.74000000000001</v>
      </c>
      <c r="I1757" s="233"/>
      <c r="J1757" s="234">
        <f>ROUND(I1757*H1757,2)</f>
        <v>0</v>
      </c>
      <c r="K1757" s="230" t="s">
        <v>222</v>
      </c>
      <c r="L1757" s="45"/>
      <c r="M1757" s="235" t="s">
        <v>1</v>
      </c>
      <c r="N1757" s="236" t="s">
        <v>44</v>
      </c>
      <c r="O1757" s="92"/>
      <c r="P1757" s="237">
        <f>O1757*H1757</f>
        <v>0</v>
      </c>
      <c r="Q1757" s="237">
        <v>0.00032000000000000003</v>
      </c>
      <c r="R1757" s="237">
        <f>Q1757*H1757</f>
        <v>0.094316800000000006</v>
      </c>
      <c r="S1757" s="237">
        <v>0</v>
      </c>
      <c r="T1757" s="238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39" t="s">
        <v>290</v>
      </c>
      <c r="AT1757" s="239" t="s">
        <v>218</v>
      </c>
      <c r="AU1757" s="239" t="s">
        <v>88</v>
      </c>
      <c r="AY1757" s="18" t="s">
        <v>216</v>
      </c>
      <c r="BE1757" s="240">
        <f>IF(N1757="základní",J1757,0)</f>
        <v>0</v>
      </c>
      <c r="BF1757" s="240">
        <f>IF(N1757="snížená",J1757,0)</f>
        <v>0</v>
      </c>
      <c r="BG1757" s="240">
        <f>IF(N1757="zákl. přenesená",J1757,0)</f>
        <v>0</v>
      </c>
      <c r="BH1757" s="240">
        <f>IF(N1757="sníž. přenesená",J1757,0)</f>
        <v>0</v>
      </c>
      <c r="BI1757" s="240">
        <f>IF(N1757="nulová",J1757,0)</f>
        <v>0</v>
      </c>
      <c r="BJ1757" s="18" t="s">
        <v>86</v>
      </c>
      <c r="BK1757" s="240">
        <f>ROUND(I1757*H1757,2)</f>
        <v>0</v>
      </c>
      <c r="BL1757" s="18" t="s">
        <v>290</v>
      </c>
      <c r="BM1757" s="239" t="s">
        <v>2944</v>
      </c>
    </row>
    <row r="1758" s="13" customFormat="1">
      <c r="A1758" s="13"/>
      <c r="B1758" s="241"/>
      <c r="C1758" s="242"/>
      <c r="D1758" s="243" t="s">
        <v>230</v>
      </c>
      <c r="E1758" s="244" t="s">
        <v>1</v>
      </c>
      <c r="F1758" s="245" t="s">
        <v>6407</v>
      </c>
      <c r="G1758" s="242"/>
      <c r="H1758" s="246">
        <v>6.7999999999999998</v>
      </c>
      <c r="I1758" s="247"/>
      <c r="J1758" s="242"/>
      <c r="K1758" s="242"/>
      <c r="L1758" s="248"/>
      <c r="M1758" s="249"/>
      <c r="N1758" s="250"/>
      <c r="O1758" s="250"/>
      <c r="P1758" s="250"/>
      <c r="Q1758" s="250"/>
      <c r="R1758" s="250"/>
      <c r="S1758" s="250"/>
      <c r="T1758" s="251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2" t="s">
        <v>230</v>
      </c>
      <c r="AU1758" s="252" t="s">
        <v>88</v>
      </c>
      <c r="AV1758" s="13" t="s">
        <v>88</v>
      </c>
      <c r="AW1758" s="13" t="s">
        <v>34</v>
      </c>
      <c r="AX1758" s="13" t="s">
        <v>79</v>
      </c>
      <c r="AY1758" s="252" t="s">
        <v>216</v>
      </c>
    </row>
    <row r="1759" s="13" customFormat="1">
      <c r="A1759" s="13"/>
      <c r="B1759" s="241"/>
      <c r="C1759" s="242"/>
      <c r="D1759" s="243" t="s">
        <v>230</v>
      </c>
      <c r="E1759" s="244" t="s">
        <v>1</v>
      </c>
      <c r="F1759" s="245" t="s">
        <v>6408</v>
      </c>
      <c r="G1759" s="242"/>
      <c r="H1759" s="246">
        <v>15.960000000000001</v>
      </c>
      <c r="I1759" s="247"/>
      <c r="J1759" s="242"/>
      <c r="K1759" s="242"/>
      <c r="L1759" s="248"/>
      <c r="M1759" s="249"/>
      <c r="N1759" s="250"/>
      <c r="O1759" s="250"/>
      <c r="P1759" s="250"/>
      <c r="Q1759" s="250"/>
      <c r="R1759" s="250"/>
      <c r="S1759" s="250"/>
      <c r="T1759" s="251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2" t="s">
        <v>230</v>
      </c>
      <c r="AU1759" s="252" t="s">
        <v>88</v>
      </c>
      <c r="AV1759" s="13" t="s">
        <v>88</v>
      </c>
      <c r="AW1759" s="13" t="s">
        <v>34</v>
      </c>
      <c r="AX1759" s="13" t="s">
        <v>79</v>
      </c>
      <c r="AY1759" s="252" t="s">
        <v>216</v>
      </c>
    </row>
    <row r="1760" s="13" customFormat="1">
      <c r="A1760" s="13"/>
      <c r="B1760" s="241"/>
      <c r="C1760" s="242"/>
      <c r="D1760" s="243" t="s">
        <v>230</v>
      </c>
      <c r="E1760" s="244" t="s">
        <v>1</v>
      </c>
      <c r="F1760" s="245" t="s">
        <v>6409</v>
      </c>
      <c r="G1760" s="242"/>
      <c r="H1760" s="246">
        <v>13.550000000000001</v>
      </c>
      <c r="I1760" s="247"/>
      <c r="J1760" s="242"/>
      <c r="K1760" s="242"/>
      <c r="L1760" s="248"/>
      <c r="M1760" s="249"/>
      <c r="N1760" s="250"/>
      <c r="O1760" s="250"/>
      <c r="P1760" s="250"/>
      <c r="Q1760" s="250"/>
      <c r="R1760" s="250"/>
      <c r="S1760" s="250"/>
      <c r="T1760" s="251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2" t="s">
        <v>230</v>
      </c>
      <c r="AU1760" s="252" t="s">
        <v>88</v>
      </c>
      <c r="AV1760" s="13" t="s">
        <v>88</v>
      </c>
      <c r="AW1760" s="13" t="s">
        <v>34</v>
      </c>
      <c r="AX1760" s="13" t="s">
        <v>79</v>
      </c>
      <c r="AY1760" s="252" t="s">
        <v>216</v>
      </c>
    </row>
    <row r="1761" s="13" customFormat="1">
      <c r="A1761" s="13"/>
      <c r="B1761" s="241"/>
      <c r="C1761" s="242"/>
      <c r="D1761" s="243" t="s">
        <v>230</v>
      </c>
      <c r="E1761" s="244" t="s">
        <v>1</v>
      </c>
      <c r="F1761" s="245" t="s">
        <v>6410</v>
      </c>
      <c r="G1761" s="242"/>
      <c r="H1761" s="246">
        <v>23</v>
      </c>
      <c r="I1761" s="247"/>
      <c r="J1761" s="242"/>
      <c r="K1761" s="242"/>
      <c r="L1761" s="248"/>
      <c r="M1761" s="249"/>
      <c r="N1761" s="250"/>
      <c r="O1761" s="250"/>
      <c r="P1761" s="250"/>
      <c r="Q1761" s="250"/>
      <c r="R1761" s="250"/>
      <c r="S1761" s="250"/>
      <c r="T1761" s="251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2" t="s">
        <v>230</v>
      </c>
      <c r="AU1761" s="252" t="s">
        <v>88</v>
      </c>
      <c r="AV1761" s="13" t="s">
        <v>88</v>
      </c>
      <c r="AW1761" s="13" t="s">
        <v>34</v>
      </c>
      <c r="AX1761" s="13" t="s">
        <v>79</v>
      </c>
      <c r="AY1761" s="252" t="s">
        <v>216</v>
      </c>
    </row>
    <row r="1762" s="13" customFormat="1">
      <c r="A1762" s="13"/>
      <c r="B1762" s="241"/>
      <c r="C1762" s="242"/>
      <c r="D1762" s="243" t="s">
        <v>230</v>
      </c>
      <c r="E1762" s="244" t="s">
        <v>1</v>
      </c>
      <c r="F1762" s="245" t="s">
        <v>6411</v>
      </c>
      <c r="G1762" s="242"/>
      <c r="H1762" s="246">
        <v>56.759999999999998</v>
      </c>
      <c r="I1762" s="247"/>
      <c r="J1762" s="242"/>
      <c r="K1762" s="242"/>
      <c r="L1762" s="248"/>
      <c r="M1762" s="249"/>
      <c r="N1762" s="250"/>
      <c r="O1762" s="250"/>
      <c r="P1762" s="250"/>
      <c r="Q1762" s="250"/>
      <c r="R1762" s="250"/>
      <c r="S1762" s="250"/>
      <c r="T1762" s="25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2" t="s">
        <v>230</v>
      </c>
      <c r="AU1762" s="252" t="s">
        <v>88</v>
      </c>
      <c r="AV1762" s="13" t="s">
        <v>88</v>
      </c>
      <c r="AW1762" s="13" t="s">
        <v>34</v>
      </c>
      <c r="AX1762" s="13" t="s">
        <v>79</v>
      </c>
      <c r="AY1762" s="252" t="s">
        <v>216</v>
      </c>
    </row>
    <row r="1763" s="13" customFormat="1">
      <c r="A1763" s="13"/>
      <c r="B1763" s="241"/>
      <c r="C1763" s="242"/>
      <c r="D1763" s="243" t="s">
        <v>230</v>
      </c>
      <c r="E1763" s="244" t="s">
        <v>1</v>
      </c>
      <c r="F1763" s="245" t="s">
        <v>6412</v>
      </c>
      <c r="G1763" s="242"/>
      <c r="H1763" s="246">
        <v>5.4000000000000004</v>
      </c>
      <c r="I1763" s="247"/>
      <c r="J1763" s="242"/>
      <c r="K1763" s="242"/>
      <c r="L1763" s="248"/>
      <c r="M1763" s="249"/>
      <c r="N1763" s="250"/>
      <c r="O1763" s="250"/>
      <c r="P1763" s="250"/>
      <c r="Q1763" s="250"/>
      <c r="R1763" s="250"/>
      <c r="S1763" s="250"/>
      <c r="T1763" s="25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2" t="s">
        <v>230</v>
      </c>
      <c r="AU1763" s="252" t="s">
        <v>88</v>
      </c>
      <c r="AV1763" s="13" t="s">
        <v>88</v>
      </c>
      <c r="AW1763" s="13" t="s">
        <v>34</v>
      </c>
      <c r="AX1763" s="13" t="s">
        <v>79</v>
      </c>
      <c r="AY1763" s="252" t="s">
        <v>216</v>
      </c>
    </row>
    <row r="1764" s="13" customFormat="1">
      <c r="A1764" s="13"/>
      <c r="B1764" s="241"/>
      <c r="C1764" s="242"/>
      <c r="D1764" s="243" t="s">
        <v>230</v>
      </c>
      <c r="E1764" s="244" t="s">
        <v>1</v>
      </c>
      <c r="F1764" s="245" t="s">
        <v>6413</v>
      </c>
      <c r="G1764" s="242"/>
      <c r="H1764" s="246">
        <v>12.24</v>
      </c>
      <c r="I1764" s="247"/>
      <c r="J1764" s="242"/>
      <c r="K1764" s="242"/>
      <c r="L1764" s="248"/>
      <c r="M1764" s="249"/>
      <c r="N1764" s="250"/>
      <c r="O1764" s="250"/>
      <c r="P1764" s="250"/>
      <c r="Q1764" s="250"/>
      <c r="R1764" s="250"/>
      <c r="S1764" s="250"/>
      <c r="T1764" s="251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2" t="s">
        <v>230</v>
      </c>
      <c r="AU1764" s="252" t="s">
        <v>88</v>
      </c>
      <c r="AV1764" s="13" t="s">
        <v>88</v>
      </c>
      <c r="AW1764" s="13" t="s">
        <v>34</v>
      </c>
      <c r="AX1764" s="13" t="s">
        <v>79</v>
      </c>
      <c r="AY1764" s="252" t="s">
        <v>216</v>
      </c>
    </row>
    <row r="1765" s="13" customFormat="1">
      <c r="A1765" s="13"/>
      <c r="B1765" s="241"/>
      <c r="C1765" s="242"/>
      <c r="D1765" s="243" t="s">
        <v>230</v>
      </c>
      <c r="E1765" s="244" t="s">
        <v>1</v>
      </c>
      <c r="F1765" s="245" t="s">
        <v>6414</v>
      </c>
      <c r="G1765" s="242"/>
      <c r="H1765" s="246">
        <v>8.3800000000000008</v>
      </c>
      <c r="I1765" s="247"/>
      <c r="J1765" s="242"/>
      <c r="K1765" s="242"/>
      <c r="L1765" s="248"/>
      <c r="M1765" s="249"/>
      <c r="N1765" s="250"/>
      <c r="O1765" s="250"/>
      <c r="P1765" s="250"/>
      <c r="Q1765" s="250"/>
      <c r="R1765" s="250"/>
      <c r="S1765" s="250"/>
      <c r="T1765" s="251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2" t="s">
        <v>230</v>
      </c>
      <c r="AU1765" s="252" t="s">
        <v>88</v>
      </c>
      <c r="AV1765" s="13" t="s">
        <v>88</v>
      </c>
      <c r="AW1765" s="13" t="s">
        <v>34</v>
      </c>
      <c r="AX1765" s="13" t="s">
        <v>79</v>
      </c>
      <c r="AY1765" s="252" t="s">
        <v>216</v>
      </c>
    </row>
    <row r="1766" s="13" customFormat="1">
      <c r="A1766" s="13"/>
      <c r="B1766" s="241"/>
      <c r="C1766" s="242"/>
      <c r="D1766" s="243" t="s">
        <v>230</v>
      </c>
      <c r="E1766" s="244" t="s">
        <v>1</v>
      </c>
      <c r="F1766" s="245" t="s">
        <v>6415</v>
      </c>
      <c r="G1766" s="242"/>
      <c r="H1766" s="246">
        <v>9.6199999999999992</v>
      </c>
      <c r="I1766" s="247"/>
      <c r="J1766" s="242"/>
      <c r="K1766" s="242"/>
      <c r="L1766" s="248"/>
      <c r="M1766" s="249"/>
      <c r="N1766" s="250"/>
      <c r="O1766" s="250"/>
      <c r="P1766" s="250"/>
      <c r="Q1766" s="250"/>
      <c r="R1766" s="250"/>
      <c r="S1766" s="250"/>
      <c r="T1766" s="251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2" t="s">
        <v>230</v>
      </c>
      <c r="AU1766" s="252" t="s">
        <v>88</v>
      </c>
      <c r="AV1766" s="13" t="s">
        <v>88</v>
      </c>
      <c r="AW1766" s="13" t="s">
        <v>34</v>
      </c>
      <c r="AX1766" s="13" t="s">
        <v>79</v>
      </c>
      <c r="AY1766" s="252" t="s">
        <v>216</v>
      </c>
    </row>
    <row r="1767" s="13" customFormat="1">
      <c r="A1767" s="13"/>
      <c r="B1767" s="241"/>
      <c r="C1767" s="242"/>
      <c r="D1767" s="243" t="s">
        <v>230</v>
      </c>
      <c r="E1767" s="244" t="s">
        <v>1</v>
      </c>
      <c r="F1767" s="245" t="s">
        <v>6416</v>
      </c>
      <c r="G1767" s="242"/>
      <c r="H1767" s="246">
        <v>8.3399999999999999</v>
      </c>
      <c r="I1767" s="247"/>
      <c r="J1767" s="242"/>
      <c r="K1767" s="242"/>
      <c r="L1767" s="248"/>
      <c r="M1767" s="249"/>
      <c r="N1767" s="250"/>
      <c r="O1767" s="250"/>
      <c r="P1767" s="250"/>
      <c r="Q1767" s="250"/>
      <c r="R1767" s="250"/>
      <c r="S1767" s="250"/>
      <c r="T1767" s="25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2" t="s">
        <v>230</v>
      </c>
      <c r="AU1767" s="252" t="s">
        <v>88</v>
      </c>
      <c r="AV1767" s="13" t="s">
        <v>88</v>
      </c>
      <c r="AW1767" s="13" t="s">
        <v>34</v>
      </c>
      <c r="AX1767" s="13" t="s">
        <v>79</v>
      </c>
      <c r="AY1767" s="252" t="s">
        <v>216</v>
      </c>
    </row>
    <row r="1768" s="13" customFormat="1">
      <c r="A1768" s="13"/>
      <c r="B1768" s="241"/>
      <c r="C1768" s="242"/>
      <c r="D1768" s="243" t="s">
        <v>230</v>
      </c>
      <c r="E1768" s="244" t="s">
        <v>1</v>
      </c>
      <c r="F1768" s="245" t="s">
        <v>6417</v>
      </c>
      <c r="G1768" s="242"/>
      <c r="H1768" s="246">
        <v>6.5</v>
      </c>
      <c r="I1768" s="247"/>
      <c r="J1768" s="242"/>
      <c r="K1768" s="242"/>
      <c r="L1768" s="248"/>
      <c r="M1768" s="249"/>
      <c r="N1768" s="250"/>
      <c r="O1768" s="250"/>
      <c r="P1768" s="250"/>
      <c r="Q1768" s="250"/>
      <c r="R1768" s="250"/>
      <c r="S1768" s="250"/>
      <c r="T1768" s="25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2" t="s">
        <v>230</v>
      </c>
      <c r="AU1768" s="252" t="s">
        <v>88</v>
      </c>
      <c r="AV1768" s="13" t="s">
        <v>88</v>
      </c>
      <c r="AW1768" s="13" t="s">
        <v>34</v>
      </c>
      <c r="AX1768" s="13" t="s">
        <v>79</v>
      </c>
      <c r="AY1768" s="252" t="s">
        <v>216</v>
      </c>
    </row>
    <row r="1769" s="13" customFormat="1">
      <c r="A1769" s="13"/>
      <c r="B1769" s="241"/>
      <c r="C1769" s="242"/>
      <c r="D1769" s="243" t="s">
        <v>230</v>
      </c>
      <c r="E1769" s="244" t="s">
        <v>1</v>
      </c>
      <c r="F1769" s="245" t="s">
        <v>6418</v>
      </c>
      <c r="G1769" s="242"/>
      <c r="H1769" s="246">
        <v>32.130000000000003</v>
      </c>
      <c r="I1769" s="247"/>
      <c r="J1769" s="242"/>
      <c r="K1769" s="242"/>
      <c r="L1769" s="248"/>
      <c r="M1769" s="249"/>
      <c r="N1769" s="250"/>
      <c r="O1769" s="250"/>
      <c r="P1769" s="250"/>
      <c r="Q1769" s="250"/>
      <c r="R1769" s="250"/>
      <c r="S1769" s="250"/>
      <c r="T1769" s="251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2" t="s">
        <v>230</v>
      </c>
      <c r="AU1769" s="252" t="s">
        <v>88</v>
      </c>
      <c r="AV1769" s="13" t="s">
        <v>88</v>
      </c>
      <c r="AW1769" s="13" t="s">
        <v>34</v>
      </c>
      <c r="AX1769" s="13" t="s">
        <v>79</v>
      </c>
      <c r="AY1769" s="252" t="s">
        <v>216</v>
      </c>
    </row>
    <row r="1770" s="15" customFormat="1">
      <c r="A1770" s="15"/>
      <c r="B1770" s="280"/>
      <c r="C1770" s="281"/>
      <c r="D1770" s="243" t="s">
        <v>230</v>
      </c>
      <c r="E1770" s="282" t="s">
        <v>1</v>
      </c>
      <c r="F1770" s="283" t="s">
        <v>775</v>
      </c>
      <c r="G1770" s="281"/>
      <c r="H1770" s="284">
        <v>198.68000000000001</v>
      </c>
      <c r="I1770" s="285"/>
      <c r="J1770" s="281"/>
      <c r="K1770" s="281"/>
      <c r="L1770" s="286"/>
      <c r="M1770" s="287"/>
      <c r="N1770" s="288"/>
      <c r="O1770" s="288"/>
      <c r="P1770" s="288"/>
      <c r="Q1770" s="288"/>
      <c r="R1770" s="288"/>
      <c r="S1770" s="288"/>
      <c r="T1770" s="289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90" t="s">
        <v>230</v>
      </c>
      <c r="AU1770" s="290" t="s">
        <v>88</v>
      </c>
      <c r="AV1770" s="15" t="s">
        <v>99</v>
      </c>
      <c r="AW1770" s="15" t="s">
        <v>34</v>
      </c>
      <c r="AX1770" s="15" t="s">
        <v>79</v>
      </c>
      <c r="AY1770" s="290" t="s">
        <v>216</v>
      </c>
    </row>
    <row r="1771" s="13" customFormat="1">
      <c r="A1771" s="13"/>
      <c r="B1771" s="241"/>
      <c r="C1771" s="242"/>
      <c r="D1771" s="243" t="s">
        <v>230</v>
      </c>
      <c r="E1771" s="244" t="s">
        <v>1</v>
      </c>
      <c r="F1771" s="245" t="s">
        <v>6419</v>
      </c>
      <c r="G1771" s="242"/>
      <c r="H1771" s="246">
        <v>32.130000000000003</v>
      </c>
      <c r="I1771" s="247"/>
      <c r="J1771" s="242"/>
      <c r="K1771" s="242"/>
      <c r="L1771" s="248"/>
      <c r="M1771" s="249"/>
      <c r="N1771" s="250"/>
      <c r="O1771" s="250"/>
      <c r="P1771" s="250"/>
      <c r="Q1771" s="250"/>
      <c r="R1771" s="250"/>
      <c r="S1771" s="250"/>
      <c r="T1771" s="251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2" t="s">
        <v>230</v>
      </c>
      <c r="AU1771" s="252" t="s">
        <v>88</v>
      </c>
      <c r="AV1771" s="13" t="s">
        <v>88</v>
      </c>
      <c r="AW1771" s="13" t="s">
        <v>34</v>
      </c>
      <c r="AX1771" s="13" t="s">
        <v>79</v>
      </c>
      <c r="AY1771" s="252" t="s">
        <v>216</v>
      </c>
    </row>
    <row r="1772" s="13" customFormat="1">
      <c r="A1772" s="13"/>
      <c r="B1772" s="241"/>
      <c r="C1772" s="242"/>
      <c r="D1772" s="243" t="s">
        <v>230</v>
      </c>
      <c r="E1772" s="244" t="s">
        <v>1</v>
      </c>
      <c r="F1772" s="245" t="s">
        <v>6420</v>
      </c>
      <c r="G1772" s="242"/>
      <c r="H1772" s="246">
        <v>12.460000000000001</v>
      </c>
      <c r="I1772" s="247"/>
      <c r="J1772" s="242"/>
      <c r="K1772" s="242"/>
      <c r="L1772" s="248"/>
      <c r="M1772" s="249"/>
      <c r="N1772" s="250"/>
      <c r="O1772" s="250"/>
      <c r="P1772" s="250"/>
      <c r="Q1772" s="250"/>
      <c r="R1772" s="250"/>
      <c r="S1772" s="250"/>
      <c r="T1772" s="251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2" t="s">
        <v>230</v>
      </c>
      <c r="AU1772" s="252" t="s">
        <v>88</v>
      </c>
      <c r="AV1772" s="13" t="s">
        <v>88</v>
      </c>
      <c r="AW1772" s="13" t="s">
        <v>34</v>
      </c>
      <c r="AX1772" s="13" t="s">
        <v>79</v>
      </c>
      <c r="AY1772" s="252" t="s">
        <v>216</v>
      </c>
    </row>
    <row r="1773" s="13" customFormat="1">
      <c r="A1773" s="13"/>
      <c r="B1773" s="241"/>
      <c r="C1773" s="242"/>
      <c r="D1773" s="243" t="s">
        <v>230</v>
      </c>
      <c r="E1773" s="244" t="s">
        <v>1</v>
      </c>
      <c r="F1773" s="245" t="s">
        <v>6421</v>
      </c>
      <c r="G1773" s="242"/>
      <c r="H1773" s="246">
        <v>12.619999999999999</v>
      </c>
      <c r="I1773" s="247"/>
      <c r="J1773" s="242"/>
      <c r="K1773" s="242"/>
      <c r="L1773" s="248"/>
      <c r="M1773" s="249"/>
      <c r="N1773" s="250"/>
      <c r="O1773" s="250"/>
      <c r="P1773" s="250"/>
      <c r="Q1773" s="250"/>
      <c r="R1773" s="250"/>
      <c r="S1773" s="250"/>
      <c r="T1773" s="251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2" t="s">
        <v>230</v>
      </c>
      <c r="AU1773" s="252" t="s">
        <v>88</v>
      </c>
      <c r="AV1773" s="13" t="s">
        <v>88</v>
      </c>
      <c r="AW1773" s="13" t="s">
        <v>34</v>
      </c>
      <c r="AX1773" s="13" t="s">
        <v>79</v>
      </c>
      <c r="AY1773" s="252" t="s">
        <v>216</v>
      </c>
    </row>
    <row r="1774" s="13" customFormat="1">
      <c r="A1774" s="13"/>
      <c r="B1774" s="241"/>
      <c r="C1774" s="242"/>
      <c r="D1774" s="243" t="s">
        <v>230</v>
      </c>
      <c r="E1774" s="244" t="s">
        <v>1</v>
      </c>
      <c r="F1774" s="245" t="s">
        <v>6422</v>
      </c>
      <c r="G1774" s="242"/>
      <c r="H1774" s="246">
        <v>6.7199999999999998</v>
      </c>
      <c r="I1774" s="247"/>
      <c r="J1774" s="242"/>
      <c r="K1774" s="242"/>
      <c r="L1774" s="248"/>
      <c r="M1774" s="249"/>
      <c r="N1774" s="250"/>
      <c r="O1774" s="250"/>
      <c r="P1774" s="250"/>
      <c r="Q1774" s="250"/>
      <c r="R1774" s="250"/>
      <c r="S1774" s="250"/>
      <c r="T1774" s="251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2" t="s">
        <v>230</v>
      </c>
      <c r="AU1774" s="252" t="s">
        <v>88</v>
      </c>
      <c r="AV1774" s="13" t="s">
        <v>88</v>
      </c>
      <c r="AW1774" s="13" t="s">
        <v>34</v>
      </c>
      <c r="AX1774" s="13" t="s">
        <v>79</v>
      </c>
      <c r="AY1774" s="252" t="s">
        <v>216</v>
      </c>
    </row>
    <row r="1775" s="13" customFormat="1">
      <c r="A1775" s="13"/>
      <c r="B1775" s="241"/>
      <c r="C1775" s="242"/>
      <c r="D1775" s="243" t="s">
        <v>230</v>
      </c>
      <c r="E1775" s="244" t="s">
        <v>1</v>
      </c>
      <c r="F1775" s="245" t="s">
        <v>6423</v>
      </c>
      <c r="G1775" s="242"/>
      <c r="H1775" s="246">
        <v>32.130000000000003</v>
      </c>
      <c r="I1775" s="247"/>
      <c r="J1775" s="242"/>
      <c r="K1775" s="242"/>
      <c r="L1775" s="248"/>
      <c r="M1775" s="249"/>
      <c r="N1775" s="250"/>
      <c r="O1775" s="250"/>
      <c r="P1775" s="250"/>
      <c r="Q1775" s="250"/>
      <c r="R1775" s="250"/>
      <c r="S1775" s="250"/>
      <c r="T1775" s="25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2" t="s">
        <v>230</v>
      </c>
      <c r="AU1775" s="252" t="s">
        <v>88</v>
      </c>
      <c r="AV1775" s="13" t="s">
        <v>88</v>
      </c>
      <c r="AW1775" s="13" t="s">
        <v>34</v>
      </c>
      <c r="AX1775" s="13" t="s">
        <v>79</v>
      </c>
      <c r="AY1775" s="252" t="s">
        <v>216</v>
      </c>
    </row>
    <row r="1776" s="15" customFormat="1">
      <c r="A1776" s="15"/>
      <c r="B1776" s="280"/>
      <c r="C1776" s="281"/>
      <c r="D1776" s="243" t="s">
        <v>230</v>
      </c>
      <c r="E1776" s="282" t="s">
        <v>1</v>
      </c>
      <c r="F1776" s="283" t="s">
        <v>778</v>
      </c>
      <c r="G1776" s="281"/>
      <c r="H1776" s="284">
        <v>96.060000000000002</v>
      </c>
      <c r="I1776" s="285"/>
      <c r="J1776" s="281"/>
      <c r="K1776" s="281"/>
      <c r="L1776" s="286"/>
      <c r="M1776" s="287"/>
      <c r="N1776" s="288"/>
      <c r="O1776" s="288"/>
      <c r="P1776" s="288"/>
      <c r="Q1776" s="288"/>
      <c r="R1776" s="288"/>
      <c r="S1776" s="288"/>
      <c r="T1776" s="289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90" t="s">
        <v>230</v>
      </c>
      <c r="AU1776" s="290" t="s">
        <v>88</v>
      </c>
      <c r="AV1776" s="15" t="s">
        <v>99</v>
      </c>
      <c r="AW1776" s="15" t="s">
        <v>34</v>
      </c>
      <c r="AX1776" s="15" t="s">
        <v>79</v>
      </c>
      <c r="AY1776" s="290" t="s">
        <v>216</v>
      </c>
    </row>
    <row r="1777" s="14" customFormat="1">
      <c r="A1777" s="14"/>
      <c r="B1777" s="253"/>
      <c r="C1777" s="254"/>
      <c r="D1777" s="243" t="s">
        <v>230</v>
      </c>
      <c r="E1777" s="255" t="s">
        <v>1</v>
      </c>
      <c r="F1777" s="256" t="s">
        <v>285</v>
      </c>
      <c r="G1777" s="254"/>
      <c r="H1777" s="257">
        <v>294.74000000000001</v>
      </c>
      <c r="I1777" s="258"/>
      <c r="J1777" s="254"/>
      <c r="K1777" s="254"/>
      <c r="L1777" s="259"/>
      <c r="M1777" s="260"/>
      <c r="N1777" s="261"/>
      <c r="O1777" s="261"/>
      <c r="P1777" s="261"/>
      <c r="Q1777" s="261"/>
      <c r="R1777" s="261"/>
      <c r="S1777" s="261"/>
      <c r="T1777" s="26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3" t="s">
        <v>230</v>
      </c>
      <c r="AU1777" s="263" t="s">
        <v>88</v>
      </c>
      <c r="AV1777" s="14" t="s">
        <v>121</v>
      </c>
      <c r="AW1777" s="14" t="s">
        <v>34</v>
      </c>
      <c r="AX1777" s="14" t="s">
        <v>86</v>
      </c>
      <c r="AY1777" s="263" t="s">
        <v>216</v>
      </c>
    </row>
    <row r="1778" s="2" customFormat="1" ht="16.5" customHeight="1">
      <c r="A1778" s="39"/>
      <c r="B1778" s="40"/>
      <c r="C1778" s="228" t="s">
        <v>2860</v>
      </c>
      <c r="D1778" s="228" t="s">
        <v>218</v>
      </c>
      <c r="E1778" s="229" t="s">
        <v>2952</v>
      </c>
      <c r="F1778" s="230" t="s">
        <v>2953</v>
      </c>
      <c r="G1778" s="231" t="s">
        <v>359</v>
      </c>
      <c r="H1778" s="232">
        <v>20.219000000000001</v>
      </c>
      <c r="I1778" s="233"/>
      <c r="J1778" s="234">
        <f>ROUND(I1778*H1778,2)</f>
        <v>0</v>
      </c>
      <c r="K1778" s="230" t="s">
        <v>222</v>
      </c>
      <c r="L1778" s="45"/>
      <c r="M1778" s="235" t="s">
        <v>1</v>
      </c>
      <c r="N1778" s="236" t="s">
        <v>44</v>
      </c>
      <c r="O1778" s="92"/>
      <c r="P1778" s="237">
        <f>O1778*H1778</f>
        <v>0</v>
      </c>
      <c r="Q1778" s="237">
        <v>0</v>
      </c>
      <c r="R1778" s="237">
        <f>Q1778*H1778</f>
        <v>0</v>
      </c>
      <c r="S1778" s="237">
        <v>0</v>
      </c>
      <c r="T1778" s="238">
        <f>S1778*H1778</f>
        <v>0</v>
      </c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R1778" s="239" t="s">
        <v>290</v>
      </c>
      <c r="AT1778" s="239" t="s">
        <v>218</v>
      </c>
      <c r="AU1778" s="239" t="s">
        <v>88</v>
      </c>
      <c r="AY1778" s="18" t="s">
        <v>216</v>
      </c>
      <c r="BE1778" s="240">
        <f>IF(N1778="základní",J1778,0)</f>
        <v>0</v>
      </c>
      <c r="BF1778" s="240">
        <f>IF(N1778="snížená",J1778,0)</f>
        <v>0</v>
      </c>
      <c r="BG1778" s="240">
        <f>IF(N1778="zákl. přenesená",J1778,0)</f>
        <v>0</v>
      </c>
      <c r="BH1778" s="240">
        <f>IF(N1778="sníž. přenesená",J1778,0)</f>
        <v>0</v>
      </c>
      <c r="BI1778" s="240">
        <f>IF(N1778="nulová",J1778,0)</f>
        <v>0</v>
      </c>
      <c r="BJ1778" s="18" t="s">
        <v>86</v>
      </c>
      <c r="BK1778" s="240">
        <f>ROUND(I1778*H1778,2)</f>
        <v>0</v>
      </c>
      <c r="BL1778" s="18" t="s">
        <v>290</v>
      </c>
      <c r="BM1778" s="239" t="s">
        <v>2954</v>
      </c>
    </row>
    <row r="1779" s="2" customFormat="1" ht="16.5" customHeight="1">
      <c r="A1779" s="39"/>
      <c r="B1779" s="40"/>
      <c r="C1779" s="228" t="s">
        <v>2864</v>
      </c>
      <c r="D1779" s="228" t="s">
        <v>218</v>
      </c>
      <c r="E1779" s="229" t="s">
        <v>2956</v>
      </c>
      <c r="F1779" s="230" t="s">
        <v>2957</v>
      </c>
      <c r="G1779" s="231" t="s">
        <v>359</v>
      </c>
      <c r="H1779" s="232">
        <v>20.219000000000001</v>
      </c>
      <c r="I1779" s="233"/>
      <c r="J1779" s="234">
        <f>ROUND(I1779*H1779,2)</f>
        <v>0</v>
      </c>
      <c r="K1779" s="230" t="s">
        <v>222</v>
      </c>
      <c r="L1779" s="45"/>
      <c r="M1779" s="235" t="s">
        <v>1</v>
      </c>
      <c r="N1779" s="236" t="s">
        <v>44</v>
      </c>
      <c r="O1779" s="92"/>
      <c r="P1779" s="237">
        <f>O1779*H1779</f>
        <v>0</v>
      </c>
      <c r="Q1779" s="237">
        <v>0</v>
      </c>
      <c r="R1779" s="237">
        <f>Q1779*H1779</f>
        <v>0</v>
      </c>
      <c r="S1779" s="237">
        <v>0</v>
      </c>
      <c r="T1779" s="238">
        <f>S1779*H1779</f>
        <v>0</v>
      </c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R1779" s="239" t="s">
        <v>290</v>
      </c>
      <c r="AT1779" s="239" t="s">
        <v>218</v>
      </c>
      <c r="AU1779" s="239" t="s">
        <v>88</v>
      </c>
      <c r="AY1779" s="18" t="s">
        <v>216</v>
      </c>
      <c r="BE1779" s="240">
        <f>IF(N1779="základní",J1779,0)</f>
        <v>0</v>
      </c>
      <c r="BF1779" s="240">
        <f>IF(N1779="snížená",J1779,0)</f>
        <v>0</v>
      </c>
      <c r="BG1779" s="240">
        <f>IF(N1779="zákl. přenesená",J1779,0)</f>
        <v>0</v>
      </c>
      <c r="BH1779" s="240">
        <f>IF(N1779="sníž. přenesená",J1779,0)</f>
        <v>0</v>
      </c>
      <c r="BI1779" s="240">
        <f>IF(N1779="nulová",J1779,0)</f>
        <v>0</v>
      </c>
      <c r="BJ1779" s="18" t="s">
        <v>86</v>
      </c>
      <c r="BK1779" s="240">
        <f>ROUND(I1779*H1779,2)</f>
        <v>0</v>
      </c>
      <c r="BL1779" s="18" t="s">
        <v>290</v>
      </c>
      <c r="BM1779" s="239" t="s">
        <v>2958</v>
      </c>
    </row>
    <row r="1780" s="12" customFormat="1" ht="22.8" customHeight="1">
      <c r="A1780" s="12"/>
      <c r="B1780" s="212"/>
      <c r="C1780" s="213"/>
      <c r="D1780" s="214" t="s">
        <v>78</v>
      </c>
      <c r="E1780" s="226" t="s">
        <v>2959</v>
      </c>
      <c r="F1780" s="226" t="s">
        <v>2960</v>
      </c>
      <c r="G1780" s="213"/>
      <c r="H1780" s="213"/>
      <c r="I1780" s="216"/>
      <c r="J1780" s="227">
        <f>BK1780</f>
        <v>0</v>
      </c>
      <c r="K1780" s="213"/>
      <c r="L1780" s="218"/>
      <c r="M1780" s="219"/>
      <c r="N1780" s="220"/>
      <c r="O1780" s="220"/>
      <c r="P1780" s="221">
        <f>SUM(P1781:P1887)</f>
        <v>0</v>
      </c>
      <c r="Q1780" s="220"/>
      <c r="R1780" s="221">
        <f>SUM(R1781:R1887)</f>
        <v>14.83012875</v>
      </c>
      <c r="S1780" s="220"/>
      <c r="T1780" s="222">
        <f>SUM(T1781:T1887)</f>
        <v>2.5164599999999999</v>
      </c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R1780" s="223" t="s">
        <v>88</v>
      </c>
      <c r="AT1780" s="224" t="s">
        <v>78</v>
      </c>
      <c r="AU1780" s="224" t="s">
        <v>86</v>
      </c>
      <c r="AY1780" s="223" t="s">
        <v>216</v>
      </c>
      <c r="BK1780" s="225">
        <f>SUM(BK1781:BK1887)</f>
        <v>0</v>
      </c>
    </row>
    <row r="1781" s="2" customFormat="1" ht="16.5" customHeight="1">
      <c r="A1781" s="39"/>
      <c r="B1781" s="40"/>
      <c r="C1781" s="228" t="s">
        <v>2868</v>
      </c>
      <c r="D1781" s="228" t="s">
        <v>218</v>
      </c>
      <c r="E1781" s="229" t="s">
        <v>6424</v>
      </c>
      <c r="F1781" s="230" t="s">
        <v>6425</v>
      </c>
      <c r="G1781" s="231" t="s">
        <v>277</v>
      </c>
      <c r="H1781" s="232">
        <v>711.39999999999998</v>
      </c>
      <c r="I1781" s="233"/>
      <c r="J1781" s="234">
        <f>ROUND(I1781*H1781,2)</f>
        <v>0</v>
      </c>
      <c r="K1781" s="230" t="s">
        <v>222</v>
      </c>
      <c r="L1781" s="45"/>
      <c r="M1781" s="235" t="s">
        <v>1</v>
      </c>
      <c r="N1781" s="236" t="s">
        <v>44</v>
      </c>
      <c r="O1781" s="92"/>
      <c r="P1781" s="237">
        <f>O1781*H1781</f>
        <v>0</v>
      </c>
      <c r="Q1781" s="237">
        <v>0</v>
      </c>
      <c r="R1781" s="237">
        <f>Q1781*H1781</f>
        <v>0</v>
      </c>
      <c r="S1781" s="237">
        <v>0</v>
      </c>
      <c r="T1781" s="238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9" t="s">
        <v>290</v>
      </c>
      <c r="AT1781" s="239" t="s">
        <v>218</v>
      </c>
      <c r="AU1781" s="239" t="s">
        <v>88</v>
      </c>
      <c r="AY1781" s="18" t="s">
        <v>216</v>
      </c>
      <c r="BE1781" s="240">
        <f>IF(N1781="základní",J1781,0)</f>
        <v>0</v>
      </c>
      <c r="BF1781" s="240">
        <f>IF(N1781="snížená",J1781,0)</f>
        <v>0</v>
      </c>
      <c r="BG1781" s="240">
        <f>IF(N1781="zákl. přenesená",J1781,0)</f>
        <v>0</v>
      </c>
      <c r="BH1781" s="240">
        <f>IF(N1781="sníž. přenesená",J1781,0)</f>
        <v>0</v>
      </c>
      <c r="BI1781" s="240">
        <f>IF(N1781="nulová",J1781,0)</f>
        <v>0</v>
      </c>
      <c r="BJ1781" s="18" t="s">
        <v>86</v>
      </c>
      <c r="BK1781" s="240">
        <f>ROUND(I1781*H1781,2)</f>
        <v>0</v>
      </c>
      <c r="BL1781" s="18" t="s">
        <v>290</v>
      </c>
      <c r="BM1781" s="239" t="s">
        <v>6426</v>
      </c>
    </row>
    <row r="1782" s="13" customFormat="1">
      <c r="A1782" s="13"/>
      <c r="B1782" s="241"/>
      <c r="C1782" s="242"/>
      <c r="D1782" s="243" t="s">
        <v>230</v>
      </c>
      <c r="E1782" s="244" t="s">
        <v>1</v>
      </c>
      <c r="F1782" s="245" t="s">
        <v>6427</v>
      </c>
      <c r="G1782" s="242"/>
      <c r="H1782" s="246">
        <v>243.44</v>
      </c>
      <c r="I1782" s="247"/>
      <c r="J1782" s="242"/>
      <c r="K1782" s="242"/>
      <c r="L1782" s="248"/>
      <c r="M1782" s="249"/>
      <c r="N1782" s="250"/>
      <c r="O1782" s="250"/>
      <c r="P1782" s="250"/>
      <c r="Q1782" s="250"/>
      <c r="R1782" s="250"/>
      <c r="S1782" s="250"/>
      <c r="T1782" s="25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2" t="s">
        <v>230</v>
      </c>
      <c r="AU1782" s="252" t="s">
        <v>88</v>
      </c>
      <c r="AV1782" s="13" t="s">
        <v>88</v>
      </c>
      <c r="AW1782" s="13" t="s">
        <v>34</v>
      </c>
      <c r="AX1782" s="13" t="s">
        <v>79</v>
      </c>
      <c r="AY1782" s="252" t="s">
        <v>216</v>
      </c>
    </row>
    <row r="1783" s="13" customFormat="1">
      <c r="A1783" s="13"/>
      <c r="B1783" s="241"/>
      <c r="C1783" s="242"/>
      <c r="D1783" s="243" t="s">
        <v>230</v>
      </c>
      <c r="E1783" s="244" t="s">
        <v>1</v>
      </c>
      <c r="F1783" s="245" t="s">
        <v>6428</v>
      </c>
      <c r="G1783" s="242"/>
      <c r="H1783" s="246">
        <v>20.16</v>
      </c>
      <c r="I1783" s="247"/>
      <c r="J1783" s="242"/>
      <c r="K1783" s="242"/>
      <c r="L1783" s="248"/>
      <c r="M1783" s="249"/>
      <c r="N1783" s="250"/>
      <c r="O1783" s="250"/>
      <c r="P1783" s="250"/>
      <c r="Q1783" s="250"/>
      <c r="R1783" s="250"/>
      <c r="S1783" s="250"/>
      <c r="T1783" s="25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2" t="s">
        <v>230</v>
      </c>
      <c r="AU1783" s="252" t="s">
        <v>88</v>
      </c>
      <c r="AV1783" s="13" t="s">
        <v>88</v>
      </c>
      <c r="AW1783" s="13" t="s">
        <v>34</v>
      </c>
      <c r="AX1783" s="13" t="s">
        <v>79</v>
      </c>
      <c r="AY1783" s="252" t="s">
        <v>216</v>
      </c>
    </row>
    <row r="1784" s="13" customFormat="1">
      <c r="A1784" s="13"/>
      <c r="B1784" s="241"/>
      <c r="C1784" s="242"/>
      <c r="D1784" s="243" t="s">
        <v>230</v>
      </c>
      <c r="E1784" s="244" t="s">
        <v>1</v>
      </c>
      <c r="F1784" s="245" t="s">
        <v>6429</v>
      </c>
      <c r="G1784" s="242"/>
      <c r="H1784" s="246">
        <v>447.80000000000001</v>
      </c>
      <c r="I1784" s="247"/>
      <c r="J1784" s="242"/>
      <c r="K1784" s="242"/>
      <c r="L1784" s="248"/>
      <c r="M1784" s="249"/>
      <c r="N1784" s="250"/>
      <c r="O1784" s="250"/>
      <c r="P1784" s="250"/>
      <c r="Q1784" s="250"/>
      <c r="R1784" s="250"/>
      <c r="S1784" s="250"/>
      <c r="T1784" s="251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2" t="s">
        <v>230</v>
      </c>
      <c r="AU1784" s="252" t="s">
        <v>88</v>
      </c>
      <c r="AV1784" s="13" t="s">
        <v>88</v>
      </c>
      <c r="AW1784" s="13" t="s">
        <v>34</v>
      </c>
      <c r="AX1784" s="13" t="s">
        <v>79</v>
      </c>
      <c r="AY1784" s="252" t="s">
        <v>216</v>
      </c>
    </row>
    <row r="1785" s="14" customFormat="1">
      <c r="A1785" s="14"/>
      <c r="B1785" s="253"/>
      <c r="C1785" s="254"/>
      <c r="D1785" s="243" t="s">
        <v>230</v>
      </c>
      <c r="E1785" s="255" t="s">
        <v>1</v>
      </c>
      <c r="F1785" s="256" t="s">
        <v>285</v>
      </c>
      <c r="G1785" s="254"/>
      <c r="H1785" s="257">
        <v>711.40000000000009</v>
      </c>
      <c r="I1785" s="258"/>
      <c r="J1785" s="254"/>
      <c r="K1785" s="254"/>
      <c r="L1785" s="259"/>
      <c r="M1785" s="260"/>
      <c r="N1785" s="261"/>
      <c r="O1785" s="261"/>
      <c r="P1785" s="261"/>
      <c r="Q1785" s="261"/>
      <c r="R1785" s="261"/>
      <c r="S1785" s="261"/>
      <c r="T1785" s="26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3" t="s">
        <v>230</v>
      </c>
      <c r="AU1785" s="263" t="s">
        <v>88</v>
      </c>
      <c r="AV1785" s="14" t="s">
        <v>121</v>
      </c>
      <c r="AW1785" s="14" t="s">
        <v>34</v>
      </c>
      <c r="AX1785" s="14" t="s">
        <v>86</v>
      </c>
      <c r="AY1785" s="263" t="s">
        <v>216</v>
      </c>
    </row>
    <row r="1786" s="2" customFormat="1" ht="16.5" customHeight="1">
      <c r="A1786" s="39"/>
      <c r="B1786" s="40"/>
      <c r="C1786" s="228" t="s">
        <v>2872</v>
      </c>
      <c r="D1786" s="228" t="s">
        <v>218</v>
      </c>
      <c r="E1786" s="229" t="s">
        <v>6430</v>
      </c>
      <c r="F1786" s="230" t="s">
        <v>6431</v>
      </c>
      <c r="G1786" s="231" t="s">
        <v>277</v>
      </c>
      <c r="H1786" s="232">
        <v>28.611000000000001</v>
      </c>
      <c r="I1786" s="233"/>
      <c r="J1786" s="234">
        <f>ROUND(I1786*H1786,2)</f>
        <v>0</v>
      </c>
      <c r="K1786" s="230" t="s">
        <v>222</v>
      </c>
      <c r="L1786" s="45"/>
      <c r="M1786" s="235" t="s">
        <v>1</v>
      </c>
      <c r="N1786" s="236" t="s">
        <v>44</v>
      </c>
      <c r="O1786" s="92"/>
      <c r="P1786" s="237">
        <f>O1786*H1786</f>
        <v>0</v>
      </c>
      <c r="Q1786" s="237">
        <v>0</v>
      </c>
      <c r="R1786" s="237">
        <f>Q1786*H1786</f>
        <v>0</v>
      </c>
      <c r="S1786" s="237">
        <v>0</v>
      </c>
      <c r="T1786" s="238">
        <f>S1786*H1786</f>
        <v>0</v>
      </c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R1786" s="239" t="s">
        <v>290</v>
      </c>
      <c r="AT1786" s="239" t="s">
        <v>218</v>
      </c>
      <c r="AU1786" s="239" t="s">
        <v>88</v>
      </c>
      <c r="AY1786" s="18" t="s">
        <v>216</v>
      </c>
      <c r="BE1786" s="240">
        <f>IF(N1786="základní",J1786,0)</f>
        <v>0</v>
      </c>
      <c r="BF1786" s="240">
        <f>IF(N1786="snížená",J1786,0)</f>
        <v>0</v>
      </c>
      <c r="BG1786" s="240">
        <f>IF(N1786="zákl. přenesená",J1786,0)</f>
        <v>0</v>
      </c>
      <c r="BH1786" s="240">
        <f>IF(N1786="sníž. přenesená",J1786,0)</f>
        <v>0</v>
      </c>
      <c r="BI1786" s="240">
        <f>IF(N1786="nulová",J1786,0)</f>
        <v>0</v>
      </c>
      <c r="BJ1786" s="18" t="s">
        <v>86</v>
      </c>
      <c r="BK1786" s="240">
        <f>ROUND(I1786*H1786,2)</f>
        <v>0</v>
      </c>
      <c r="BL1786" s="18" t="s">
        <v>290</v>
      </c>
      <c r="BM1786" s="239" t="s">
        <v>6432</v>
      </c>
    </row>
    <row r="1787" s="13" customFormat="1">
      <c r="A1787" s="13"/>
      <c r="B1787" s="241"/>
      <c r="C1787" s="242"/>
      <c r="D1787" s="243" t="s">
        <v>230</v>
      </c>
      <c r="E1787" s="244" t="s">
        <v>1</v>
      </c>
      <c r="F1787" s="245" t="s">
        <v>6433</v>
      </c>
      <c r="G1787" s="242"/>
      <c r="H1787" s="246">
        <v>28.611000000000001</v>
      </c>
      <c r="I1787" s="247"/>
      <c r="J1787" s="242"/>
      <c r="K1787" s="242"/>
      <c r="L1787" s="248"/>
      <c r="M1787" s="249"/>
      <c r="N1787" s="250"/>
      <c r="O1787" s="250"/>
      <c r="P1787" s="250"/>
      <c r="Q1787" s="250"/>
      <c r="R1787" s="250"/>
      <c r="S1787" s="250"/>
      <c r="T1787" s="251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2" t="s">
        <v>230</v>
      </c>
      <c r="AU1787" s="252" t="s">
        <v>88</v>
      </c>
      <c r="AV1787" s="13" t="s">
        <v>88</v>
      </c>
      <c r="AW1787" s="13" t="s">
        <v>34</v>
      </c>
      <c r="AX1787" s="13" t="s">
        <v>86</v>
      </c>
      <c r="AY1787" s="252" t="s">
        <v>216</v>
      </c>
    </row>
    <row r="1788" s="2" customFormat="1" ht="16.5" customHeight="1">
      <c r="A1788" s="39"/>
      <c r="B1788" s="40"/>
      <c r="C1788" s="228" t="s">
        <v>2878</v>
      </c>
      <c r="D1788" s="228" t="s">
        <v>218</v>
      </c>
      <c r="E1788" s="229" t="s">
        <v>2966</v>
      </c>
      <c r="F1788" s="230" t="s">
        <v>2967</v>
      </c>
      <c r="G1788" s="231" t="s">
        <v>277</v>
      </c>
      <c r="H1788" s="232">
        <v>718.57000000000005</v>
      </c>
      <c r="I1788" s="233"/>
      <c r="J1788" s="234">
        <f>ROUND(I1788*H1788,2)</f>
        <v>0</v>
      </c>
      <c r="K1788" s="230" t="s">
        <v>222</v>
      </c>
      <c r="L1788" s="45"/>
      <c r="M1788" s="235" t="s">
        <v>1</v>
      </c>
      <c r="N1788" s="236" t="s">
        <v>44</v>
      </c>
      <c r="O1788" s="92"/>
      <c r="P1788" s="237">
        <f>O1788*H1788</f>
        <v>0</v>
      </c>
      <c r="Q1788" s="237">
        <v>0</v>
      </c>
      <c r="R1788" s="237">
        <f>Q1788*H1788</f>
        <v>0</v>
      </c>
      <c r="S1788" s="237">
        <v>0</v>
      </c>
      <c r="T1788" s="238">
        <f>S1788*H1788</f>
        <v>0</v>
      </c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R1788" s="239" t="s">
        <v>290</v>
      </c>
      <c r="AT1788" s="239" t="s">
        <v>218</v>
      </c>
      <c r="AU1788" s="239" t="s">
        <v>88</v>
      </c>
      <c r="AY1788" s="18" t="s">
        <v>216</v>
      </c>
      <c r="BE1788" s="240">
        <f>IF(N1788="základní",J1788,0)</f>
        <v>0</v>
      </c>
      <c r="BF1788" s="240">
        <f>IF(N1788="snížená",J1788,0)</f>
        <v>0</v>
      </c>
      <c r="BG1788" s="240">
        <f>IF(N1788="zákl. přenesená",J1788,0)</f>
        <v>0</v>
      </c>
      <c r="BH1788" s="240">
        <f>IF(N1788="sníž. přenesená",J1788,0)</f>
        <v>0</v>
      </c>
      <c r="BI1788" s="240">
        <f>IF(N1788="nulová",J1788,0)</f>
        <v>0</v>
      </c>
      <c r="BJ1788" s="18" t="s">
        <v>86</v>
      </c>
      <c r="BK1788" s="240">
        <f>ROUND(I1788*H1788,2)</f>
        <v>0</v>
      </c>
      <c r="BL1788" s="18" t="s">
        <v>290</v>
      </c>
      <c r="BM1788" s="239" t="s">
        <v>2968</v>
      </c>
    </row>
    <row r="1789" s="13" customFormat="1">
      <c r="A1789" s="13"/>
      <c r="B1789" s="241"/>
      <c r="C1789" s="242"/>
      <c r="D1789" s="243" t="s">
        <v>230</v>
      </c>
      <c r="E1789" s="244" t="s">
        <v>1</v>
      </c>
      <c r="F1789" s="245" t="s">
        <v>6434</v>
      </c>
      <c r="G1789" s="242"/>
      <c r="H1789" s="246">
        <v>307.69999999999999</v>
      </c>
      <c r="I1789" s="247"/>
      <c r="J1789" s="242"/>
      <c r="K1789" s="242"/>
      <c r="L1789" s="248"/>
      <c r="M1789" s="249"/>
      <c r="N1789" s="250"/>
      <c r="O1789" s="250"/>
      <c r="P1789" s="250"/>
      <c r="Q1789" s="250"/>
      <c r="R1789" s="250"/>
      <c r="S1789" s="250"/>
      <c r="T1789" s="251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2" t="s">
        <v>230</v>
      </c>
      <c r="AU1789" s="252" t="s">
        <v>88</v>
      </c>
      <c r="AV1789" s="13" t="s">
        <v>88</v>
      </c>
      <c r="AW1789" s="13" t="s">
        <v>34</v>
      </c>
      <c r="AX1789" s="13" t="s">
        <v>79</v>
      </c>
      <c r="AY1789" s="252" t="s">
        <v>216</v>
      </c>
    </row>
    <row r="1790" s="13" customFormat="1">
      <c r="A1790" s="13"/>
      <c r="B1790" s="241"/>
      <c r="C1790" s="242"/>
      <c r="D1790" s="243" t="s">
        <v>230</v>
      </c>
      <c r="E1790" s="244" t="s">
        <v>1</v>
      </c>
      <c r="F1790" s="245" t="s">
        <v>6435</v>
      </c>
      <c r="G1790" s="242"/>
      <c r="H1790" s="246">
        <v>410.87</v>
      </c>
      <c r="I1790" s="247"/>
      <c r="J1790" s="242"/>
      <c r="K1790" s="242"/>
      <c r="L1790" s="248"/>
      <c r="M1790" s="249"/>
      <c r="N1790" s="250"/>
      <c r="O1790" s="250"/>
      <c r="P1790" s="250"/>
      <c r="Q1790" s="250"/>
      <c r="R1790" s="250"/>
      <c r="S1790" s="250"/>
      <c r="T1790" s="25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2" t="s">
        <v>230</v>
      </c>
      <c r="AU1790" s="252" t="s">
        <v>88</v>
      </c>
      <c r="AV1790" s="13" t="s">
        <v>88</v>
      </c>
      <c r="AW1790" s="13" t="s">
        <v>34</v>
      </c>
      <c r="AX1790" s="13" t="s">
        <v>79</v>
      </c>
      <c r="AY1790" s="252" t="s">
        <v>216</v>
      </c>
    </row>
    <row r="1791" s="14" customFormat="1">
      <c r="A1791" s="14"/>
      <c r="B1791" s="253"/>
      <c r="C1791" s="254"/>
      <c r="D1791" s="243" t="s">
        <v>230</v>
      </c>
      <c r="E1791" s="255" t="s">
        <v>1</v>
      </c>
      <c r="F1791" s="256" t="s">
        <v>285</v>
      </c>
      <c r="G1791" s="254"/>
      <c r="H1791" s="257">
        <v>718.56999999999994</v>
      </c>
      <c r="I1791" s="258"/>
      <c r="J1791" s="254"/>
      <c r="K1791" s="254"/>
      <c r="L1791" s="259"/>
      <c r="M1791" s="260"/>
      <c r="N1791" s="261"/>
      <c r="O1791" s="261"/>
      <c r="P1791" s="261"/>
      <c r="Q1791" s="261"/>
      <c r="R1791" s="261"/>
      <c r="S1791" s="261"/>
      <c r="T1791" s="26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3" t="s">
        <v>230</v>
      </c>
      <c r="AU1791" s="263" t="s">
        <v>88</v>
      </c>
      <c r="AV1791" s="14" t="s">
        <v>121</v>
      </c>
      <c r="AW1791" s="14" t="s">
        <v>34</v>
      </c>
      <c r="AX1791" s="14" t="s">
        <v>86</v>
      </c>
      <c r="AY1791" s="263" t="s">
        <v>216</v>
      </c>
    </row>
    <row r="1792" s="2" customFormat="1" ht="16.5" customHeight="1">
      <c r="A1792" s="39"/>
      <c r="B1792" s="40"/>
      <c r="C1792" s="228" t="s">
        <v>2884</v>
      </c>
      <c r="D1792" s="228" t="s">
        <v>218</v>
      </c>
      <c r="E1792" s="229" t="s">
        <v>6436</v>
      </c>
      <c r="F1792" s="230" t="s">
        <v>6437</v>
      </c>
      <c r="G1792" s="231" t="s">
        <v>277</v>
      </c>
      <c r="H1792" s="232">
        <v>32.844000000000001</v>
      </c>
      <c r="I1792" s="233"/>
      <c r="J1792" s="234">
        <f>ROUND(I1792*H1792,2)</f>
        <v>0</v>
      </c>
      <c r="K1792" s="230" t="s">
        <v>222</v>
      </c>
      <c r="L1792" s="45"/>
      <c r="M1792" s="235" t="s">
        <v>1</v>
      </c>
      <c r="N1792" s="236" t="s">
        <v>44</v>
      </c>
      <c r="O1792" s="92"/>
      <c r="P1792" s="237">
        <f>O1792*H1792</f>
        <v>0</v>
      </c>
      <c r="Q1792" s="237">
        <v>0</v>
      </c>
      <c r="R1792" s="237">
        <f>Q1792*H1792</f>
        <v>0</v>
      </c>
      <c r="S1792" s="237">
        <v>0</v>
      </c>
      <c r="T1792" s="238">
        <f>S1792*H1792</f>
        <v>0</v>
      </c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R1792" s="239" t="s">
        <v>290</v>
      </c>
      <c r="AT1792" s="239" t="s">
        <v>218</v>
      </c>
      <c r="AU1792" s="239" t="s">
        <v>88</v>
      </c>
      <c r="AY1792" s="18" t="s">
        <v>216</v>
      </c>
      <c r="BE1792" s="240">
        <f>IF(N1792="základní",J1792,0)</f>
        <v>0</v>
      </c>
      <c r="BF1792" s="240">
        <f>IF(N1792="snížená",J1792,0)</f>
        <v>0</v>
      </c>
      <c r="BG1792" s="240">
        <f>IF(N1792="zákl. přenesená",J1792,0)</f>
        <v>0</v>
      </c>
      <c r="BH1792" s="240">
        <f>IF(N1792="sníž. přenesená",J1792,0)</f>
        <v>0</v>
      </c>
      <c r="BI1792" s="240">
        <f>IF(N1792="nulová",J1792,0)</f>
        <v>0</v>
      </c>
      <c r="BJ1792" s="18" t="s">
        <v>86</v>
      </c>
      <c r="BK1792" s="240">
        <f>ROUND(I1792*H1792,2)</f>
        <v>0</v>
      </c>
      <c r="BL1792" s="18" t="s">
        <v>290</v>
      </c>
      <c r="BM1792" s="239" t="s">
        <v>6438</v>
      </c>
    </row>
    <row r="1793" s="13" customFormat="1">
      <c r="A1793" s="13"/>
      <c r="B1793" s="241"/>
      <c r="C1793" s="242"/>
      <c r="D1793" s="243" t="s">
        <v>230</v>
      </c>
      <c r="E1793" s="244" t="s">
        <v>1</v>
      </c>
      <c r="F1793" s="245" t="s">
        <v>6439</v>
      </c>
      <c r="G1793" s="242"/>
      <c r="H1793" s="246">
        <v>13.77</v>
      </c>
      <c r="I1793" s="247"/>
      <c r="J1793" s="242"/>
      <c r="K1793" s="242"/>
      <c r="L1793" s="248"/>
      <c r="M1793" s="249"/>
      <c r="N1793" s="250"/>
      <c r="O1793" s="250"/>
      <c r="P1793" s="250"/>
      <c r="Q1793" s="250"/>
      <c r="R1793" s="250"/>
      <c r="S1793" s="250"/>
      <c r="T1793" s="25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2" t="s">
        <v>230</v>
      </c>
      <c r="AU1793" s="252" t="s">
        <v>88</v>
      </c>
      <c r="AV1793" s="13" t="s">
        <v>88</v>
      </c>
      <c r="AW1793" s="13" t="s">
        <v>34</v>
      </c>
      <c r="AX1793" s="13" t="s">
        <v>79</v>
      </c>
      <c r="AY1793" s="252" t="s">
        <v>216</v>
      </c>
    </row>
    <row r="1794" s="13" customFormat="1">
      <c r="A1794" s="13"/>
      <c r="B1794" s="241"/>
      <c r="C1794" s="242"/>
      <c r="D1794" s="243" t="s">
        <v>230</v>
      </c>
      <c r="E1794" s="244" t="s">
        <v>1</v>
      </c>
      <c r="F1794" s="245" t="s">
        <v>6440</v>
      </c>
      <c r="G1794" s="242"/>
      <c r="H1794" s="246">
        <v>19.074000000000002</v>
      </c>
      <c r="I1794" s="247"/>
      <c r="J1794" s="242"/>
      <c r="K1794" s="242"/>
      <c r="L1794" s="248"/>
      <c r="M1794" s="249"/>
      <c r="N1794" s="250"/>
      <c r="O1794" s="250"/>
      <c r="P1794" s="250"/>
      <c r="Q1794" s="250"/>
      <c r="R1794" s="250"/>
      <c r="S1794" s="250"/>
      <c r="T1794" s="251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2" t="s">
        <v>230</v>
      </c>
      <c r="AU1794" s="252" t="s">
        <v>88</v>
      </c>
      <c r="AV1794" s="13" t="s">
        <v>88</v>
      </c>
      <c r="AW1794" s="13" t="s">
        <v>34</v>
      </c>
      <c r="AX1794" s="13" t="s">
        <v>79</v>
      </c>
      <c r="AY1794" s="252" t="s">
        <v>216</v>
      </c>
    </row>
    <row r="1795" s="14" customFormat="1">
      <c r="A1795" s="14"/>
      <c r="B1795" s="253"/>
      <c r="C1795" s="254"/>
      <c r="D1795" s="243" t="s">
        <v>230</v>
      </c>
      <c r="E1795" s="255" t="s">
        <v>1</v>
      </c>
      <c r="F1795" s="256" t="s">
        <v>285</v>
      </c>
      <c r="G1795" s="254"/>
      <c r="H1795" s="257">
        <v>32.844000000000001</v>
      </c>
      <c r="I1795" s="258"/>
      <c r="J1795" s="254"/>
      <c r="K1795" s="254"/>
      <c r="L1795" s="259"/>
      <c r="M1795" s="260"/>
      <c r="N1795" s="261"/>
      <c r="O1795" s="261"/>
      <c r="P1795" s="261"/>
      <c r="Q1795" s="261"/>
      <c r="R1795" s="261"/>
      <c r="S1795" s="261"/>
      <c r="T1795" s="262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63" t="s">
        <v>230</v>
      </c>
      <c r="AU1795" s="263" t="s">
        <v>88</v>
      </c>
      <c r="AV1795" s="14" t="s">
        <v>121</v>
      </c>
      <c r="AW1795" s="14" t="s">
        <v>34</v>
      </c>
      <c r="AX1795" s="14" t="s">
        <v>86</v>
      </c>
      <c r="AY1795" s="263" t="s">
        <v>216</v>
      </c>
    </row>
    <row r="1796" s="2" customFormat="1" ht="16.5" customHeight="1">
      <c r="A1796" s="39"/>
      <c r="B1796" s="40"/>
      <c r="C1796" s="228" t="s">
        <v>2890</v>
      </c>
      <c r="D1796" s="228" t="s">
        <v>218</v>
      </c>
      <c r="E1796" s="229" t="s">
        <v>2973</v>
      </c>
      <c r="F1796" s="230" t="s">
        <v>2974</v>
      </c>
      <c r="G1796" s="231" t="s">
        <v>277</v>
      </c>
      <c r="H1796" s="232">
        <v>1437.1400000000001</v>
      </c>
      <c r="I1796" s="233"/>
      <c r="J1796" s="234">
        <f>ROUND(I1796*H1796,2)</f>
        <v>0</v>
      </c>
      <c r="K1796" s="230" t="s">
        <v>222</v>
      </c>
      <c r="L1796" s="45"/>
      <c r="M1796" s="235" t="s">
        <v>1</v>
      </c>
      <c r="N1796" s="236" t="s">
        <v>44</v>
      </c>
      <c r="O1796" s="92"/>
      <c r="P1796" s="237">
        <f>O1796*H1796</f>
        <v>0</v>
      </c>
      <c r="Q1796" s="237">
        <v>3.0000000000000001E-05</v>
      </c>
      <c r="R1796" s="237">
        <f>Q1796*H1796</f>
        <v>0.043114200000000005</v>
      </c>
      <c r="S1796" s="237">
        <v>0</v>
      </c>
      <c r="T1796" s="238">
        <f>S1796*H1796</f>
        <v>0</v>
      </c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R1796" s="239" t="s">
        <v>290</v>
      </c>
      <c r="AT1796" s="239" t="s">
        <v>218</v>
      </c>
      <c r="AU1796" s="239" t="s">
        <v>88</v>
      </c>
      <c r="AY1796" s="18" t="s">
        <v>216</v>
      </c>
      <c r="BE1796" s="240">
        <f>IF(N1796="základní",J1796,0)</f>
        <v>0</v>
      </c>
      <c r="BF1796" s="240">
        <f>IF(N1796="snížená",J1796,0)</f>
        <v>0</v>
      </c>
      <c r="BG1796" s="240">
        <f>IF(N1796="zákl. přenesená",J1796,0)</f>
        <v>0</v>
      </c>
      <c r="BH1796" s="240">
        <f>IF(N1796="sníž. přenesená",J1796,0)</f>
        <v>0</v>
      </c>
      <c r="BI1796" s="240">
        <f>IF(N1796="nulová",J1796,0)</f>
        <v>0</v>
      </c>
      <c r="BJ1796" s="18" t="s">
        <v>86</v>
      </c>
      <c r="BK1796" s="240">
        <f>ROUND(I1796*H1796,2)</f>
        <v>0</v>
      </c>
      <c r="BL1796" s="18" t="s">
        <v>290</v>
      </c>
      <c r="BM1796" s="239" t="s">
        <v>2975</v>
      </c>
    </row>
    <row r="1797" s="13" customFormat="1">
      <c r="A1797" s="13"/>
      <c r="B1797" s="241"/>
      <c r="C1797" s="242"/>
      <c r="D1797" s="243" t="s">
        <v>230</v>
      </c>
      <c r="E1797" s="244" t="s">
        <v>1</v>
      </c>
      <c r="F1797" s="245" t="s">
        <v>6441</v>
      </c>
      <c r="G1797" s="242"/>
      <c r="H1797" s="246">
        <v>1437.1400000000001</v>
      </c>
      <c r="I1797" s="247"/>
      <c r="J1797" s="242"/>
      <c r="K1797" s="242"/>
      <c r="L1797" s="248"/>
      <c r="M1797" s="249"/>
      <c r="N1797" s="250"/>
      <c r="O1797" s="250"/>
      <c r="P1797" s="250"/>
      <c r="Q1797" s="250"/>
      <c r="R1797" s="250"/>
      <c r="S1797" s="250"/>
      <c r="T1797" s="25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2" t="s">
        <v>230</v>
      </c>
      <c r="AU1797" s="252" t="s">
        <v>88</v>
      </c>
      <c r="AV1797" s="13" t="s">
        <v>88</v>
      </c>
      <c r="AW1797" s="13" t="s">
        <v>34</v>
      </c>
      <c r="AX1797" s="13" t="s">
        <v>86</v>
      </c>
      <c r="AY1797" s="252" t="s">
        <v>216</v>
      </c>
    </row>
    <row r="1798" s="2" customFormat="1" ht="16.5" customHeight="1">
      <c r="A1798" s="39"/>
      <c r="B1798" s="40"/>
      <c r="C1798" s="228" t="s">
        <v>2894</v>
      </c>
      <c r="D1798" s="228" t="s">
        <v>218</v>
      </c>
      <c r="E1798" s="229" t="s">
        <v>6442</v>
      </c>
      <c r="F1798" s="230" t="s">
        <v>6443</v>
      </c>
      <c r="G1798" s="231" t="s">
        <v>277</v>
      </c>
      <c r="H1798" s="232">
        <v>32.844000000000001</v>
      </c>
      <c r="I1798" s="233"/>
      <c r="J1798" s="234">
        <f>ROUND(I1798*H1798,2)</f>
        <v>0</v>
      </c>
      <c r="K1798" s="230" t="s">
        <v>222</v>
      </c>
      <c r="L1798" s="45"/>
      <c r="M1798" s="235" t="s">
        <v>1</v>
      </c>
      <c r="N1798" s="236" t="s">
        <v>44</v>
      </c>
      <c r="O1798" s="92"/>
      <c r="P1798" s="237">
        <f>O1798*H1798</f>
        <v>0</v>
      </c>
      <c r="Q1798" s="237">
        <v>5.0000000000000002E-05</v>
      </c>
      <c r="R1798" s="237">
        <f>Q1798*H1798</f>
        <v>0.0016422000000000001</v>
      </c>
      <c r="S1798" s="237">
        <v>0</v>
      </c>
      <c r="T1798" s="238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9" t="s">
        <v>290</v>
      </c>
      <c r="AT1798" s="239" t="s">
        <v>218</v>
      </c>
      <c r="AU1798" s="239" t="s">
        <v>88</v>
      </c>
      <c r="AY1798" s="18" t="s">
        <v>216</v>
      </c>
      <c r="BE1798" s="240">
        <f>IF(N1798="základní",J1798,0)</f>
        <v>0</v>
      </c>
      <c r="BF1798" s="240">
        <f>IF(N1798="snížená",J1798,0)</f>
        <v>0</v>
      </c>
      <c r="BG1798" s="240">
        <f>IF(N1798="zákl. přenesená",J1798,0)</f>
        <v>0</v>
      </c>
      <c r="BH1798" s="240">
        <f>IF(N1798="sníž. přenesená",J1798,0)</f>
        <v>0</v>
      </c>
      <c r="BI1798" s="240">
        <f>IF(N1798="nulová",J1798,0)</f>
        <v>0</v>
      </c>
      <c r="BJ1798" s="18" t="s">
        <v>86</v>
      </c>
      <c r="BK1798" s="240">
        <f>ROUND(I1798*H1798,2)</f>
        <v>0</v>
      </c>
      <c r="BL1798" s="18" t="s">
        <v>290</v>
      </c>
      <c r="BM1798" s="239" t="s">
        <v>6444</v>
      </c>
    </row>
    <row r="1799" s="13" customFormat="1">
      <c r="A1799" s="13"/>
      <c r="B1799" s="241"/>
      <c r="C1799" s="242"/>
      <c r="D1799" s="243" t="s">
        <v>230</v>
      </c>
      <c r="E1799" s="244" t="s">
        <v>1</v>
      </c>
      <c r="F1799" s="245" t="s">
        <v>6439</v>
      </c>
      <c r="G1799" s="242"/>
      <c r="H1799" s="246">
        <v>13.77</v>
      </c>
      <c r="I1799" s="247"/>
      <c r="J1799" s="242"/>
      <c r="K1799" s="242"/>
      <c r="L1799" s="248"/>
      <c r="M1799" s="249"/>
      <c r="N1799" s="250"/>
      <c r="O1799" s="250"/>
      <c r="P1799" s="250"/>
      <c r="Q1799" s="250"/>
      <c r="R1799" s="250"/>
      <c r="S1799" s="250"/>
      <c r="T1799" s="251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2" t="s">
        <v>230</v>
      </c>
      <c r="AU1799" s="252" t="s">
        <v>88</v>
      </c>
      <c r="AV1799" s="13" t="s">
        <v>88</v>
      </c>
      <c r="AW1799" s="13" t="s">
        <v>34</v>
      </c>
      <c r="AX1799" s="13" t="s">
        <v>79</v>
      </c>
      <c r="AY1799" s="252" t="s">
        <v>216</v>
      </c>
    </row>
    <row r="1800" s="13" customFormat="1">
      <c r="A1800" s="13"/>
      <c r="B1800" s="241"/>
      <c r="C1800" s="242"/>
      <c r="D1800" s="243" t="s">
        <v>230</v>
      </c>
      <c r="E1800" s="244" t="s">
        <v>1</v>
      </c>
      <c r="F1800" s="245" t="s">
        <v>6440</v>
      </c>
      <c r="G1800" s="242"/>
      <c r="H1800" s="246">
        <v>19.074000000000002</v>
      </c>
      <c r="I1800" s="247"/>
      <c r="J1800" s="242"/>
      <c r="K1800" s="242"/>
      <c r="L1800" s="248"/>
      <c r="M1800" s="249"/>
      <c r="N1800" s="250"/>
      <c r="O1800" s="250"/>
      <c r="P1800" s="250"/>
      <c r="Q1800" s="250"/>
      <c r="R1800" s="250"/>
      <c r="S1800" s="250"/>
      <c r="T1800" s="251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2" t="s">
        <v>230</v>
      </c>
      <c r="AU1800" s="252" t="s">
        <v>88</v>
      </c>
      <c r="AV1800" s="13" t="s">
        <v>88</v>
      </c>
      <c r="AW1800" s="13" t="s">
        <v>34</v>
      </c>
      <c r="AX1800" s="13" t="s">
        <v>79</v>
      </c>
      <c r="AY1800" s="252" t="s">
        <v>216</v>
      </c>
    </row>
    <row r="1801" s="14" customFormat="1">
      <c r="A1801" s="14"/>
      <c r="B1801" s="253"/>
      <c r="C1801" s="254"/>
      <c r="D1801" s="243" t="s">
        <v>230</v>
      </c>
      <c r="E1801" s="255" t="s">
        <v>1</v>
      </c>
      <c r="F1801" s="256" t="s">
        <v>285</v>
      </c>
      <c r="G1801" s="254"/>
      <c r="H1801" s="257">
        <v>32.844000000000001</v>
      </c>
      <c r="I1801" s="258"/>
      <c r="J1801" s="254"/>
      <c r="K1801" s="254"/>
      <c r="L1801" s="259"/>
      <c r="M1801" s="260"/>
      <c r="N1801" s="261"/>
      <c r="O1801" s="261"/>
      <c r="P1801" s="261"/>
      <c r="Q1801" s="261"/>
      <c r="R1801" s="261"/>
      <c r="S1801" s="261"/>
      <c r="T1801" s="26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3" t="s">
        <v>230</v>
      </c>
      <c r="AU1801" s="263" t="s">
        <v>88</v>
      </c>
      <c r="AV1801" s="14" t="s">
        <v>121</v>
      </c>
      <c r="AW1801" s="14" t="s">
        <v>34</v>
      </c>
      <c r="AX1801" s="14" t="s">
        <v>86</v>
      </c>
      <c r="AY1801" s="263" t="s">
        <v>216</v>
      </c>
    </row>
    <row r="1802" s="2" customFormat="1" ht="16.5" customHeight="1">
      <c r="A1802" s="39"/>
      <c r="B1802" s="40"/>
      <c r="C1802" s="228" t="s">
        <v>2903</v>
      </c>
      <c r="D1802" s="228" t="s">
        <v>218</v>
      </c>
      <c r="E1802" s="229" t="s">
        <v>6445</v>
      </c>
      <c r="F1802" s="230" t="s">
        <v>6446</v>
      </c>
      <c r="G1802" s="231" t="s">
        <v>277</v>
      </c>
      <c r="H1802" s="232">
        <v>732.34000000000003</v>
      </c>
      <c r="I1802" s="233"/>
      <c r="J1802" s="234">
        <f>ROUND(I1802*H1802,2)</f>
        <v>0</v>
      </c>
      <c r="K1802" s="230" t="s">
        <v>222</v>
      </c>
      <c r="L1802" s="45"/>
      <c r="M1802" s="235" t="s">
        <v>1</v>
      </c>
      <c r="N1802" s="236" t="s">
        <v>44</v>
      </c>
      <c r="O1802" s="92"/>
      <c r="P1802" s="237">
        <f>O1802*H1802</f>
        <v>0</v>
      </c>
      <c r="Q1802" s="237">
        <v>0.014999999999999999</v>
      </c>
      <c r="R1802" s="237">
        <f>Q1802*H1802</f>
        <v>10.985099999999999</v>
      </c>
      <c r="S1802" s="237">
        <v>0</v>
      </c>
      <c r="T1802" s="238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39" t="s">
        <v>290</v>
      </c>
      <c r="AT1802" s="239" t="s">
        <v>218</v>
      </c>
      <c r="AU1802" s="239" t="s">
        <v>88</v>
      </c>
      <c r="AY1802" s="18" t="s">
        <v>216</v>
      </c>
      <c r="BE1802" s="240">
        <f>IF(N1802="základní",J1802,0)</f>
        <v>0</v>
      </c>
      <c r="BF1802" s="240">
        <f>IF(N1802="snížená",J1802,0)</f>
        <v>0</v>
      </c>
      <c r="BG1802" s="240">
        <f>IF(N1802="zákl. přenesená",J1802,0)</f>
        <v>0</v>
      </c>
      <c r="BH1802" s="240">
        <f>IF(N1802="sníž. přenesená",J1802,0)</f>
        <v>0</v>
      </c>
      <c r="BI1802" s="240">
        <f>IF(N1802="nulová",J1802,0)</f>
        <v>0</v>
      </c>
      <c r="BJ1802" s="18" t="s">
        <v>86</v>
      </c>
      <c r="BK1802" s="240">
        <f>ROUND(I1802*H1802,2)</f>
        <v>0</v>
      </c>
      <c r="BL1802" s="18" t="s">
        <v>290</v>
      </c>
      <c r="BM1802" s="239" t="s">
        <v>2980</v>
      </c>
    </row>
    <row r="1803" s="13" customFormat="1">
      <c r="A1803" s="13"/>
      <c r="B1803" s="241"/>
      <c r="C1803" s="242"/>
      <c r="D1803" s="243" t="s">
        <v>230</v>
      </c>
      <c r="E1803" s="244" t="s">
        <v>1</v>
      </c>
      <c r="F1803" s="245" t="s">
        <v>6434</v>
      </c>
      <c r="G1803" s="242"/>
      <c r="H1803" s="246">
        <v>307.69999999999999</v>
      </c>
      <c r="I1803" s="247"/>
      <c r="J1803" s="242"/>
      <c r="K1803" s="242"/>
      <c r="L1803" s="248"/>
      <c r="M1803" s="249"/>
      <c r="N1803" s="250"/>
      <c r="O1803" s="250"/>
      <c r="P1803" s="250"/>
      <c r="Q1803" s="250"/>
      <c r="R1803" s="250"/>
      <c r="S1803" s="250"/>
      <c r="T1803" s="251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2" t="s">
        <v>230</v>
      </c>
      <c r="AU1803" s="252" t="s">
        <v>88</v>
      </c>
      <c r="AV1803" s="13" t="s">
        <v>88</v>
      </c>
      <c r="AW1803" s="13" t="s">
        <v>34</v>
      </c>
      <c r="AX1803" s="13" t="s">
        <v>79</v>
      </c>
      <c r="AY1803" s="252" t="s">
        <v>216</v>
      </c>
    </row>
    <row r="1804" s="13" customFormat="1">
      <c r="A1804" s="13"/>
      <c r="B1804" s="241"/>
      <c r="C1804" s="242"/>
      <c r="D1804" s="243" t="s">
        <v>230</v>
      </c>
      <c r="E1804" s="244" t="s">
        <v>1</v>
      </c>
      <c r="F1804" s="245" t="s">
        <v>6435</v>
      </c>
      <c r="G1804" s="242"/>
      <c r="H1804" s="246">
        <v>410.87</v>
      </c>
      <c r="I1804" s="247"/>
      <c r="J1804" s="242"/>
      <c r="K1804" s="242"/>
      <c r="L1804" s="248"/>
      <c r="M1804" s="249"/>
      <c r="N1804" s="250"/>
      <c r="O1804" s="250"/>
      <c r="P1804" s="250"/>
      <c r="Q1804" s="250"/>
      <c r="R1804" s="250"/>
      <c r="S1804" s="250"/>
      <c r="T1804" s="25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2" t="s">
        <v>230</v>
      </c>
      <c r="AU1804" s="252" t="s">
        <v>88</v>
      </c>
      <c r="AV1804" s="13" t="s">
        <v>88</v>
      </c>
      <c r="AW1804" s="13" t="s">
        <v>34</v>
      </c>
      <c r="AX1804" s="13" t="s">
        <v>79</v>
      </c>
      <c r="AY1804" s="252" t="s">
        <v>216</v>
      </c>
    </row>
    <row r="1805" s="13" customFormat="1">
      <c r="A1805" s="13"/>
      <c r="B1805" s="241"/>
      <c r="C1805" s="242"/>
      <c r="D1805" s="243" t="s">
        <v>230</v>
      </c>
      <c r="E1805" s="244" t="s">
        <v>1</v>
      </c>
      <c r="F1805" s="245" t="s">
        <v>6439</v>
      </c>
      <c r="G1805" s="242"/>
      <c r="H1805" s="246">
        <v>13.77</v>
      </c>
      <c r="I1805" s="247"/>
      <c r="J1805" s="242"/>
      <c r="K1805" s="242"/>
      <c r="L1805" s="248"/>
      <c r="M1805" s="249"/>
      <c r="N1805" s="250"/>
      <c r="O1805" s="250"/>
      <c r="P1805" s="250"/>
      <c r="Q1805" s="250"/>
      <c r="R1805" s="250"/>
      <c r="S1805" s="250"/>
      <c r="T1805" s="25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2" t="s">
        <v>230</v>
      </c>
      <c r="AU1805" s="252" t="s">
        <v>88</v>
      </c>
      <c r="AV1805" s="13" t="s">
        <v>88</v>
      </c>
      <c r="AW1805" s="13" t="s">
        <v>34</v>
      </c>
      <c r="AX1805" s="13" t="s">
        <v>79</v>
      </c>
      <c r="AY1805" s="252" t="s">
        <v>216</v>
      </c>
    </row>
    <row r="1806" s="14" customFormat="1">
      <c r="A1806" s="14"/>
      <c r="B1806" s="253"/>
      <c r="C1806" s="254"/>
      <c r="D1806" s="243" t="s">
        <v>230</v>
      </c>
      <c r="E1806" s="255" t="s">
        <v>1</v>
      </c>
      <c r="F1806" s="256" t="s">
        <v>6447</v>
      </c>
      <c r="G1806" s="254"/>
      <c r="H1806" s="257">
        <v>732.33999999999992</v>
      </c>
      <c r="I1806" s="258"/>
      <c r="J1806" s="254"/>
      <c r="K1806" s="254"/>
      <c r="L1806" s="259"/>
      <c r="M1806" s="260"/>
      <c r="N1806" s="261"/>
      <c r="O1806" s="261"/>
      <c r="P1806" s="261"/>
      <c r="Q1806" s="261"/>
      <c r="R1806" s="261"/>
      <c r="S1806" s="261"/>
      <c r="T1806" s="26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63" t="s">
        <v>230</v>
      </c>
      <c r="AU1806" s="263" t="s">
        <v>88</v>
      </c>
      <c r="AV1806" s="14" t="s">
        <v>121</v>
      </c>
      <c r="AW1806" s="14" t="s">
        <v>34</v>
      </c>
      <c r="AX1806" s="14" t="s">
        <v>86</v>
      </c>
      <c r="AY1806" s="263" t="s">
        <v>216</v>
      </c>
    </row>
    <row r="1807" s="2" customFormat="1" ht="24.15" customHeight="1">
      <c r="A1807" s="39"/>
      <c r="B1807" s="40"/>
      <c r="C1807" s="228" t="s">
        <v>2908</v>
      </c>
      <c r="D1807" s="228" t="s">
        <v>218</v>
      </c>
      <c r="E1807" s="229" t="s">
        <v>6448</v>
      </c>
      <c r="F1807" s="230" t="s">
        <v>6449</v>
      </c>
      <c r="G1807" s="231" t="s">
        <v>277</v>
      </c>
      <c r="H1807" s="232">
        <v>12.036</v>
      </c>
      <c r="I1807" s="233"/>
      <c r="J1807" s="234">
        <f>ROUND(I1807*H1807,2)</f>
        <v>0</v>
      </c>
      <c r="K1807" s="230" t="s">
        <v>222</v>
      </c>
      <c r="L1807" s="45"/>
      <c r="M1807" s="235" t="s">
        <v>1</v>
      </c>
      <c r="N1807" s="236" t="s">
        <v>44</v>
      </c>
      <c r="O1807" s="92"/>
      <c r="P1807" s="237">
        <f>O1807*H1807</f>
        <v>0</v>
      </c>
      <c r="Q1807" s="237">
        <v>0.016500000000000001</v>
      </c>
      <c r="R1807" s="237">
        <f>Q1807*H1807</f>
        <v>0.19859399999999999</v>
      </c>
      <c r="S1807" s="237">
        <v>0</v>
      </c>
      <c r="T1807" s="238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39" t="s">
        <v>290</v>
      </c>
      <c r="AT1807" s="239" t="s">
        <v>218</v>
      </c>
      <c r="AU1807" s="239" t="s">
        <v>88</v>
      </c>
      <c r="AY1807" s="18" t="s">
        <v>216</v>
      </c>
      <c r="BE1807" s="240">
        <f>IF(N1807="základní",J1807,0)</f>
        <v>0</v>
      </c>
      <c r="BF1807" s="240">
        <f>IF(N1807="snížená",J1807,0)</f>
        <v>0</v>
      </c>
      <c r="BG1807" s="240">
        <f>IF(N1807="zákl. přenesená",J1807,0)</f>
        <v>0</v>
      </c>
      <c r="BH1807" s="240">
        <f>IF(N1807="sníž. přenesená",J1807,0)</f>
        <v>0</v>
      </c>
      <c r="BI1807" s="240">
        <f>IF(N1807="nulová",J1807,0)</f>
        <v>0</v>
      </c>
      <c r="BJ1807" s="18" t="s">
        <v>86</v>
      </c>
      <c r="BK1807" s="240">
        <f>ROUND(I1807*H1807,2)</f>
        <v>0</v>
      </c>
      <c r="BL1807" s="18" t="s">
        <v>290</v>
      </c>
      <c r="BM1807" s="239" t="s">
        <v>6450</v>
      </c>
    </row>
    <row r="1808" s="13" customFormat="1">
      <c r="A1808" s="13"/>
      <c r="B1808" s="241"/>
      <c r="C1808" s="242"/>
      <c r="D1808" s="243" t="s">
        <v>230</v>
      </c>
      <c r="E1808" s="244" t="s">
        <v>1</v>
      </c>
      <c r="F1808" s="245" t="s">
        <v>6451</v>
      </c>
      <c r="G1808" s="242"/>
      <c r="H1808" s="246">
        <v>12.036</v>
      </c>
      <c r="I1808" s="247"/>
      <c r="J1808" s="242"/>
      <c r="K1808" s="242"/>
      <c r="L1808" s="248"/>
      <c r="M1808" s="249"/>
      <c r="N1808" s="250"/>
      <c r="O1808" s="250"/>
      <c r="P1808" s="250"/>
      <c r="Q1808" s="250"/>
      <c r="R1808" s="250"/>
      <c r="S1808" s="250"/>
      <c r="T1808" s="25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2" t="s">
        <v>230</v>
      </c>
      <c r="AU1808" s="252" t="s">
        <v>88</v>
      </c>
      <c r="AV1808" s="13" t="s">
        <v>88</v>
      </c>
      <c r="AW1808" s="13" t="s">
        <v>34</v>
      </c>
      <c r="AX1808" s="13" t="s">
        <v>86</v>
      </c>
      <c r="AY1808" s="252" t="s">
        <v>216</v>
      </c>
    </row>
    <row r="1809" s="2" customFormat="1" ht="16.5" customHeight="1">
      <c r="A1809" s="39"/>
      <c r="B1809" s="40"/>
      <c r="C1809" s="228" t="s">
        <v>2913</v>
      </c>
      <c r="D1809" s="228" t="s">
        <v>218</v>
      </c>
      <c r="E1809" s="229" t="s">
        <v>6452</v>
      </c>
      <c r="F1809" s="230" t="s">
        <v>6453</v>
      </c>
      <c r="G1809" s="231" t="s">
        <v>277</v>
      </c>
      <c r="H1809" s="232">
        <v>7.0179999999999998</v>
      </c>
      <c r="I1809" s="233"/>
      <c r="J1809" s="234">
        <f>ROUND(I1809*H1809,2)</f>
        <v>0</v>
      </c>
      <c r="K1809" s="230" t="s">
        <v>222</v>
      </c>
      <c r="L1809" s="45"/>
      <c r="M1809" s="235" t="s">
        <v>1</v>
      </c>
      <c r="N1809" s="236" t="s">
        <v>44</v>
      </c>
      <c r="O1809" s="92"/>
      <c r="P1809" s="237">
        <f>O1809*H1809</f>
        <v>0</v>
      </c>
      <c r="Q1809" s="237">
        <v>0.011520000000000001</v>
      </c>
      <c r="R1809" s="237">
        <f>Q1809*H1809</f>
        <v>0.080847360000000007</v>
      </c>
      <c r="S1809" s="237">
        <v>0</v>
      </c>
      <c r="T1809" s="238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239" t="s">
        <v>290</v>
      </c>
      <c r="AT1809" s="239" t="s">
        <v>218</v>
      </c>
      <c r="AU1809" s="239" t="s">
        <v>88</v>
      </c>
      <c r="AY1809" s="18" t="s">
        <v>216</v>
      </c>
      <c r="BE1809" s="240">
        <f>IF(N1809="základní",J1809,0)</f>
        <v>0</v>
      </c>
      <c r="BF1809" s="240">
        <f>IF(N1809="snížená",J1809,0)</f>
        <v>0</v>
      </c>
      <c r="BG1809" s="240">
        <f>IF(N1809="zákl. přenesená",J1809,0)</f>
        <v>0</v>
      </c>
      <c r="BH1809" s="240">
        <f>IF(N1809="sníž. přenesená",J1809,0)</f>
        <v>0</v>
      </c>
      <c r="BI1809" s="240">
        <f>IF(N1809="nulová",J1809,0)</f>
        <v>0</v>
      </c>
      <c r="BJ1809" s="18" t="s">
        <v>86</v>
      </c>
      <c r="BK1809" s="240">
        <f>ROUND(I1809*H1809,2)</f>
        <v>0</v>
      </c>
      <c r="BL1809" s="18" t="s">
        <v>290</v>
      </c>
      <c r="BM1809" s="239" t="s">
        <v>6454</v>
      </c>
    </row>
    <row r="1810" s="13" customFormat="1">
      <c r="A1810" s="13"/>
      <c r="B1810" s="241"/>
      <c r="C1810" s="242"/>
      <c r="D1810" s="243" t="s">
        <v>230</v>
      </c>
      <c r="E1810" s="244" t="s">
        <v>1</v>
      </c>
      <c r="F1810" s="245" t="s">
        <v>6455</v>
      </c>
      <c r="G1810" s="242"/>
      <c r="H1810" s="246">
        <v>7.0179999999999998</v>
      </c>
      <c r="I1810" s="247"/>
      <c r="J1810" s="242"/>
      <c r="K1810" s="242"/>
      <c r="L1810" s="248"/>
      <c r="M1810" s="249"/>
      <c r="N1810" s="250"/>
      <c r="O1810" s="250"/>
      <c r="P1810" s="250"/>
      <c r="Q1810" s="250"/>
      <c r="R1810" s="250"/>
      <c r="S1810" s="250"/>
      <c r="T1810" s="25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2" t="s">
        <v>230</v>
      </c>
      <c r="AU1810" s="252" t="s">
        <v>88</v>
      </c>
      <c r="AV1810" s="13" t="s">
        <v>88</v>
      </c>
      <c r="AW1810" s="13" t="s">
        <v>34</v>
      </c>
      <c r="AX1810" s="13" t="s">
        <v>86</v>
      </c>
      <c r="AY1810" s="252" t="s">
        <v>216</v>
      </c>
    </row>
    <row r="1811" s="2" customFormat="1" ht="16.5" customHeight="1">
      <c r="A1811" s="39"/>
      <c r="B1811" s="40"/>
      <c r="C1811" s="228" t="s">
        <v>2919</v>
      </c>
      <c r="D1811" s="228" t="s">
        <v>218</v>
      </c>
      <c r="E1811" s="229" t="s">
        <v>6456</v>
      </c>
      <c r="F1811" s="230" t="s">
        <v>6457</v>
      </c>
      <c r="G1811" s="231" t="s">
        <v>293</v>
      </c>
      <c r="H1811" s="232">
        <v>40.799999999999997</v>
      </c>
      <c r="I1811" s="233"/>
      <c r="J1811" s="234">
        <f>ROUND(I1811*H1811,2)</f>
        <v>0</v>
      </c>
      <c r="K1811" s="230" t="s">
        <v>222</v>
      </c>
      <c r="L1811" s="45"/>
      <c r="M1811" s="235" t="s">
        <v>1</v>
      </c>
      <c r="N1811" s="236" t="s">
        <v>44</v>
      </c>
      <c r="O1811" s="92"/>
      <c r="P1811" s="237">
        <f>O1811*H1811</f>
        <v>0</v>
      </c>
      <c r="Q1811" s="237">
        <v>0.0011999999999999999</v>
      </c>
      <c r="R1811" s="237">
        <f>Q1811*H1811</f>
        <v>0.04895999999999999</v>
      </c>
      <c r="S1811" s="237">
        <v>0</v>
      </c>
      <c r="T1811" s="238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9" t="s">
        <v>290</v>
      </c>
      <c r="AT1811" s="239" t="s">
        <v>218</v>
      </c>
      <c r="AU1811" s="239" t="s">
        <v>88</v>
      </c>
      <c r="AY1811" s="18" t="s">
        <v>216</v>
      </c>
      <c r="BE1811" s="240">
        <f>IF(N1811="základní",J1811,0)</f>
        <v>0</v>
      </c>
      <c r="BF1811" s="240">
        <f>IF(N1811="snížená",J1811,0)</f>
        <v>0</v>
      </c>
      <c r="BG1811" s="240">
        <f>IF(N1811="zákl. přenesená",J1811,0)</f>
        <v>0</v>
      </c>
      <c r="BH1811" s="240">
        <f>IF(N1811="sníž. přenesená",J1811,0)</f>
        <v>0</v>
      </c>
      <c r="BI1811" s="240">
        <f>IF(N1811="nulová",J1811,0)</f>
        <v>0</v>
      </c>
      <c r="BJ1811" s="18" t="s">
        <v>86</v>
      </c>
      <c r="BK1811" s="240">
        <f>ROUND(I1811*H1811,2)</f>
        <v>0</v>
      </c>
      <c r="BL1811" s="18" t="s">
        <v>290</v>
      </c>
      <c r="BM1811" s="239" t="s">
        <v>6458</v>
      </c>
    </row>
    <row r="1812" s="13" customFormat="1">
      <c r="A1812" s="13"/>
      <c r="B1812" s="241"/>
      <c r="C1812" s="242"/>
      <c r="D1812" s="243" t="s">
        <v>230</v>
      </c>
      <c r="E1812" s="244" t="s">
        <v>1</v>
      </c>
      <c r="F1812" s="245" t="s">
        <v>6459</v>
      </c>
      <c r="G1812" s="242"/>
      <c r="H1812" s="246">
        <v>40.799999999999997</v>
      </c>
      <c r="I1812" s="247"/>
      <c r="J1812" s="242"/>
      <c r="K1812" s="242"/>
      <c r="L1812" s="248"/>
      <c r="M1812" s="249"/>
      <c r="N1812" s="250"/>
      <c r="O1812" s="250"/>
      <c r="P1812" s="250"/>
      <c r="Q1812" s="250"/>
      <c r="R1812" s="250"/>
      <c r="S1812" s="250"/>
      <c r="T1812" s="25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2" t="s">
        <v>230</v>
      </c>
      <c r="AU1812" s="252" t="s">
        <v>88</v>
      </c>
      <c r="AV1812" s="13" t="s">
        <v>88</v>
      </c>
      <c r="AW1812" s="13" t="s">
        <v>34</v>
      </c>
      <c r="AX1812" s="13" t="s">
        <v>86</v>
      </c>
      <c r="AY1812" s="252" t="s">
        <v>216</v>
      </c>
    </row>
    <row r="1813" s="2" customFormat="1" ht="16.5" customHeight="1">
      <c r="A1813" s="39"/>
      <c r="B1813" s="40"/>
      <c r="C1813" s="228" t="s">
        <v>2924</v>
      </c>
      <c r="D1813" s="228" t="s">
        <v>218</v>
      </c>
      <c r="E1813" s="229" t="s">
        <v>6460</v>
      </c>
      <c r="F1813" s="230" t="s">
        <v>6461</v>
      </c>
      <c r="G1813" s="231" t="s">
        <v>277</v>
      </c>
      <c r="H1813" s="232">
        <v>711.39999999999998</v>
      </c>
      <c r="I1813" s="233"/>
      <c r="J1813" s="234">
        <f>ROUND(I1813*H1813,2)</f>
        <v>0</v>
      </c>
      <c r="K1813" s="230" t="s">
        <v>222</v>
      </c>
      <c r="L1813" s="45"/>
      <c r="M1813" s="235" t="s">
        <v>1</v>
      </c>
      <c r="N1813" s="236" t="s">
        <v>44</v>
      </c>
      <c r="O1813" s="92"/>
      <c r="P1813" s="237">
        <f>O1813*H1813</f>
        <v>0</v>
      </c>
      <c r="Q1813" s="237">
        <v>0</v>
      </c>
      <c r="R1813" s="237">
        <f>Q1813*H1813</f>
        <v>0</v>
      </c>
      <c r="S1813" s="237">
        <v>0.0030000000000000001</v>
      </c>
      <c r="T1813" s="238">
        <f>S1813*H1813</f>
        <v>2.1341999999999999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9" t="s">
        <v>290</v>
      </c>
      <c r="AT1813" s="239" t="s">
        <v>218</v>
      </c>
      <c r="AU1813" s="239" t="s">
        <v>88</v>
      </c>
      <c r="AY1813" s="18" t="s">
        <v>216</v>
      </c>
      <c r="BE1813" s="240">
        <f>IF(N1813="základní",J1813,0)</f>
        <v>0</v>
      </c>
      <c r="BF1813" s="240">
        <f>IF(N1813="snížená",J1813,0)</f>
        <v>0</v>
      </c>
      <c r="BG1813" s="240">
        <f>IF(N1813="zákl. přenesená",J1813,0)</f>
        <v>0</v>
      </c>
      <c r="BH1813" s="240">
        <f>IF(N1813="sníž. přenesená",J1813,0)</f>
        <v>0</v>
      </c>
      <c r="BI1813" s="240">
        <f>IF(N1813="nulová",J1813,0)</f>
        <v>0</v>
      </c>
      <c r="BJ1813" s="18" t="s">
        <v>86</v>
      </c>
      <c r="BK1813" s="240">
        <f>ROUND(I1813*H1813,2)</f>
        <v>0</v>
      </c>
      <c r="BL1813" s="18" t="s">
        <v>290</v>
      </c>
      <c r="BM1813" s="239" t="s">
        <v>6462</v>
      </c>
    </row>
    <row r="1814" s="13" customFormat="1">
      <c r="A1814" s="13"/>
      <c r="B1814" s="241"/>
      <c r="C1814" s="242"/>
      <c r="D1814" s="243" t="s">
        <v>230</v>
      </c>
      <c r="E1814" s="244" t="s">
        <v>1</v>
      </c>
      <c r="F1814" s="245" t="s">
        <v>6427</v>
      </c>
      <c r="G1814" s="242"/>
      <c r="H1814" s="246">
        <v>243.44</v>
      </c>
      <c r="I1814" s="247"/>
      <c r="J1814" s="242"/>
      <c r="K1814" s="242"/>
      <c r="L1814" s="248"/>
      <c r="M1814" s="249"/>
      <c r="N1814" s="250"/>
      <c r="O1814" s="250"/>
      <c r="P1814" s="250"/>
      <c r="Q1814" s="250"/>
      <c r="R1814" s="250"/>
      <c r="S1814" s="250"/>
      <c r="T1814" s="251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2" t="s">
        <v>230</v>
      </c>
      <c r="AU1814" s="252" t="s">
        <v>88</v>
      </c>
      <c r="AV1814" s="13" t="s">
        <v>88</v>
      </c>
      <c r="AW1814" s="13" t="s">
        <v>34</v>
      </c>
      <c r="AX1814" s="13" t="s">
        <v>79</v>
      </c>
      <c r="AY1814" s="252" t="s">
        <v>216</v>
      </c>
    </row>
    <row r="1815" s="13" customFormat="1">
      <c r="A1815" s="13"/>
      <c r="B1815" s="241"/>
      <c r="C1815" s="242"/>
      <c r="D1815" s="243" t="s">
        <v>230</v>
      </c>
      <c r="E1815" s="244" t="s">
        <v>1</v>
      </c>
      <c r="F1815" s="245" t="s">
        <v>6428</v>
      </c>
      <c r="G1815" s="242"/>
      <c r="H1815" s="246">
        <v>20.16</v>
      </c>
      <c r="I1815" s="247"/>
      <c r="J1815" s="242"/>
      <c r="K1815" s="242"/>
      <c r="L1815" s="248"/>
      <c r="M1815" s="249"/>
      <c r="N1815" s="250"/>
      <c r="O1815" s="250"/>
      <c r="P1815" s="250"/>
      <c r="Q1815" s="250"/>
      <c r="R1815" s="250"/>
      <c r="S1815" s="250"/>
      <c r="T1815" s="251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2" t="s">
        <v>230</v>
      </c>
      <c r="AU1815" s="252" t="s">
        <v>88</v>
      </c>
      <c r="AV1815" s="13" t="s">
        <v>88</v>
      </c>
      <c r="AW1815" s="13" t="s">
        <v>34</v>
      </c>
      <c r="AX1815" s="13" t="s">
        <v>79</v>
      </c>
      <c r="AY1815" s="252" t="s">
        <v>216</v>
      </c>
    </row>
    <row r="1816" s="13" customFormat="1">
      <c r="A1816" s="13"/>
      <c r="B1816" s="241"/>
      <c r="C1816" s="242"/>
      <c r="D1816" s="243" t="s">
        <v>230</v>
      </c>
      <c r="E1816" s="244" t="s">
        <v>1</v>
      </c>
      <c r="F1816" s="245" t="s">
        <v>6429</v>
      </c>
      <c r="G1816" s="242"/>
      <c r="H1816" s="246">
        <v>447.80000000000001</v>
      </c>
      <c r="I1816" s="247"/>
      <c r="J1816" s="242"/>
      <c r="K1816" s="242"/>
      <c r="L1816" s="248"/>
      <c r="M1816" s="249"/>
      <c r="N1816" s="250"/>
      <c r="O1816" s="250"/>
      <c r="P1816" s="250"/>
      <c r="Q1816" s="250"/>
      <c r="R1816" s="250"/>
      <c r="S1816" s="250"/>
      <c r="T1816" s="251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2" t="s">
        <v>230</v>
      </c>
      <c r="AU1816" s="252" t="s">
        <v>88</v>
      </c>
      <c r="AV1816" s="13" t="s">
        <v>88</v>
      </c>
      <c r="AW1816" s="13" t="s">
        <v>34</v>
      </c>
      <c r="AX1816" s="13" t="s">
        <v>79</v>
      </c>
      <c r="AY1816" s="252" t="s">
        <v>216</v>
      </c>
    </row>
    <row r="1817" s="14" customFormat="1">
      <c r="A1817" s="14"/>
      <c r="B1817" s="253"/>
      <c r="C1817" s="254"/>
      <c r="D1817" s="243" t="s">
        <v>230</v>
      </c>
      <c r="E1817" s="255" t="s">
        <v>1</v>
      </c>
      <c r="F1817" s="256" t="s">
        <v>285</v>
      </c>
      <c r="G1817" s="254"/>
      <c r="H1817" s="257">
        <v>711.39999999999998</v>
      </c>
      <c r="I1817" s="258"/>
      <c r="J1817" s="254"/>
      <c r="K1817" s="254"/>
      <c r="L1817" s="259"/>
      <c r="M1817" s="260"/>
      <c r="N1817" s="261"/>
      <c r="O1817" s="261"/>
      <c r="P1817" s="261"/>
      <c r="Q1817" s="261"/>
      <c r="R1817" s="261"/>
      <c r="S1817" s="261"/>
      <c r="T1817" s="26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3" t="s">
        <v>230</v>
      </c>
      <c r="AU1817" s="263" t="s">
        <v>88</v>
      </c>
      <c r="AV1817" s="14" t="s">
        <v>121</v>
      </c>
      <c r="AW1817" s="14" t="s">
        <v>34</v>
      </c>
      <c r="AX1817" s="14" t="s">
        <v>86</v>
      </c>
      <c r="AY1817" s="263" t="s">
        <v>216</v>
      </c>
    </row>
    <row r="1818" s="2" customFormat="1" ht="16.5" customHeight="1">
      <c r="A1818" s="39"/>
      <c r="B1818" s="40"/>
      <c r="C1818" s="228" t="s">
        <v>2928</v>
      </c>
      <c r="D1818" s="228" t="s">
        <v>218</v>
      </c>
      <c r="E1818" s="229" t="s">
        <v>6463</v>
      </c>
      <c r="F1818" s="230" t="s">
        <v>6464</v>
      </c>
      <c r="G1818" s="231" t="s">
        <v>277</v>
      </c>
      <c r="H1818" s="232">
        <v>20.25</v>
      </c>
      <c r="I1818" s="233"/>
      <c r="J1818" s="234">
        <f>ROUND(I1818*H1818,2)</f>
        <v>0</v>
      </c>
      <c r="K1818" s="230" t="s">
        <v>222</v>
      </c>
      <c r="L1818" s="45"/>
      <c r="M1818" s="235" t="s">
        <v>1</v>
      </c>
      <c r="N1818" s="236" t="s">
        <v>44</v>
      </c>
      <c r="O1818" s="92"/>
      <c r="P1818" s="237">
        <f>O1818*H1818</f>
        <v>0</v>
      </c>
      <c r="Q1818" s="237">
        <v>0</v>
      </c>
      <c r="R1818" s="237">
        <f>Q1818*H1818</f>
        <v>0</v>
      </c>
      <c r="S1818" s="237">
        <v>0</v>
      </c>
      <c r="T1818" s="238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9" t="s">
        <v>290</v>
      </c>
      <c r="AT1818" s="239" t="s">
        <v>218</v>
      </c>
      <c r="AU1818" s="239" t="s">
        <v>88</v>
      </c>
      <c r="AY1818" s="18" t="s">
        <v>216</v>
      </c>
      <c r="BE1818" s="240">
        <f>IF(N1818="základní",J1818,0)</f>
        <v>0</v>
      </c>
      <c r="BF1818" s="240">
        <f>IF(N1818="snížená",J1818,0)</f>
        <v>0</v>
      </c>
      <c r="BG1818" s="240">
        <f>IF(N1818="zákl. přenesená",J1818,0)</f>
        <v>0</v>
      </c>
      <c r="BH1818" s="240">
        <f>IF(N1818="sníž. přenesená",J1818,0)</f>
        <v>0</v>
      </c>
      <c r="BI1818" s="240">
        <f>IF(N1818="nulová",J1818,0)</f>
        <v>0</v>
      </c>
      <c r="BJ1818" s="18" t="s">
        <v>86</v>
      </c>
      <c r="BK1818" s="240">
        <f>ROUND(I1818*H1818,2)</f>
        <v>0</v>
      </c>
      <c r="BL1818" s="18" t="s">
        <v>290</v>
      </c>
      <c r="BM1818" s="239" t="s">
        <v>6465</v>
      </c>
    </row>
    <row r="1819" s="13" customFormat="1">
      <c r="A1819" s="13"/>
      <c r="B1819" s="241"/>
      <c r="C1819" s="242"/>
      <c r="D1819" s="243" t="s">
        <v>230</v>
      </c>
      <c r="E1819" s="244" t="s">
        <v>1</v>
      </c>
      <c r="F1819" s="245" t="s">
        <v>6466</v>
      </c>
      <c r="G1819" s="242"/>
      <c r="H1819" s="246">
        <v>20.25</v>
      </c>
      <c r="I1819" s="247"/>
      <c r="J1819" s="242"/>
      <c r="K1819" s="242"/>
      <c r="L1819" s="248"/>
      <c r="M1819" s="249"/>
      <c r="N1819" s="250"/>
      <c r="O1819" s="250"/>
      <c r="P1819" s="250"/>
      <c r="Q1819" s="250"/>
      <c r="R1819" s="250"/>
      <c r="S1819" s="250"/>
      <c r="T1819" s="251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2" t="s">
        <v>230</v>
      </c>
      <c r="AU1819" s="252" t="s">
        <v>88</v>
      </c>
      <c r="AV1819" s="13" t="s">
        <v>88</v>
      </c>
      <c r="AW1819" s="13" t="s">
        <v>34</v>
      </c>
      <c r="AX1819" s="13" t="s">
        <v>86</v>
      </c>
      <c r="AY1819" s="252" t="s">
        <v>216</v>
      </c>
    </row>
    <row r="1820" s="2" customFormat="1" ht="16.5" customHeight="1">
      <c r="A1820" s="39"/>
      <c r="B1820" s="40"/>
      <c r="C1820" s="264" t="s">
        <v>2933</v>
      </c>
      <c r="D1820" s="264" t="s">
        <v>372</v>
      </c>
      <c r="E1820" s="265" t="s">
        <v>6467</v>
      </c>
      <c r="F1820" s="266" t="s">
        <v>6468</v>
      </c>
      <c r="G1820" s="267" t="s">
        <v>277</v>
      </c>
      <c r="H1820" s="268">
        <v>22.274999999999999</v>
      </c>
      <c r="I1820" s="269"/>
      <c r="J1820" s="270">
        <f>ROUND(I1820*H1820,2)</f>
        <v>0</v>
      </c>
      <c r="K1820" s="266" t="s">
        <v>222</v>
      </c>
      <c r="L1820" s="271"/>
      <c r="M1820" s="272" t="s">
        <v>1</v>
      </c>
      <c r="N1820" s="273" t="s">
        <v>44</v>
      </c>
      <c r="O1820" s="92"/>
      <c r="P1820" s="237">
        <f>O1820*H1820</f>
        <v>0</v>
      </c>
      <c r="Q1820" s="237">
        <v>0.0041999999999999997</v>
      </c>
      <c r="R1820" s="237">
        <f>Q1820*H1820</f>
        <v>0.093554999999999985</v>
      </c>
      <c r="S1820" s="237">
        <v>0</v>
      </c>
      <c r="T1820" s="238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39" t="s">
        <v>371</v>
      </c>
      <c r="AT1820" s="239" t="s">
        <v>372</v>
      </c>
      <c r="AU1820" s="239" t="s">
        <v>88</v>
      </c>
      <c r="AY1820" s="18" t="s">
        <v>216</v>
      </c>
      <c r="BE1820" s="240">
        <f>IF(N1820="základní",J1820,0)</f>
        <v>0</v>
      </c>
      <c r="BF1820" s="240">
        <f>IF(N1820="snížená",J1820,0)</f>
        <v>0</v>
      </c>
      <c r="BG1820" s="240">
        <f>IF(N1820="zákl. přenesená",J1820,0)</f>
        <v>0</v>
      </c>
      <c r="BH1820" s="240">
        <f>IF(N1820="sníž. přenesená",J1820,0)</f>
        <v>0</v>
      </c>
      <c r="BI1820" s="240">
        <f>IF(N1820="nulová",J1820,0)</f>
        <v>0</v>
      </c>
      <c r="BJ1820" s="18" t="s">
        <v>86</v>
      </c>
      <c r="BK1820" s="240">
        <f>ROUND(I1820*H1820,2)</f>
        <v>0</v>
      </c>
      <c r="BL1820" s="18" t="s">
        <v>290</v>
      </c>
      <c r="BM1820" s="239" t="s">
        <v>6469</v>
      </c>
    </row>
    <row r="1821" s="13" customFormat="1">
      <c r="A1821" s="13"/>
      <c r="B1821" s="241"/>
      <c r="C1821" s="242"/>
      <c r="D1821" s="243" t="s">
        <v>230</v>
      </c>
      <c r="E1821" s="242"/>
      <c r="F1821" s="245" t="s">
        <v>6470</v>
      </c>
      <c r="G1821" s="242"/>
      <c r="H1821" s="246">
        <v>22.274999999999999</v>
      </c>
      <c r="I1821" s="247"/>
      <c r="J1821" s="242"/>
      <c r="K1821" s="242"/>
      <c r="L1821" s="248"/>
      <c r="M1821" s="249"/>
      <c r="N1821" s="250"/>
      <c r="O1821" s="250"/>
      <c r="P1821" s="250"/>
      <c r="Q1821" s="250"/>
      <c r="R1821" s="250"/>
      <c r="S1821" s="250"/>
      <c r="T1821" s="25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2" t="s">
        <v>230</v>
      </c>
      <c r="AU1821" s="252" t="s">
        <v>88</v>
      </c>
      <c r="AV1821" s="13" t="s">
        <v>88</v>
      </c>
      <c r="AW1821" s="13" t="s">
        <v>4</v>
      </c>
      <c r="AX1821" s="13" t="s">
        <v>86</v>
      </c>
      <c r="AY1821" s="252" t="s">
        <v>216</v>
      </c>
    </row>
    <row r="1822" s="2" customFormat="1" ht="16.5" customHeight="1">
      <c r="A1822" s="39"/>
      <c r="B1822" s="40"/>
      <c r="C1822" s="228" t="s">
        <v>2937</v>
      </c>
      <c r="D1822" s="228" t="s">
        <v>218</v>
      </c>
      <c r="E1822" s="229" t="s">
        <v>2982</v>
      </c>
      <c r="F1822" s="230" t="s">
        <v>2983</v>
      </c>
      <c r="G1822" s="231" t="s">
        <v>277</v>
      </c>
      <c r="H1822" s="232">
        <v>343.59300000000002</v>
      </c>
      <c r="I1822" s="233"/>
      <c r="J1822" s="234">
        <f>ROUND(I1822*H1822,2)</f>
        <v>0</v>
      </c>
      <c r="K1822" s="230" t="s">
        <v>222</v>
      </c>
      <c r="L1822" s="45"/>
      <c r="M1822" s="235" t="s">
        <v>1</v>
      </c>
      <c r="N1822" s="236" t="s">
        <v>44</v>
      </c>
      <c r="O1822" s="92"/>
      <c r="P1822" s="237">
        <f>O1822*H1822</f>
        <v>0</v>
      </c>
      <c r="Q1822" s="237">
        <v>0.00020000000000000001</v>
      </c>
      <c r="R1822" s="237">
        <f>Q1822*H1822</f>
        <v>0.068718600000000005</v>
      </c>
      <c r="S1822" s="237">
        <v>0</v>
      </c>
      <c r="T1822" s="238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9" t="s">
        <v>290</v>
      </c>
      <c r="AT1822" s="239" t="s">
        <v>218</v>
      </c>
      <c r="AU1822" s="239" t="s">
        <v>88</v>
      </c>
      <c r="AY1822" s="18" t="s">
        <v>216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8" t="s">
        <v>86</v>
      </c>
      <c r="BK1822" s="240">
        <f>ROUND(I1822*H1822,2)</f>
        <v>0</v>
      </c>
      <c r="BL1822" s="18" t="s">
        <v>290</v>
      </c>
      <c r="BM1822" s="239" t="s">
        <v>2984</v>
      </c>
    </row>
    <row r="1823" s="13" customFormat="1">
      <c r="A1823" s="13"/>
      <c r="B1823" s="241"/>
      <c r="C1823" s="242"/>
      <c r="D1823" s="243" t="s">
        <v>230</v>
      </c>
      <c r="E1823" s="244" t="s">
        <v>1</v>
      </c>
      <c r="F1823" s="245" t="s">
        <v>6471</v>
      </c>
      <c r="G1823" s="242"/>
      <c r="H1823" s="246">
        <v>214.553</v>
      </c>
      <c r="I1823" s="247"/>
      <c r="J1823" s="242"/>
      <c r="K1823" s="242"/>
      <c r="L1823" s="248"/>
      <c r="M1823" s="249"/>
      <c r="N1823" s="250"/>
      <c r="O1823" s="250"/>
      <c r="P1823" s="250"/>
      <c r="Q1823" s="250"/>
      <c r="R1823" s="250"/>
      <c r="S1823" s="250"/>
      <c r="T1823" s="251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2" t="s">
        <v>230</v>
      </c>
      <c r="AU1823" s="252" t="s">
        <v>88</v>
      </c>
      <c r="AV1823" s="13" t="s">
        <v>88</v>
      </c>
      <c r="AW1823" s="13" t="s">
        <v>34</v>
      </c>
      <c r="AX1823" s="13" t="s">
        <v>79</v>
      </c>
      <c r="AY1823" s="252" t="s">
        <v>216</v>
      </c>
    </row>
    <row r="1824" s="13" customFormat="1">
      <c r="A1824" s="13"/>
      <c r="B1824" s="241"/>
      <c r="C1824" s="242"/>
      <c r="D1824" s="243" t="s">
        <v>230</v>
      </c>
      <c r="E1824" s="244" t="s">
        <v>1</v>
      </c>
      <c r="F1824" s="245" t="s">
        <v>6472</v>
      </c>
      <c r="G1824" s="242"/>
      <c r="H1824" s="246">
        <v>52.399999999999999</v>
      </c>
      <c r="I1824" s="247"/>
      <c r="J1824" s="242"/>
      <c r="K1824" s="242"/>
      <c r="L1824" s="248"/>
      <c r="M1824" s="249"/>
      <c r="N1824" s="250"/>
      <c r="O1824" s="250"/>
      <c r="P1824" s="250"/>
      <c r="Q1824" s="250"/>
      <c r="R1824" s="250"/>
      <c r="S1824" s="250"/>
      <c r="T1824" s="25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2" t="s">
        <v>230</v>
      </c>
      <c r="AU1824" s="252" t="s">
        <v>88</v>
      </c>
      <c r="AV1824" s="13" t="s">
        <v>88</v>
      </c>
      <c r="AW1824" s="13" t="s">
        <v>34</v>
      </c>
      <c r="AX1824" s="13" t="s">
        <v>79</v>
      </c>
      <c r="AY1824" s="252" t="s">
        <v>216</v>
      </c>
    </row>
    <row r="1825" s="15" customFormat="1">
      <c r="A1825" s="15"/>
      <c r="B1825" s="280"/>
      <c r="C1825" s="281"/>
      <c r="D1825" s="243" t="s">
        <v>230</v>
      </c>
      <c r="E1825" s="282" t="s">
        <v>1</v>
      </c>
      <c r="F1825" s="283" t="s">
        <v>778</v>
      </c>
      <c r="G1825" s="281"/>
      <c r="H1825" s="284">
        <v>266.95299999999997</v>
      </c>
      <c r="I1825" s="285"/>
      <c r="J1825" s="281"/>
      <c r="K1825" s="281"/>
      <c r="L1825" s="286"/>
      <c r="M1825" s="287"/>
      <c r="N1825" s="288"/>
      <c r="O1825" s="288"/>
      <c r="P1825" s="288"/>
      <c r="Q1825" s="288"/>
      <c r="R1825" s="288"/>
      <c r="S1825" s="288"/>
      <c r="T1825" s="289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90" t="s">
        <v>230</v>
      </c>
      <c r="AU1825" s="290" t="s">
        <v>88</v>
      </c>
      <c r="AV1825" s="15" t="s">
        <v>99</v>
      </c>
      <c r="AW1825" s="15" t="s">
        <v>34</v>
      </c>
      <c r="AX1825" s="15" t="s">
        <v>79</v>
      </c>
      <c r="AY1825" s="290" t="s">
        <v>216</v>
      </c>
    </row>
    <row r="1826" s="13" customFormat="1">
      <c r="A1826" s="13"/>
      <c r="B1826" s="241"/>
      <c r="C1826" s="242"/>
      <c r="D1826" s="243" t="s">
        <v>230</v>
      </c>
      <c r="E1826" s="244" t="s">
        <v>1</v>
      </c>
      <c r="F1826" s="245" t="s">
        <v>6473</v>
      </c>
      <c r="G1826" s="242"/>
      <c r="H1826" s="246">
        <v>76.640000000000001</v>
      </c>
      <c r="I1826" s="247"/>
      <c r="J1826" s="242"/>
      <c r="K1826" s="242"/>
      <c r="L1826" s="248"/>
      <c r="M1826" s="249"/>
      <c r="N1826" s="250"/>
      <c r="O1826" s="250"/>
      <c r="P1826" s="250"/>
      <c r="Q1826" s="250"/>
      <c r="R1826" s="250"/>
      <c r="S1826" s="250"/>
      <c r="T1826" s="25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2" t="s">
        <v>230</v>
      </c>
      <c r="AU1826" s="252" t="s">
        <v>88</v>
      </c>
      <c r="AV1826" s="13" t="s">
        <v>88</v>
      </c>
      <c r="AW1826" s="13" t="s">
        <v>34</v>
      </c>
      <c r="AX1826" s="13" t="s">
        <v>79</v>
      </c>
      <c r="AY1826" s="252" t="s">
        <v>216</v>
      </c>
    </row>
    <row r="1827" s="15" customFormat="1">
      <c r="A1827" s="15"/>
      <c r="B1827" s="280"/>
      <c r="C1827" s="281"/>
      <c r="D1827" s="243" t="s">
        <v>230</v>
      </c>
      <c r="E1827" s="282" t="s">
        <v>1</v>
      </c>
      <c r="F1827" s="283" t="s">
        <v>775</v>
      </c>
      <c r="G1827" s="281"/>
      <c r="H1827" s="284">
        <v>76.640000000000001</v>
      </c>
      <c r="I1827" s="285"/>
      <c r="J1827" s="281"/>
      <c r="K1827" s="281"/>
      <c r="L1827" s="286"/>
      <c r="M1827" s="287"/>
      <c r="N1827" s="288"/>
      <c r="O1827" s="288"/>
      <c r="P1827" s="288"/>
      <c r="Q1827" s="288"/>
      <c r="R1827" s="288"/>
      <c r="S1827" s="288"/>
      <c r="T1827" s="289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T1827" s="290" t="s">
        <v>230</v>
      </c>
      <c r="AU1827" s="290" t="s">
        <v>88</v>
      </c>
      <c r="AV1827" s="15" t="s">
        <v>99</v>
      </c>
      <c r="AW1827" s="15" t="s">
        <v>34</v>
      </c>
      <c r="AX1827" s="15" t="s">
        <v>79</v>
      </c>
      <c r="AY1827" s="290" t="s">
        <v>216</v>
      </c>
    </row>
    <row r="1828" s="14" customFormat="1">
      <c r="A1828" s="14"/>
      <c r="B1828" s="253"/>
      <c r="C1828" s="254"/>
      <c r="D1828" s="243" t="s">
        <v>230</v>
      </c>
      <c r="E1828" s="255" t="s">
        <v>1</v>
      </c>
      <c r="F1828" s="256" t="s">
        <v>285</v>
      </c>
      <c r="G1828" s="254"/>
      <c r="H1828" s="257">
        <v>343.59299999999996</v>
      </c>
      <c r="I1828" s="258"/>
      <c r="J1828" s="254"/>
      <c r="K1828" s="254"/>
      <c r="L1828" s="259"/>
      <c r="M1828" s="260"/>
      <c r="N1828" s="261"/>
      <c r="O1828" s="261"/>
      <c r="P1828" s="261"/>
      <c r="Q1828" s="261"/>
      <c r="R1828" s="261"/>
      <c r="S1828" s="261"/>
      <c r="T1828" s="26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63" t="s">
        <v>230</v>
      </c>
      <c r="AU1828" s="263" t="s">
        <v>88</v>
      </c>
      <c r="AV1828" s="14" t="s">
        <v>121</v>
      </c>
      <c r="AW1828" s="14" t="s">
        <v>34</v>
      </c>
      <c r="AX1828" s="14" t="s">
        <v>86</v>
      </c>
      <c r="AY1828" s="263" t="s">
        <v>216</v>
      </c>
    </row>
    <row r="1829" s="2" customFormat="1" ht="24.15" customHeight="1">
      <c r="A1829" s="39"/>
      <c r="B1829" s="40"/>
      <c r="C1829" s="264" t="s">
        <v>2941</v>
      </c>
      <c r="D1829" s="264" t="s">
        <v>372</v>
      </c>
      <c r="E1829" s="265" t="s">
        <v>2986</v>
      </c>
      <c r="F1829" s="266" t="s">
        <v>2987</v>
      </c>
      <c r="G1829" s="267" t="s">
        <v>277</v>
      </c>
      <c r="H1829" s="268">
        <v>384.82400000000001</v>
      </c>
      <c r="I1829" s="269"/>
      <c r="J1829" s="270">
        <f>ROUND(I1829*H1829,2)</f>
        <v>0</v>
      </c>
      <c r="K1829" s="266" t="s">
        <v>222</v>
      </c>
      <c r="L1829" s="271"/>
      <c r="M1829" s="272" t="s">
        <v>1</v>
      </c>
      <c r="N1829" s="273" t="s">
        <v>44</v>
      </c>
      <c r="O1829" s="92"/>
      <c r="P1829" s="237">
        <f>O1829*H1829</f>
        <v>0</v>
      </c>
      <c r="Q1829" s="237">
        <v>0.00447</v>
      </c>
      <c r="R1829" s="237">
        <f>Q1829*H1829</f>
        <v>1.72016328</v>
      </c>
      <c r="S1829" s="237">
        <v>0</v>
      </c>
      <c r="T1829" s="238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39" t="s">
        <v>371</v>
      </c>
      <c r="AT1829" s="239" t="s">
        <v>372</v>
      </c>
      <c r="AU1829" s="239" t="s">
        <v>88</v>
      </c>
      <c r="AY1829" s="18" t="s">
        <v>216</v>
      </c>
      <c r="BE1829" s="240">
        <f>IF(N1829="základní",J1829,0)</f>
        <v>0</v>
      </c>
      <c r="BF1829" s="240">
        <f>IF(N1829="snížená",J1829,0)</f>
        <v>0</v>
      </c>
      <c r="BG1829" s="240">
        <f>IF(N1829="zákl. přenesená",J1829,0)</f>
        <v>0</v>
      </c>
      <c r="BH1829" s="240">
        <f>IF(N1829="sníž. přenesená",J1829,0)</f>
        <v>0</v>
      </c>
      <c r="BI1829" s="240">
        <f>IF(N1829="nulová",J1829,0)</f>
        <v>0</v>
      </c>
      <c r="BJ1829" s="18" t="s">
        <v>86</v>
      </c>
      <c r="BK1829" s="240">
        <f>ROUND(I1829*H1829,2)</f>
        <v>0</v>
      </c>
      <c r="BL1829" s="18" t="s">
        <v>290</v>
      </c>
      <c r="BM1829" s="239" t="s">
        <v>2988</v>
      </c>
    </row>
    <row r="1830" s="13" customFormat="1">
      <c r="A1830" s="13"/>
      <c r="B1830" s="241"/>
      <c r="C1830" s="242"/>
      <c r="D1830" s="243" t="s">
        <v>230</v>
      </c>
      <c r="E1830" s="242"/>
      <c r="F1830" s="245" t="s">
        <v>6474</v>
      </c>
      <c r="G1830" s="242"/>
      <c r="H1830" s="246">
        <v>384.82400000000001</v>
      </c>
      <c r="I1830" s="247"/>
      <c r="J1830" s="242"/>
      <c r="K1830" s="242"/>
      <c r="L1830" s="248"/>
      <c r="M1830" s="249"/>
      <c r="N1830" s="250"/>
      <c r="O1830" s="250"/>
      <c r="P1830" s="250"/>
      <c r="Q1830" s="250"/>
      <c r="R1830" s="250"/>
      <c r="S1830" s="250"/>
      <c r="T1830" s="251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2" t="s">
        <v>230</v>
      </c>
      <c r="AU1830" s="252" t="s">
        <v>88</v>
      </c>
      <c r="AV1830" s="13" t="s">
        <v>88</v>
      </c>
      <c r="AW1830" s="13" t="s">
        <v>4</v>
      </c>
      <c r="AX1830" s="13" t="s">
        <v>86</v>
      </c>
      <c r="AY1830" s="252" t="s">
        <v>216</v>
      </c>
    </row>
    <row r="1831" s="2" customFormat="1" ht="16.5" customHeight="1">
      <c r="A1831" s="39"/>
      <c r="B1831" s="40"/>
      <c r="C1831" s="228" t="s">
        <v>2951</v>
      </c>
      <c r="D1831" s="228" t="s">
        <v>218</v>
      </c>
      <c r="E1831" s="229" t="s">
        <v>2992</v>
      </c>
      <c r="F1831" s="230" t="s">
        <v>2993</v>
      </c>
      <c r="G1831" s="231" t="s">
        <v>277</v>
      </c>
      <c r="H1831" s="232">
        <v>367.37700000000001</v>
      </c>
      <c r="I1831" s="233"/>
      <c r="J1831" s="234">
        <f>ROUND(I1831*H1831,2)</f>
        <v>0</v>
      </c>
      <c r="K1831" s="230" t="s">
        <v>222</v>
      </c>
      <c r="L1831" s="45"/>
      <c r="M1831" s="235" t="s">
        <v>1</v>
      </c>
      <c r="N1831" s="236" t="s">
        <v>44</v>
      </c>
      <c r="O1831" s="92"/>
      <c r="P1831" s="237">
        <f>O1831*H1831</f>
        <v>0</v>
      </c>
      <c r="Q1831" s="237">
        <v>0.00029999999999999997</v>
      </c>
      <c r="R1831" s="237">
        <f>Q1831*H1831</f>
        <v>0.11021309999999999</v>
      </c>
      <c r="S1831" s="237">
        <v>0</v>
      </c>
      <c r="T1831" s="238">
        <f>S1831*H1831</f>
        <v>0</v>
      </c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R1831" s="239" t="s">
        <v>290</v>
      </c>
      <c r="AT1831" s="239" t="s">
        <v>218</v>
      </c>
      <c r="AU1831" s="239" t="s">
        <v>88</v>
      </c>
      <c r="AY1831" s="18" t="s">
        <v>216</v>
      </c>
      <c r="BE1831" s="240">
        <f>IF(N1831="základní",J1831,0)</f>
        <v>0</v>
      </c>
      <c r="BF1831" s="240">
        <f>IF(N1831="snížená",J1831,0)</f>
        <v>0</v>
      </c>
      <c r="BG1831" s="240">
        <f>IF(N1831="zákl. přenesená",J1831,0)</f>
        <v>0</v>
      </c>
      <c r="BH1831" s="240">
        <f>IF(N1831="sníž. přenesená",J1831,0)</f>
        <v>0</v>
      </c>
      <c r="BI1831" s="240">
        <f>IF(N1831="nulová",J1831,0)</f>
        <v>0</v>
      </c>
      <c r="BJ1831" s="18" t="s">
        <v>86</v>
      </c>
      <c r="BK1831" s="240">
        <f>ROUND(I1831*H1831,2)</f>
        <v>0</v>
      </c>
      <c r="BL1831" s="18" t="s">
        <v>290</v>
      </c>
      <c r="BM1831" s="239" t="s">
        <v>6475</v>
      </c>
    </row>
    <row r="1832" s="13" customFormat="1">
      <c r="A1832" s="13"/>
      <c r="B1832" s="241"/>
      <c r="C1832" s="242"/>
      <c r="D1832" s="243" t="s">
        <v>230</v>
      </c>
      <c r="E1832" s="244" t="s">
        <v>1</v>
      </c>
      <c r="F1832" s="245" t="s">
        <v>6476</v>
      </c>
      <c r="G1832" s="242"/>
      <c r="H1832" s="246">
        <v>209.75999999999999</v>
      </c>
      <c r="I1832" s="247"/>
      <c r="J1832" s="242"/>
      <c r="K1832" s="242"/>
      <c r="L1832" s="248"/>
      <c r="M1832" s="249"/>
      <c r="N1832" s="250"/>
      <c r="O1832" s="250"/>
      <c r="P1832" s="250"/>
      <c r="Q1832" s="250"/>
      <c r="R1832" s="250"/>
      <c r="S1832" s="250"/>
      <c r="T1832" s="25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2" t="s">
        <v>230</v>
      </c>
      <c r="AU1832" s="252" t="s">
        <v>88</v>
      </c>
      <c r="AV1832" s="13" t="s">
        <v>88</v>
      </c>
      <c r="AW1832" s="13" t="s">
        <v>34</v>
      </c>
      <c r="AX1832" s="13" t="s">
        <v>79</v>
      </c>
      <c r="AY1832" s="252" t="s">
        <v>216</v>
      </c>
    </row>
    <row r="1833" s="13" customFormat="1">
      <c r="A1833" s="13"/>
      <c r="B1833" s="241"/>
      <c r="C1833" s="242"/>
      <c r="D1833" s="243" t="s">
        <v>230</v>
      </c>
      <c r="E1833" s="244" t="s">
        <v>1</v>
      </c>
      <c r="F1833" s="245" t="s">
        <v>6477</v>
      </c>
      <c r="G1833" s="242"/>
      <c r="H1833" s="246">
        <v>143.84700000000001</v>
      </c>
      <c r="I1833" s="247"/>
      <c r="J1833" s="242"/>
      <c r="K1833" s="242"/>
      <c r="L1833" s="248"/>
      <c r="M1833" s="249"/>
      <c r="N1833" s="250"/>
      <c r="O1833" s="250"/>
      <c r="P1833" s="250"/>
      <c r="Q1833" s="250"/>
      <c r="R1833" s="250"/>
      <c r="S1833" s="250"/>
      <c r="T1833" s="251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2" t="s">
        <v>230</v>
      </c>
      <c r="AU1833" s="252" t="s">
        <v>88</v>
      </c>
      <c r="AV1833" s="13" t="s">
        <v>88</v>
      </c>
      <c r="AW1833" s="13" t="s">
        <v>34</v>
      </c>
      <c r="AX1833" s="13" t="s">
        <v>79</v>
      </c>
      <c r="AY1833" s="252" t="s">
        <v>216</v>
      </c>
    </row>
    <row r="1834" s="13" customFormat="1">
      <c r="A1834" s="13"/>
      <c r="B1834" s="241"/>
      <c r="C1834" s="242"/>
      <c r="D1834" s="243" t="s">
        <v>230</v>
      </c>
      <c r="E1834" s="244" t="s">
        <v>1</v>
      </c>
      <c r="F1834" s="245" t="s">
        <v>6439</v>
      </c>
      <c r="G1834" s="242"/>
      <c r="H1834" s="246">
        <v>13.77</v>
      </c>
      <c r="I1834" s="247"/>
      <c r="J1834" s="242"/>
      <c r="K1834" s="242"/>
      <c r="L1834" s="248"/>
      <c r="M1834" s="249"/>
      <c r="N1834" s="250"/>
      <c r="O1834" s="250"/>
      <c r="P1834" s="250"/>
      <c r="Q1834" s="250"/>
      <c r="R1834" s="250"/>
      <c r="S1834" s="250"/>
      <c r="T1834" s="251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2" t="s">
        <v>230</v>
      </c>
      <c r="AU1834" s="252" t="s">
        <v>88</v>
      </c>
      <c r="AV1834" s="13" t="s">
        <v>88</v>
      </c>
      <c r="AW1834" s="13" t="s">
        <v>34</v>
      </c>
      <c r="AX1834" s="13" t="s">
        <v>79</v>
      </c>
      <c r="AY1834" s="252" t="s">
        <v>216</v>
      </c>
    </row>
    <row r="1835" s="14" customFormat="1">
      <c r="A1835" s="14"/>
      <c r="B1835" s="253"/>
      <c r="C1835" s="254"/>
      <c r="D1835" s="243" t="s">
        <v>230</v>
      </c>
      <c r="E1835" s="255" t="s">
        <v>1</v>
      </c>
      <c r="F1835" s="256" t="s">
        <v>285</v>
      </c>
      <c r="G1835" s="254"/>
      <c r="H1835" s="257">
        <v>367.37699999999995</v>
      </c>
      <c r="I1835" s="258"/>
      <c r="J1835" s="254"/>
      <c r="K1835" s="254"/>
      <c r="L1835" s="259"/>
      <c r="M1835" s="260"/>
      <c r="N1835" s="261"/>
      <c r="O1835" s="261"/>
      <c r="P1835" s="261"/>
      <c r="Q1835" s="261"/>
      <c r="R1835" s="261"/>
      <c r="S1835" s="261"/>
      <c r="T1835" s="26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3" t="s">
        <v>230</v>
      </c>
      <c r="AU1835" s="263" t="s">
        <v>88</v>
      </c>
      <c r="AV1835" s="14" t="s">
        <v>121</v>
      </c>
      <c r="AW1835" s="14" t="s">
        <v>34</v>
      </c>
      <c r="AX1835" s="14" t="s">
        <v>86</v>
      </c>
      <c r="AY1835" s="263" t="s">
        <v>216</v>
      </c>
    </row>
    <row r="1836" s="2" customFormat="1" ht="24.15" customHeight="1">
      <c r="A1836" s="39"/>
      <c r="B1836" s="40"/>
      <c r="C1836" s="264" t="s">
        <v>2955</v>
      </c>
      <c r="D1836" s="264" t="s">
        <v>372</v>
      </c>
      <c r="E1836" s="265" t="s">
        <v>2996</v>
      </c>
      <c r="F1836" s="266" t="s">
        <v>6478</v>
      </c>
      <c r="G1836" s="267" t="s">
        <v>277</v>
      </c>
      <c r="H1836" s="268">
        <v>404.11500000000001</v>
      </c>
      <c r="I1836" s="269"/>
      <c r="J1836" s="270">
        <f>ROUND(I1836*H1836,2)</f>
        <v>0</v>
      </c>
      <c r="K1836" s="266" t="s">
        <v>222</v>
      </c>
      <c r="L1836" s="271"/>
      <c r="M1836" s="272" t="s">
        <v>1</v>
      </c>
      <c r="N1836" s="273" t="s">
        <v>44</v>
      </c>
      <c r="O1836" s="92"/>
      <c r="P1836" s="237">
        <f>O1836*H1836</f>
        <v>0</v>
      </c>
      <c r="Q1836" s="237">
        <v>0.0028999999999999998</v>
      </c>
      <c r="R1836" s="237">
        <f>Q1836*H1836</f>
        <v>1.1719335</v>
      </c>
      <c r="S1836" s="237">
        <v>0</v>
      </c>
      <c r="T1836" s="238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39" t="s">
        <v>371</v>
      </c>
      <c r="AT1836" s="239" t="s">
        <v>372</v>
      </c>
      <c r="AU1836" s="239" t="s">
        <v>88</v>
      </c>
      <c r="AY1836" s="18" t="s">
        <v>216</v>
      </c>
      <c r="BE1836" s="240">
        <f>IF(N1836="základní",J1836,0)</f>
        <v>0</v>
      </c>
      <c r="BF1836" s="240">
        <f>IF(N1836="snížená",J1836,0)</f>
        <v>0</v>
      </c>
      <c r="BG1836" s="240">
        <f>IF(N1836="zákl. přenesená",J1836,0)</f>
        <v>0</v>
      </c>
      <c r="BH1836" s="240">
        <f>IF(N1836="sníž. přenesená",J1836,0)</f>
        <v>0</v>
      </c>
      <c r="BI1836" s="240">
        <f>IF(N1836="nulová",J1836,0)</f>
        <v>0</v>
      </c>
      <c r="BJ1836" s="18" t="s">
        <v>86</v>
      </c>
      <c r="BK1836" s="240">
        <f>ROUND(I1836*H1836,2)</f>
        <v>0</v>
      </c>
      <c r="BL1836" s="18" t="s">
        <v>290</v>
      </c>
      <c r="BM1836" s="239" t="s">
        <v>6479</v>
      </c>
    </row>
    <row r="1837" s="13" customFormat="1">
      <c r="A1837" s="13"/>
      <c r="B1837" s="241"/>
      <c r="C1837" s="242"/>
      <c r="D1837" s="243" t="s">
        <v>230</v>
      </c>
      <c r="E1837" s="242"/>
      <c r="F1837" s="245" t="s">
        <v>6480</v>
      </c>
      <c r="G1837" s="242"/>
      <c r="H1837" s="246">
        <v>404.11500000000001</v>
      </c>
      <c r="I1837" s="247"/>
      <c r="J1837" s="242"/>
      <c r="K1837" s="242"/>
      <c r="L1837" s="248"/>
      <c r="M1837" s="249"/>
      <c r="N1837" s="250"/>
      <c r="O1837" s="250"/>
      <c r="P1837" s="250"/>
      <c r="Q1837" s="250"/>
      <c r="R1837" s="250"/>
      <c r="S1837" s="250"/>
      <c r="T1837" s="25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2" t="s">
        <v>230</v>
      </c>
      <c r="AU1837" s="252" t="s">
        <v>88</v>
      </c>
      <c r="AV1837" s="13" t="s">
        <v>88</v>
      </c>
      <c r="AW1837" s="13" t="s">
        <v>4</v>
      </c>
      <c r="AX1837" s="13" t="s">
        <v>86</v>
      </c>
      <c r="AY1837" s="252" t="s">
        <v>216</v>
      </c>
    </row>
    <row r="1838" s="2" customFormat="1" ht="16.5" customHeight="1">
      <c r="A1838" s="39"/>
      <c r="B1838" s="40"/>
      <c r="C1838" s="228" t="s">
        <v>2961</v>
      </c>
      <c r="D1838" s="228" t="s">
        <v>218</v>
      </c>
      <c r="E1838" s="229" t="s">
        <v>6481</v>
      </c>
      <c r="F1838" s="230" t="s">
        <v>6482</v>
      </c>
      <c r="G1838" s="231" t="s">
        <v>293</v>
      </c>
      <c r="H1838" s="232">
        <v>61.200000000000003</v>
      </c>
      <c r="I1838" s="233"/>
      <c r="J1838" s="234">
        <f>ROUND(I1838*H1838,2)</f>
        <v>0</v>
      </c>
      <c r="K1838" s="230" t="s">
        <v>222</v>
      </c>
      <c r="L1838" s="45"/>
      <c r="M1838" s="235" t="s">
        <v>1</v>
      </c>
      <c r="N1838" s="236" t="s">
        <v>44</v>
      </c>
      <c r="O1838" s="92"/>
      <c r="P1838" s="237">
        <f>O1838*H1838</f>
        <v>0</v>
      </c>
      <c r="Q1838" s="237">
        <v>0</v>
      </c>
      <c r="R1838" s="237">
        <f>Q1838*H1838</f>
        <v>0</v>
      </c>
      <c r="S1838" s="237">
        <v>0.0030000000000000001</v>
      </c>
      <c r="T1838" s="238">
        <f>S1838*H1838</f>
        <v>0.18360000000000001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39" t="s">
        <v>290</v>
      </c>
      <c r="AT1838" s="239" t="s">
        <v>218</v>
      </c>
      <c r="AU1838" s="239" t="s">
        <v>88</v>
      </c>
      <c r="AY1838" s="18" t="s">
        <v>216</v>
      </c>
      <c r="BE1838" s="240">
        <f>IF(N1838="základní",J1838,0)</f>
        <v>0</v>
      </c>
      <c r="BF1838" s="240">
        <f>IF(N1838="snížená",J1838,0)</f>
        <v>0</v>
      </c>
      <c r="BG1838" s="240">
        <f>IF(N1838="zákl. přenesená",J1838,0)</f>
        <v>0</v>
      </c>
      <c r="BH1838" s="240">
        <f>IF(N1838="sníž. přenesená",J1838,0)</f>
        <v>0</v>
      </c>
      <c r="BI1838" s="240">
        <f>IF(N1838="nulová",J1838,0)</f>
        <v>0</v>
      </c>
      <c r="BJ1838" s="18" t="s">
        <v>86</v>
      </c>
      <c r="BK1838" s="240">
        <f>ROUND(I1838*H1838,2)</f>
        <v>0</v>
      </c>
      <c r="BL1838" s="18" t="s">
        <v>290</v>
      </c>
      <c r="BM1838" s="239" t="s">
        <v>6483</v>
      </c>
    </row>
    <row r="1839" s="13" customFormat="1">
      <c r="A1839" s="13"/>
      <c r="B1839" s="241"/>
      <c r="C1839" s="242"/>
      <c r="D1839" s="243" t="s">
        <v>230</v>
      </c>
      <c r="E1839" s="244" t="s">
        <v>1</v>
      </c>
      <c r="F1839" s="245" t="s">
        <v>6484</v>
      </c>
      <c r="G1839" s="242"/>
      <c r="H1839" s="246">
        <v>61.200000000000003</v>
      </c>
      <c r="I1839" s="247"/>
      <c r="J1839" s="242"/>
      <c r="K1839" s="242"/>
      <c r="L1839" s="248"/>
      <c r="M1839" s="249"/>
      <c r="N1839" s="250"/>
      <c r="O1839" s="250"/>
      <c r="P1839" s="250"/>
      <c r="Q1839" s="250"/>
      <c r="R1839" s="250"/>
      <c r="S1839" s="250"/>
      <c r="T1839" s="25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2" t="s">
        <v>230</v>
      </c>
      <c r="AU1839" s="252" t="s">
        <v>88</v>
      </c>
      <c r="AV1839" s="13" t="s">
        <v>88</v>
      </c>
      <c r="AW1839" s="13" t="s">
        <v>34</v>
      </c>
      <c r="AX1839" s="13" t="s">
        <v>86</v>
      </c>
      <c r="AY1839" s="252" t="s">
        <v>216</v>
      </c>
    </row>
    <row r="1840" s="2" customFormat="1" ht="16.5" customHeight="1">
      <c r="A1840" s="39"/>
      <c r="B1840" s="40"/>
      <c r="C1840" s="228" t="s">
        <v>2965</v>
      </c>
      <c r="D1840" s="228" t="s">
        <v>218</v>
      </c>
      <c r="E1840" s="229" t="s">
        <v>6485</v>
      </c>
      <c r="F1840" s="230" t="s">
        <v>6486</v>
      </c>
      <c r="G1840" s="231" t="s">
        <v>293</v>
      </c>
      <c r="H1840" s="232">
        <v>40.799999999999997</v>
      </c>
      <c r="I1840" s="233"/>
      <c r="J1840" s="234">
        <f>ROUND(I1840*H1840,2)</f>
        <v>0</v>
      </c>
      <c r="K1840" s="230" t="s">
        <v>222</v>
      </c>
      <c r="L1840" s="45"/>
      <c r="M1840" s="235" t="s">
        <v>1</v>
      </c>
      <c r="N1840" s="236" t="s">
        <v>44</v>
      </c>
      <c r="O1840" s="92"/>
      <c r="P1840" s="237">
        <f>O1840*H1840</f>
        <v>0</v>
      </c>
      <c r="Q1840" s="237">
        <v>0.00012</v>
      </c>
      <c r="R1840" s="237">
        <f>Q1840*H1840</f>
        <v>0.0048960000000000002</v>
      </c>
      <c r="S1840" s="237">
        <v>0</v>
      </c>
      <c r="T1840" s="238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39" t="s">
        <v>290</v>
      </c>
      <c r="AT1840" s="239" t="s">
        <v>218</v>
      </c>
      <c r="AU1840" s="239" t="s">
        <v>88</v>
      </c>
      <c r="AY1840" s="18" t="s">
        <v>216</v>
      </c>
      <c r="BE1840" s="240">
        <f>IF(N1840="základní",J1840,0)</f>
        <v>0</v>
      </c>
      <c r="BF1840" s="240">
        <f>IF(N1840="snížená",J1840,0)</f>
        <v>0</v>
      </c>
      <c r="BG1840" s="240">
        <f>IF(N1840="zákl. přenesená",J1840,0)</f>
        <v>0</v>
      </c>
      <c r="BH1840" s="240">
        <f>IF(N1840="sníž. přenesená",J1840,0)</f>
        <v>0</v>
      </c>
      <c r="BI1840" s="240">
        <f>IF(N1840="nulová",J1840,0)</f>
        <v>0</v>
      </c>
      <c r="BJ1840" s="18" t="s">
        <v>86</v>
      </c>
      <c r="BK1840" s="240">
        <f>ROUND(I1840*H1840,2)</f>
        <v>0</v>
      </c>
      <c r="BL1840" s="18" t="s">
        <v>290</v>
      </c>
      <c r="BM1840" s="239" t="s">
        <v>6487</v>
      </c>
    </row>
    <row r="1841" s="13" customFormat="1">
      <c r="A1841" s="13"/>
      <c r="B1841" s="241"/>
      <c r="C1841" s="242"/>
      <c r="D1841" s="243" t="s">
        <v>230</v>
      </c>
      <c r="E1841" s="244" t="s">
        <v>1</v>
      </c>
      <c r="F1841" s="245" t="s">
        <v>6488</v>
      </c>
      <c r="G1841" s="242"/>
      <c r="H1841" s="246">
        <v>40.799999999999997</v>
      </c>
      <c r="I1841" s="247"/>
      <c r="J1841" s="242"/>
      <c r="K1841" s="242"/>
      <c r="L1841" s="248"/>
      <c r="M1841" s="249"/>
      <c r="N1841" s="250"/>
      <c r="O1841" s="250"/>
      <c r="P1841" s="250"/>
      <c r="Q1841" s="250"/>
      <c r="R1841" s="250"/>
      <c r="S1841" s="250"/>
      <c r="T1841" s="251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2" t="s">
        <v>230</v>
      </c>
      <c r="AU1841" s="252" t="s">
        <v>88</v>
      </c>
      <c r="AV1841" s="13" t="s">
        <v>88</v>
      </c>
      <c r="AW1841" s="13" t="s">
        <v>34</v>
      </c>
      <c r="AX1841" s="13" t="s">
        <v>86</v>
      </c>
      <c r="AY1841" s="252" t="s">
        <v>216</v>
      </c>
    </row>
    <row r="1842" s="2" customFormat="1" ht="16.5" customHeight="1">
      <c r="A1842" s="39"/>
      <c r="B1842" s="40"/>
      <c r="C1842" s="228" t="s">
        <v>2972</v>
      </c>
      <c r="D1842" s="228" t="s">
        <v>218</v>
      </c>
      <c r="E1842" s="229" t="s">
        <v>6489</v>
      </c>
      <c r="F1842" s="230" t="s">
        <v>6490</v>
      </c>
      <c r="G1842" s="231" t="s">
        <v>293</v>
      </c>
      <c r="H1842" s="232">
        <v>40.799999999999997</v>
      </c>
      <c r="I1842" s="233"/>
      <c r="J1842" s="234">
        <f>ROUND(I1842*H1842,2)</f>
        <v>0</v>
      </c>
      <c r="K1842" s="230" t="s">
        <v>222</v>
      </c>
      <c r="L1842" s="45"/>
      <c r="M1842" s="235" t="s">
        <v>1</v>
      </c>
      <c r="N1842" s="236" t="s">
        <v>44</v>
      </c>
      <c r="O1842" s="92"/>
      <c r="P1842" s="237">
        <f>O1842*H1842</f>
        <v>0</v>
      </c>
      <c r="Q1842" s="237">
        <v>8.0000000000000007E-05</v>
      </c>
      <c r="R1842" s="237">
        <f>Q1842*H1842</f>
        <v>0.003264</v>
      </c>
      <c r="S1842" s="237">
        <v>0</v>
      </c>
      <c r="T1842" s="238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9" t="s">
        <v>290</v>
      </c>
      <c r="AT1842" s="239" t="s">
        <v>218</v>
      </c>
      <c r="AU1842" s="239" t="s">
        <v>88</v>
      </c>
      <c r="AY1842" s="18" t="s">
        <v>216</v>
      </c>
      <c r="BE1842" s="240">
        <f>IF(N1842="základní",J1842,0)</f>
        <v>0</v>
      </c>
      <c r="BF1842" s="240">
        <f>IF(N1842="snížená",J1842,0)</f>
        <v>0</v>
      </c>
      <c r="BG1842" s="240">
        <f>IF(N1842="zákl. přenesená",J1842,0)</f>
        <v>0</v>
      </c>
      <c r="BH1842" s="240">
        <f>IF(N1842="sníž. přenesená",J1842,0)</f>
        <v>0</v>
      </c>
      <c r="BI1842" s="240">
        <f>IF(N1842="nulová",J1842,0)</f>
        <v>0</v>
      </c>
      <c r="BJ1842" s="18" t="s">
        <v>86</v>
      </c>
      <c r="BK1842" s="240">
        <f>ROUND(I1842*H1842,2)</f>
        <v>0</v>
      </c>
      <c r="BL1842" s="18" t="s">
        <v>290</v>
      </c>
      <c r="BM1842" s="239" t="s">
        <v>6491</v>
      </c>
    </row>
    <row r="1843" s="13" customFormat="1">
      <c r="A1843" s="13"/>
      <c r="B1843" s="241"/>
      <c r="C1843" s="242"/>
      <c r="D1843" s="243" t="s">
        <v>230</v>
      </c>
      <c r="E1843" s="244" t="s">
        <v>1</v>
      </c>
      <c r="F1843" s="245" t="s">
        <v>6488</v>
      </c>
      <c r="G1843" s="242"/>
      <c r="H1843" s="246">
        <v>40.799999999999997</v>
      </c>
      <c r="I1843" s="247"/>
      <c r="J1843" s="242"/>
      <c r="K1843" s="242"/>
      <c r="L1843" s="248"/>
      <c r="M1843" s="249"/>
      <c r="N1843" s="250"/>
      <c r="O1843" s="250"/>
      <c r="P1843" s="250"/>
      <c r="Q1843" s="250"/>
      <c r="R1843" s="250"/>
      <c r="S1843" s="250"/>
      <c r="T1843" s="25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2" t="s">
        <v>230</v>
      </c>
      <c r="AU1843" s="252" t="s">
        <v>88</v>
      </c>
      <c r="AV1843" s="13" t="s">
        <v>88</v>
      </c>
      <c r="AW1843" s="13" t="s">
        <v>34</v>
      </c>
      <c r="AX1843" s="13" t="s">
        <v>86</v>
      </c>
      <c r="AY1843" s="252" t="s">
        <v>216</v>
      </c>
    </row>
    <row r="1844" s="2" customFormat="1" ht="24.15" customHeight="1">
      <c r="A1844" s="39"/>
      <c r="B1844" s="40"/>
      <c r="C1844" s="264" t="s">
        <v>2977</v>
      </c>
      <c r="D1844" s="264" t="s">
        <v>372</v>
      </c>
      <c r="E1844" s="265" t="s">
        <v>2996</v>
      </c>
      <c r="F1844" s="266" t="s">
        <v>6478</v>
      </c>
      <c r="G1844" s="267" t="s">
        <v>277</v>
      </c>
      <c r="H1844" s="268">
        <v>25.178000000000001</v>
      </c>
      <c r="I1844" s="269"/>
      <c r="J1844" s="270">
        <f>ROUND(I1844*H1844,2)</f>
        <v>0</v>
      </c>
      <c r="K1844" s="266" t="s">
        <v>222</v>
      </c>
      <c r="L1844" s="271"/>
      <c r="M1844" s="272" t="s">
        <v>1</v>
      </c>
      <c r="N1844" s="273" t="s">
        <v>44</v>
      </c>
      <c r="O1844" s="92"/>
      <c r="P1844" s="237">
        <f>O1844*H1844</f>
        <v>0</v>
      </c>
      <c r="Q1844" s="237">
        <v>0.0028999999999999998</v>
      </c>
      <c r="R1844" s="237">
        <f>Q1844*H1844</f>
        <v>0.073016200000000003</v>
      </c>
      <c r="S1844" s="237">
        <v>0</v>
      </c>
      <c r="T1844" s="238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39" t="s">
        <v>371</v>
      </c>
      <c r="AT1844" s="239" t="s">
        <v>372</v>
      </c>
      <c r="AU1844" s="239" t="s">
        <v>88</v>
      </c>
      <c r="AY1844" s="18" t="s">
        <v>216</v>
      </c>
      <c r="BE1844" s="240">
        <f>IF(N1844="základní",J1844,0)</f>
        <v>0</v>
      </c>
      <c r="BF1844" s="240">
        <f>IF(N1844="snížená",J1844,0)</f>
        <v>0</v>
      </c>
      <c r="BG1844" s="240">
        <f>IF(N1844="zákl. přenesená",J1844,0)</f>
        <v>0</v>
      </c>
      <c r="BH1844" s="240">
        <f>IF(N1844="sníž. přenesená",J1844,0)</f>
        <v>0</v>
      </c>
      <c r="BI1844" s="240">
        <f>IF(N1844="nulová",J1844,0)</f>
        <v>0</v>
      </c>
      <c r="BJ1844" s="18" t="s">
        <v>86</v>
      </c>
      <c r="BK1844" s="240">
        <f>ROUND(I1844*H1844,2)</f>
        <v>0</v>
      </c>
      <c r="BL1844" s="18" t="s">
        <v>290</v>
      </c>
      <c r="BM1844" s="239" t="s">
        <v>6492</v>
      </c>
    </row>
    <row r="1845" s="13" customFormat="1">
      <c r="A1845" s="13"/>
      <c r="B1845" s="241"/>
      <c r="C1845" s="242"/>
      <c r="D1845" s="243" t="s">
        <v>230</v>
      </c>
      <c r="E1845" s="244" t="s">
        <v>1</v>
      </c>
      <c r="F1845" s="245" t="s">
        <v>6493</v>
      </c>
      <c r="G1845" s="242"/>
      <c r="H1845" s="246">
        <v>22.888999999999999</v>
      </c>
      <c r="I1845" s="247"/>
      <c r="J1845" s="242"/>
      <c r="K1845" s="242"/>
      <c r="L1845" s="248"/>
      <c r="M1845" s="249"/>
      <c r="N1845" s="250"/>
      <c r="O1845" s="250"/>
      <c r="P1845" s="250"/>
      <c r="Q1845" s="250"/>
      <c r="R1845" s="250"/>
      <c r="S1845" s="250"/>
      <c r="T1845" s="251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2" t="s">
        <v>230</v>
      </c>
      <c r="AU1845" s="252" t="s">
        <v>88</v>
      </c>
      <c r="AV1845" s="13" t="s">
        <v>88</v>
      </c>
      <c r="AW1845" s="13" t="s">
        <v>34</v>
      </c>
      <c r="AX1845" s="13" t="s">
        <v>86</v>
      </c>
      <c r="AY1845" s="252" t="s">
        <v>216</v>
      </c>
    </row>
    <row r="1846" s="13" customFormat="1">
      <c r="A1846" s="13"/>
      <c r="B1846" s="241"/>
      <c r="C1846" s="242"/>
      <c r="D1846" s="243" t="s">
        <v>230</v>
      </c>
      <c r="E1846" s="242"/>
      <c r="F1846" s="245" t="s">
        <v>6494</v>
      </c>
      <c r="G1846" s="242"/>
      <c r="H1846" s="246">
        <v>25.178000000000001</v>
      </c>
      <c r="I1846" s="247"/>
      <c r="J1846" s="242"/>
      <c r="K1846" s="242"/>
      <c r="L1846" s="248"/>
      <c r="M1846" s="249"/>
      <c r="N1846" s="250"/>
      <c r="O1846" s="250"/>
      <c r="P1846" s="250"/>
      <c r="Q1846" s="250"/>
      <c r="R1846" s="250"/>
      <c r="S1846" s="250"/>
      <c r="T1846" s="25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2" t="s">
        <v>230</v>
      </c>
      <c r="AU1846" s="252" t="s">
        <v>88</v>
      </c>
      <c r="AV1846" s="13" t="s">
        <v>88</v>
      </c>
      <c r="AW1846" s="13" t="s">
        <v>4</v>
      </c>
      <c r="AX1846" s="13" t="s">
        <v>86</v>
      </c>
      <c r="AY1846" s="252" t="s">
        <v>216</v>
      </c>
    </row>
    <row r="1847" s="2" customFormat="1" ht="16.5" customHeight="1">
      <c r="A1847" s="39"/>
      <c r="B1847" s="40"/>
      <c r="C1847" s="228" t="s">
        <v>2981</v>
      </c>
      <c r="D1847" s="228" t="s">
        <v>218</v>
      </c>
      <c r="E1847" s="229" t="s">
        <v>6495</v>
      </c>
      <c r="F1847" s="230" t="s">
        <v>6496</v>
      </c>
      <c r="G1847" s="231" t="s">
        <v>293</v>
      </c>
      <c r="H1847" s="232">
        <v>601</v>
      </c>
      <c r="I1847" s="233"/>
      <c r="J1847" s="234">
        <f>ROUND(I1847*H1847,2)</f>
        <v>0</v>
      </c>
      <c r="K1847" s="230" t="s">
        <v>222</v>
      </c>
      <c r="L1847" s="45"/>
      <c r="M1847" s="235" t="s">
        <v>1</v>
      </c>
      <c r="N1847" s="236" t="s">
        <v>44</v>
      </c>
      <c r="O1847" s="92"/>
      <c r="P1847" s="237">
        <f>O1847*H1847</f>
        <v>0</v>
      </c>
      <c r="Q1847" s="237">
        <v>0</v>
      </c>
      <c r="R1847" s="237">
        <f>Q1847*H1847</f>
        <v>0</v>
      </c>
      <c r="S1847" s="237">
        <v>0.00029999999999999997</v>
      </c>
      <c r="T1847" s="238">
        <f>S1847*H1847</f>
        <v>0.18029999999999999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9" t="s">
        <v>290</v>
      </c>
      <c r="AT1847" s="239" t="s">
        <v>218</v>
      </c>
      <c r="AU1847" s="239" t="s">
        <v>88</v>
      </c>
      <c r="AY1847" s="18" t="s">
        <v>216</v>
      </c>
      <c r="BE1847" s="240">
        <f>IF(N1847="základní",J1847,0)</f>
        <v>0</v>
      </c>
      <c r="BF1847" s="240">
        <f>IF(N1847="snížená",J1847,0)</f>
        <v>0</v>
      </c>
      <c r="BG1847" s="240">
        <f>IF(N1847="zákl. přenesená",J1847,0)</f>
        <v>0</v>
      </c>
      <c r="BH1847" s="240">
        <f>IF(N1847="sníž. přenesená",J1847,0)</f>
        <v>0</v>
      </c>
      <c r="BI1847" s="240">
        <f>IF(N1847="nulová",J1847,0)</f>
        <v>0</v>
      </c>
      <c r="BJ1847" s="18" t="s">
        <v>86</v>
      </c>
      <c r="BK1847" s="240">
        <f>ROUND(I1847*H1847,2)</f>
        <v>0</v>
      </c>
      <c r="BL1847" s="18" t="s">
        <v>290</v>
      </c>
      <c r="BM1847" s="239" t="s">
        <v>6497</v>
      </c>
    </row>
    <row r="1848" s="13" customFormat="1">
      <c r="A1848" s="13"/>
      <c r="B1848" s="241"/>
      <c r="C1848" s="242"/>
      <c r="D1848" s="243" t="s">
        <v>230</v>
      </c>
      <c r="E1848" s="244" t="s">
        <v>1</v>
      </c>
      <c r="F1848" s="245" t="s">
        <v>6498</v>
      </c>
      <c r="G1848" s="242"/>
      <c r="H1848" s="246">
        <v>316</v>
      </c>
      <c r="I1848" s="247"/>
      <c r="J1848" s="242"/>
      <c r="K1848" s="242"/>
      <c r="L1848" s="248"/>
      <c r="M1848" s="249"/>
      <c r="N1848" s="250"/>
      <c r="O1848" s="250"/>
      <c r="P1848" s="250"/>
      <c r="Q1848" s="250"/>
      <c r="R1848" s="250"/>
      <c r="S1848" s="250"/>
      <c r="T1848" s="251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2" t="s">
        <v>230</v>
      </c>
      <c r="AU1848" s="252" t="s">
        <v>88</v>
      </c>
      <c r="AV1848" s="13" t="s">
        <v>88</v>
      </c>
      <c r="AW1848" s="13" t="s">
        <v>34</v>
      </c>
      <c r="AX1848" s="13" t="s">
        <v>79</v>
      </c>
      <c r="AY1848" s="252" t="s">
        <v>216</v>
      </c>
    </row>
    <row r="1849" s="13" customFormat="1">
      <c r="A1849" s="13"/>
      <c r="B1849" s="241"/>
      <c r="C1849" s="242"/>
      <c r="D1849" s="243" t="s">
        <v>230</v>
      </c>
      <c r="E1849" s="244" t="s">
        <v>1</v>
      </c>
      <c r="F1849" s="245" t="s">
        <v>6499</v>
      </c>
      <c r="G1849" s="242"/>
      <c r="H1849" s="246">
        <v>285</v>
      </c>
      <c r="I1849" s="247"/>
      <c r="J1849" s="242"/>
      <c r="K1849" s="242"/>
      <c r="L1849" s="248"/>
      <c r="M1849" s="249"/>
      <c r="N1849" s="250"/>
      <c r="O1849" s="250"/>
      <c r="P1849" s="250"/>
      <c r="Q1849" s="250"/>
      <c r="R1849" s="250"/>
      <c r="S1849" s="250"/>
      <c r="T1849" s="251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2" t="s">
        <v>230</v>
      </c>
      <c r="AU1849" s="252" t="s">
        <v>88</v>
      </c>
      <c r="AV1849" s="13" t="s">
        <v>88</v>
      </c>
      <c r="AW1849" s="13" t="s">
        <v>34</v>
      </c>
      <c r="AX1849" s="13" t="s">
        <v>79</v>
      </c>
      <c r="AY1849" s="252" t="s">
        <v>216</v>
      </c>
    </row>
    <row r="1850" s="14" customFormat="1">
      <c r="A1850" s="14"/>
      <c r="B1850" s="253"/>
      <c r="C1850" s="254"/>
      <c r="D1850" s="243" t="s">
        <v>230</v>
      </c>
      <c r="E1850" s="255" t="s">
        <v>1</v>
      </c>
      <c r="F1850" s="256" t="s">
        <v>285</v>
      </c>
      <c r="G1850" s="254"/>
      <c r="H1850" s="257">
        <v>601</v>
      </c>
      <c r="I1850" s="258"/>
      <c r="J1850" s="254"/>
      <c r="K1850" s="254"/>
      <c r="L1850" s="259"/>
      <c r="M1850" s="260"/>
      <c r="N1850" s="261"/>
      <c r="O1850" s="261"/>
      <c r="P1850" s="261"/>
      <c r="Q1850" s="261"/>
      <c r="R1850" s="261"/>
      <c r="S1850" s="261"/>
      <c r="T1850" s="26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3" t="s">
        <v>230</v>
      </c>
      <c r="AU1850" s="263" t="s">
        <v>88</v>
      </c>
      <c r="AV1850" s="14" t="s">
        <v>121</v>
      </c>
      <c r="AW1850" s="14" t="s">
        <v>34</v>
      </c>
      <c r="AX1850" s="14" t="s">
        <v>86</v>
      </c>
      <c r="AY1850" s="263" t="s">
        <v>216</v>
      </c>
    </row>
    <row r="1851" s="2" customFormat="1" ht="16.5" customHeight="1">
      <c r="A1851" s="39"/>
      <c r="B1851" s="40"/>
      <c r="C1851" s="228" t="s">
        <v>2985</v>
      </c>
      <c r="D1851" s="228" t="s">
        <v>218</v>
      </c>
      <c r="E1851" s="229" t="s">
        <v>3011</v>
      </c>
      <c r="F1851" s="230" t="s">
        <v>3012</v>
      </c>
      <c r="G1851" s="231" t="s">
        <v>293</v>
      </c>
      <c r="H1851" s="232">
        <v>478.86500000000001</v>
      </c>
      <c r="I1851" s="233"/>
      <c r="J1851" s="234">
        <f>ROUND(I1851*H1851,2)</f>
        <v>0</v>
      </c>
      <c r="K1851" s="230" t="s">
        <v>222</v>
      </c>
      <c r="L1851" s="45"/>
      <c r="M1851" s="235" t="s">
        <v>1</v>
      </c>
      <c r="N1851" s="236" t="s">
        <v>44</v>
      </c>
      <c r="O1851" s="92"/>
      <c r="P1851" s="237">
        <f>O1851*H1851</f>
        <v>0</v>
      </c>
      <c r="Q1851" s="237">
        <v>1.0000000000000001E-05</v>
      </c>
      <c r="R1851" s="237">
        <f>Q1851*H1851</f>
        <v>0.0047886500000000002</v>
      </c>
      <c r="S1851" s="237">
        <v>0</v>
      </c>
      <c r="T1851" s="238">
        <f>S1851*H1851</f>
        <v>0</v>
      </c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R1851" s="239" t="s">
        <v>290</v>
      </c>
      <c r="AT1851" s="239" t="s">
        <v>218</v>
      </c>
      <c r="AU1851" s="239" t="s">
        <v>88</v>
      </c>
      <c r="AY1851" s="18" t="s">
        <v>216</v>
      </c>
      <c r="BE1851" s="240">
        <f>IF(N1851="základní",J1851,0)</f>
        <v>0</v>
      </c>
      <c r="BF1851" s="240">
        <f>IF(N1851="snížená",J1851,0)</f>
        <v>0</v>
      </c>
      <c r="BG1851" s="240">
        <f>IF(N1851="zákl. přenesená",J1851,0)</f>
        <v>0</v>
      </c>
      <c r="BH1851" s="240">
        <f>IF(N1851="sníž. přenesená",J1851,0)</f>
        <v>0</v>
      </c>
      <c r="BI1851" s="240">
        <f>IF(N1851="nulová",J1851,0)</f>
        <v>0</v>
      </c>
      <c r="BJ1851" s="18" t="s">
        <v>86</v>
      </c>
      <c r="BK1851" s="240">
        <f>ROUND(I1851*H1851,2)</f>
        <v>0</v>
      </c>
      <c r="BL1851" s="18" t="s">
        <v>290</v>
      </c>
      <c r="BM1851" s="239" t="s">
        <v>6500</v>
      </c>
    </row>
    <row r="1852" s="13" customFormat="1">
      <c r="A1852" s="13"/>
      <c r="B1852" s="241"/>
      <c r="C1852" s="242"/>
      <c r="D1852" s="243" t="s">
        <v>230</v>
      </c>
      <c r="E1852" s="244" t="s">
        <v>1</v>
      </c>
      <c r="F1852" s="245" t="s">
        <v>6501</v>
      </c>
      <c r="G1852" s="242"/>
      <c r="H1852" s="246">
        <v>17.399999999999999</v>
      </c>
      <c r="I1852" s="247"/>
      <c r="J1852" s="242"/>
      <c r="K1852" s="242"/>
      <c r="L1852" s="248"/>
      <c r="M1852" s="249"/>
      <c r="N1852" s="250"/>
      <c r="O1852" s="250"/>
      <c r="P1852" s="250"/>
      <c r="Q1852" s="250"/>
      <c r="R1852" s="250"/>
      <c r="S1852" s="250"/>
      <c r="T1852" s="251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52" t="s">
        <v>230</v>
      </c>
      <c r="AU1852" s="252" t="s">
        <v>88</v>
      </c>
      <c r="AV1852" s="13" t="s">
        <v>88</v>
      </c>
      <c r="AW1852" s="13" t="s">
        <v>34</v>
      </c>
      <c r="AX1852" s="13" t="s">
        <v>79</v>
      </c>
      <c r="AY1852" s="252" t="s">
        <v>216</v>
      </c>
    </row>
    <row r="1853" s="13" customFormat="1">
      <c r="A1853" s="13"/>
      <c r="B1853" s="241"/>
      <c r="C1853" s="242"/>
      <c r="D1853" s="243" t="s">
        <v>230</v>
      </c>
      <c r="E1853" s="244" t="s">
        <v>1</v>
      </c>
      <c r="F1853" s="245" t="s">
        <v>6502</v>
      </c>
      <c r="G1853" s="242"/>
      <c r="H1853" s="246">
        <v>18.800000000000001</v>
      </c>
      <c r="I1853" s="247"/>
      <c r="J1853" s="242"/>
      <c r="K1853" s="242"/>
      <c r="L1853" s="248"/>
      <c r="M1853" s="249"/>
      <c r="N1853" s="250"/>
      <c r="O1853" s="250"/>
      <c r="P1853" s="250"/>
      <c r="Q1853" s="250"/>
      <c r="R1853" s="250"/>
      <c r="S1853" s="250"/>
      <c r="T1853" s="251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2" t="s">
        <v>230</v>
      </c>
      <c r="AU1853" s="252" t="s">
        <v>88</v>
      </c>
      <c r="AV1853" s="13" t="s">
        <v>88</v>
      </c>
      <c r="AW1853" s="13" t="s">
        <v>34</v>
      </c>
      <c r="AX1853" s="13" t="s">
        <v>79</v>
      </c>
      <c r="AY1853" s="252" t="s">
        <v>216</v>
      </c>
    </row>
    <row r="1854" s="13" customFormat="1">
      <c r="A1854" s="13"/>
      <c r="B1854" s="241"/>
      <c r="C1854" s="242"/>
      <c r="D1854" s="243" t="s">
        <v>230</v>
      </c>
      <c r="E1854" s="244" t="s">
        <v>1</v>
      </c>
      <c r="F1854" s="245" t="s">
        <v>6503</v>
      </c>
      <c r="G1854" s="242"/>
      <c r="H1854" s="246">
        <v>12.744</v>
      </c>
      <c r="I1854" s="247"/>
      <c r="J1854" s="242"/>
      <c r="K1854" s="242"/>
      <c r="L1854" s="248"/>
      <c r="M1854" s="249"/>
      <c r="N1854" s="250"/>
      <c r="O1854" s="250"/>
      <c r="P1854" s="250"/>
      <c r="Q1854" s="250"/>
      <c r="R1854" s="250"/>
      <c r="S1854" s="250"/>
      <c r="T1854" s="25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2" t="s">
        <v>230</v>
      </c>
      <c r="AU1854" s="252" t="s">
        <v>88</v>
      </c>
      <c r="AV1854" s="13" t="s">
        <v>88</v>
      </c>
      <c r="AW1854" s="13" t="s">
        <v>34</v>
      </c>
      <c r="AX1854" s="13" t="s">
        <v>79</v>
      </c>
      <c r="AY1854" s="252" t="s">
        <v>216</v>
      </c>
    </row>
    <row r="1855" s="13" customFormat="1">
      <c r="A1855" s="13"/>
      <c r="B1855" s="241"/>
      <c r="C1855" s="242"/>
      <c r="D1855" s="243" t="s">
        <v>230</v>
      </c>
      <c r="E1855" s="244" t="s">
        <v>1</v>
      </c>
      <c r="F1855" s="245" t="s">
        <v>6504</v>
      </c>
      <c r="G1855" s="242"/>
      <c r="H1855" s="246">
        <v>63.299999999999997</v>
      </c>
      <c r="I1855" s="247"/>
      <c r="J1855" s="242"/>
      <c r="K1855" s="242"/>
      <c r="L1855" s="248"/>
      <c r="M1855" s="249"/>
      <c r="N1855" s="250"/>
      <c r="O1855" s="250"/>
      <c r="P1855" s="250"/>
      <c r="Q1855" s="250"/>
      <c r="R1855" s="250"/>
      <c r="S1855" s="250"/>
      <c r="T1855" s="25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2" t="s">
        <v>230</v>
      </c>
      <c r="AU1855" s="252" t="s">
        <v>88</v>
      </c>
      <c r="AV1855" s="13" t="s">
        <v>88</v>
      </c>
      <c r="AW1855" s="13" t="s">
        <v>34</v>
      </c>
      <c r="AX1855" s="13" t="s">
        <v>79</v>
      </c>
      <c r="AY1855" s="252" t="s">
        <v>216</v>
      </c>
    </row>
    <row r="1856" s="13" customFormat="1">
      <c r="A1856" s="13"/>
      <c r="B1856" s="241"/>
      <c r="C1856" s="242"/>
      <c r="D1856" s="243" t="s">
        <v>230</v>
      </c>
      <c r="E1856" s="244" t="s">
        <v>1</v>
      </c>
      <c r="F1856" s="245" t="s">
        <v>6505</v>
      </c>
      <c r="G1856" s="242"/>
      <c r="H1856" s="246">
        <v>12.744</v>
      </c>
      <c r="I1856" s="247"/>
      <c r="J1856" s="242"/>
      <c r="K1856" s="242"/>
      <c r="L1856" s="248"/>
      <c r="M1856" s="249"/>
      <c r="N1856" s="250"/>
      <c r="O1856" s="250"/>
      <c r="P1856" s="250"/>
      <c r="Q1856" s="250"/>
      <c r="R1856" s="250"/>
      <c r="S1856" s="250"/>
      <c r="T1856" s="251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2" t="s">
        <v>230</v>
      </c>
      <c r="AU1856" s="252" t="s">
        <v>88</v>
      </c>
      <c r="AV1856" s="13" t="s">
        <v>88</v>
      </c>
      <c r="AW1856" s="13" t="s">
        <v>34</v>
      </c>
      <c r="AX1856" s="13" t="s">
        <v>79</v>
      </c>
      <c r="AY1856" s="252" t="s">
        <v>216</v>
      </c>
    </row>
    <row r="1857" s="13" customFormat="1">
      <c r="A1857" s="13"/>
      <c r="B1857" s="241"/>
      <c r="C1857" s="242"/>
      <c r="D1857" s="243" t="s">
        <v>230</v>
      </c>
      <c r="E1857" s="244" t="s">
        <v>1</v>
      </c>
      <c r="F1857" s="245" t="s">
        <v>6506</v>
      </c>
      <c r="G1857" s="242"/>
      <c r="H1857" s="246">
        <v>33.829999999999998</v>
      </c>
      <c r="I1857" s="247"/>
      <c r="J1857" s="242"/>
      <c r="K1857" s="242"/>
      <c r="L1857" s="248"/>
      <c r="M1857" s="249"/>
      <c r="N1857" s="250"/>
      <c r="O1857" s="250"/>
      <c r="P1857" s="250"/>
      <c r="Q1857" s="250"/>
      <c r="R1857" s="250"/>
      <c r="S1857" s="250"/>
      <c r="T1857" s="25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2" t="s">
        <v>230</v>
      </c>
      <c r="AU1857" s="252" t="s">
        <v>88</v>
      </c>
      <c r="AV1857" s="13" t="s">
        <v>88</v>
      </c>
      <c r="AW1857" s="13" t="s">
        <v>34</v>
      </c>
      <c r="AX1857" s="13" t="s">
        <v>79</v>
      </c>
      <c r="AY1857" s="252" t="s">
        <v>216</v>
      </c>
    </row>
    <row r="1858" s="15" customFormat="1">
      <c r="A1858" s="15"/>
      <c r="B1858" s="280"/>
      <c r="C1858" s="281"/>
      <c r="D1858" s="243" t="s">
        <v>230</v>
      </c>
      <c r="E1858" s="282" t="s">
        <v>1</v>
      </c>
      <c r="F1858" s="283" t="s">
        <v>775</v>
      </c>
      <c r="G1858" s="281"/>
      <c r="H1858" s="284">
        <v>158.81799999999998</v>
      </c>
      <c r="I1858" s="285"/>
      <c r="J1858" s="281"/>
      <c r="K1858" s="281"/>
      <c r="L1858" s="286"/>
      <c r="M1858" s="287"/>
      <c r="N1858" s="288"/>
      <c r="O1858" s="288"/>
      <c r="P1858" s="288"/>
      <c r="Q1858" s="288"/>
      <c r="R1858" s="288"/>
      <c r="S1858" s="288"/>
      <c r="T1858" s="289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90" t="s">
        <v>230</v>
      </c>
      <c r="AU1858" s="290" t="s">
        <v>88</v>
      </c>
      <c r="AV1858" s="15" t="s">
        <v>99</v>
      </c>
      <c r="AW1858" s="15" t="s">
        <v>34</v>
      </c>
      <c r="AX1858" s="15" t="s">
        <v>79</v>
      </c>
      <c r="AY1858" s="290" t="s">
        <v>216</v>
      </c>
    </row>
    <row r="1859" s="13" customFormat="1">
      <c r="A1859" s="13"/>
      <c r="B1859" s="241"/>
      <c r="C1859" s="242"/>
      <c r="D1859" s="243" t="s">
        <v>230</v>
      </c>
      <c r="E1859" s="244" t="s">
        <v>1</v>
      </c>
      <c r="F1859" s="245" t="s">
        <v>6507</v>
      </c>
      <c r="G1859" s="242"/>
      <c r="H1859" s="246">
        <v>109.367</v>
      </c>
      <c r="I1859" s="247"/>
      <c r="J1859" s="242"/>
      <c r="K1859" s="242"/>
      <c r="L1859" s="248"/>
      <c r="M1859" s="249"/>
      <c r="N1859" s="250"/>
      <c r="O1859" s="250"/>
      <c r="P1859" s="250"/>
      <c r="Q1859" s="250"/>
      <c r="R1859" s="250"/>
      <c r="S1859" s="250"/>
      <c r="T1859" s="25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2" t="s">
        <v>230</v>
      </c>
      <c r="AU1859" s="252" t="s">
        <v>88</v>
      </c>
      <c r="AV1859" s="13" t="s">
        <v>88</v>
      </c>
      <c r="AW1859" s="13" t="s">
        <v>34</v>
      </c>
      <c r="AX1859" s="13" t="s">
        <v>79</v>
      </c>
      <c r="AY1859" s="252" t="s">
        <v>216</v>
      </c>
    </row>
    <row r="1860" s="13" customFormat="1">
      <c r="A1860" s="13"/>
      <c r="B1860" s="241"/>
      <c r="C1860" s="242"/>
      <c r="D1860" s="243" t="s">
        <v>230</v>
      </c>
      <c r="E1860" s="244" t="s">
        <v>1</v>
      </c>
      <c r="F1860" s="245" t="s">
        <v>6508</v>
      </c>
      <c r="G1860" s="242"/>
      <c r="H1860" s="246">
        <v>14.5</v>
      </c>
      <c r="I1860" s="247"/>
      <c r="J1860" s="242"/>
      <c r="K1860" s="242"/>
      <c r="L1860" s="248"/>
      <c r="M1860" s="249"/>
      <c r="N1860" s="250"/>
      <c r="O1860" s="250"/>
      <c r="P1860" s="250"/>
      <c r="Q1860" s="250"/>
      <c r="R1860" s="250"/>
      <c r="S1860" s="250"/>
      <c r="T1860" s="251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2" t="s">
        <v>230</v>
      </c>
      <c r="AU1860" s="252" t="s">
        <v>88</v>
      </c>
      <c r="AV1860" s="13" t="s">
        <v>88</v>
      </c>
      <c r="AW1860" s="13" t="s">
        <v>34</v>
      </c>
      <c r="AX1860" s="13" t="s">
        <v>79</v>
      </c>
      <c r="AY1860" s="252" t="s">
        <v>216</v>
      </c>
    </row>
    <row r="1861" s="13" customFormat="1">
      <c r="A1861" s="13"/>
      <c r="B1861" s="241"/>
      <c r="C1861" s="242"/>
      <c r="D1861" s="243" t="s">
        <v>230</v>
      </c>
      <c r="E1861" s="244" t="s">
        <v>1</v>
      </c>
      <c r="F1861" s="245" t="s">
        <v>6509</v>
      </c>
      <c r="G1861" s="242"/>
      <c r="H1861" s="246">
        <v>63.700000000000003</v>
      </c>
      <c r="I1861" s="247"/>
      <c r="J1861" s="242"/>
      <c r="K1861" s="242"/>
      <c r="L1861" s="248"/>
      <c r="M1861" s="249"/>
      <c r="N1861" s="250"/>
      <c r="O1861" s="250"/>
      <c r="P1861" s="250"/>
      <c r="Q1861" s="250"/>
      <c r="R1861" s="250"/>
      <c r="S1861" s="250"/>
      <c r="T1861" s="251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2" t="s">
        <v>230</v>
      </c>
      <c r="AU1861" s="252" t="s">
        <v>88</v>
      </c>
      <c r="AV1861" s="13" t="s">
        <v>88</v>
      </c>
      <c r="AW1861" s="13" t="s">
        <v>34</v>
      </c>
      <c r="AX1861" s="13" t="s">
        <v>79</v>
      </c>
      <c r="AY1861" s="252" t="s">
        <v>216</v>
      </c>
    </row>
    <row r="1862" s="13" customFormat="1">
      <c r="A1862" s="13"/>
      <c r="B1862" s="241"/>
      <c r="C1862" s="242"/>
      <c r="D1862" s="243" t="s">
        <v>230</v>
      </c>
      <c r="E1862" s="244" t="s">
        <v>1</v>
      </c>
      <c r="F1862" s="245" t="s">
        <v>6510</v>
      </c>
      <c r="G1862" s="242"/>
      <c r="H1862" s="246">
        <v>63.700000000000003</v>
      </c>
      <c r="I1862" s="247"/>
      <c r="J1862" s="242"/>
      <c r="K1862" s="242"/>
      <c r="L1862" s="248"/>
      <c r="M1862" s="249"/>
      <c r="N1862" s="250"/>
      <c r="O1862" s="250"/>
      <c r="P1862" s="250"/>
      <c r="Q1862" s="250"/>
      <c r="R1862" s="250"/>
      <c r="S1862" s="250"/>
      <c r="T1862" s="251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2" t="s">
        <v>230</v>
      </c>
      <c r="AU1862" s="252" t="s">
        <v>88</v>
      </c>
      <c r="AV1862" s="13" t="s">
        <v>88</v>
      </c>
      <c r="AW1862" s="13" t="s">
        <v>34</v>
      </c>
      <c r="AX1862" s="13" t="s">
        <v>79</v>
      </c>
      <c r="AY1862" s="252" t="s">
        <v>216</v>
      </c>
    </row>
    <row r="1863" s="13" customFormat="1">
      <c r="A1863" s="13"/>
      <c r="B1863" s="241"/>
      <c r="C1863" s="242"/>
      <c r="D1863" s="243" t="s">
        <v>230</v>
      </c>
      <c r="E1863" s="244" t="s">
        <v>1</v>
      </c>
      <c r="F1863" s="245" t="s">
        <v>6511</v>
      </c>
      <c r="G1863" s="242"/>
      <c r="H1863" s="246">
        <v>21.379999999999999</v>
      </c>
      <c r="I1863" s="247"/>
      <c r="J1863" s="242"/>
      <c r="K1863" s="242"/>
      <c r="L1863" s="248"/>
      <c r="M1863" s="249"/>
      <c r="N1863" s="250"/>
      <c r="O1863" s="250"/>
      <c r="P1863" s="250"/>
      <c r="Q1863" s="250"/>
      <c r="R1863" s="250"/>
      <c r="S1863" s="250"/>
      <c r="T1863" s="251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2" t="s">
        <v>230</v>
      </c>
      <c r="AU1863" s="252" t="s">
        <v>88</v>
      </c>
      <c r="AV1863" s="13" t="s">
        <v>88</v>
      </c>
      <c r="AW1863" s="13" t="s">
        <v>34</v>
      </c>
      <c r="AX1863" s="13" t="s">
        <v>79</v>
      </c>
      <c r="AY1863" s="252" t="s">
        <v>216</v>
      </c>
    </row>
    <row r="1864" s="13" customFormat="1">
      <c r="A1864" s="13"/>
      <c r="B1864" s="241"/>
      <c r="C1864" s="242"/>
      <c r="D1864" s="243" t="s">
        <v>230</v>
      </c>
      <c r="E1864" s="244" t="s">
        <v>1</v>
      </c>
      <c r="F1864" s="245" t="s">
        <v>6512</v>
      </c>
      <c r="G1864" s="242"/>
      <c r="H1864" s="246">
        <v>47.399999999999999</v>
      </c>
      <c r="I1864" s="247"/>
      <c r="J1864" s="242"/>
      <c r="K1864" s="242"/>
      <c r="L1864" s="248"/>
      <c r="M1864" s="249"/>
      <c r="N1864" s="250"/>
      <c r="O1864" s="250"/>
      <c r="P1864" s="250"/>
      <c r="Q1864" s="250"/>
      <c r="R1864" s="250"/>
      <c r="S1864" s="250"/>
      <c r="T1864" s="251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2" t="s">
        <v>230</v>
      </c>
      <c r="AU1864" s="252" t="s">
        <v>88</v>
      </c>
      <c r="AV1864" s="13" t="s">
        <v>88</v>
      </c>
      <c r="AW1864" s="13" t="s">
        <v>34</v>
      </c>
      <c r="AX1864" s="13" t="s">
        <v>79</v>
      </c>
      <c r="AY1864" s="252" t="s">
        <v>216</v>
      </c>
    </row>
    <row r="1865" s="15" customFormat="1">
      <c r="A1865" s="15"/>
      <c r="B1865" s="280"/>
      <c r="C1865" s="281"/>
      <c r="D1865" s="243" t="s">
        <v>230</v>
      </c>
      <c r="E1865" s="282" t="s">
        <v>1</v>
      </c>
      <c r="F1865" s="283" t="s">
        <v>778</v>
      </c>
      <c r="G1865" s="281"/>
      <c r="H1865" s="284">
        <v>320.04699999999997</v>
      </c>
      <c r="I1865" s="285"/>
      <c r="J1865" s="281"/>
      <c r="K1865" s="281"/>
      <c r="L1865" s="286"/>
      <c r="M1865" s="287"/>
      <c r="N1865" s="288"/>
      <c r="O1865" s="288"/>
      <c r="P1865" s="288"/>
      <c r="Q1865" s="288"/>
      <c r="R1865" s="288"/>
      <c r="S1865" s="288"/>
      <c r="T1865" s="289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90" t="s">
        <v>230</v>
      </c>
      <c r="AU1865" s="290" t="s">
        <v>88</v>
      </c>
      <c r="AV1865" s="15" t="s">
        <v>99</v>
      </c>
      <c r="AW1865" s="15" t="s">
        <v>34</v>
      </c>
      <c r="AX1865" s="15" t="s">
        <v>79</v>
      </c>
      <c r="AY1865" s="290" t="s">
        <v>216</v>
      </c>
    </row>
    <row r="1866" s="14" customFormat="1">
      <c r="A1866" s="14"/>
      <c r="B1866" s="253"/>
      <c r="C1866" s="254"/>
      <c r="D1866" s="243" t="s">
        <v>230</v>
      </c>
      <c r="E1866" s="255" t="s">
        <v>1</v>
      </c>
      <c r="F1866" s="256" t="s">
        <v>1507</v>
      </c>
      <c r="G1866" s="254"/>
      <c r="H1866" s="257">
        <v>478.86499999999995</v>
      </c>
      <c r="I1866" s="258"/>
      <c r="J1866" s="254"/>
      <c r="K1866" s="254"/>
      <c r="L1866" s="259"/>
      <c r="M1866" s="260"/>
      <c r="N1866" s="261"/>
      <c r="O1866" s="261"/>
      <c r="P1866" s="261"/>
      <c r="Q1866" s="261"/>
      <c r="R1866" s="261"/>
      <c r="S1866" s="261"/>
      <c r="T1866" s="26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3" t="s">
        <v>230</v>
      </c>
      <c r="AU1866" s="263" t="s">
        <v>88</v>
      </c>
      <c r="AV1866" s="14" t="s">
        <v>121</v>
      </c>
      <c r="AW1866" s="14" t="s">
        <v>34</v>
      </c>
      <c r="AX1866" s="14" t="s">
        <v>86</v>
      </c>
      <c r="AY1866" s="263" t="s">
        <v>216</v>
      </c>
    </row>
    <row r="1867" s="2" customFormat="1" ht="16.5" customHeight="1">
      <c r="A1867" s="39"/>
      <c r="B1867" s="40"/>
      <c r="C1867" s="228" t="s">
        <v>2991</v>
      </c>
      <c r="D1867" s="228" t="s">
        <v>218</v>
      </c>
      <c r="E1867" s="229" t="s">
        <v>6513</v>
      </c>
      <c r="F1867" s="230" t="s">
        <v>6514</v>
      </c>
      <c r="G1867" s="231" t="s">
        <v>293</v>
      </c>
      <c r="H1867" s="232">
        <v>15.800000000000001</v>
      </c>
      <c r="I1867" s="233"/>
      <c r="J1867" s="234">
        <f>ROUND(I1867*H1867,2)</f>
        <v>0</v>
      </c>
      <c r="K1867" s="230" t="s">
        <v>222</v>
      </c>
      <c r="L1867" s="45"/>
      <c r="M1867" s="235" t="s">
        <v>1</v>
      </c>
      <c r="N1867" s="236" t="s">
        <v>44</v>
      </c>
      <c r="O1867" s="92"/>
      <c r="P1867" s="237">
        <f>O1867*H1867</f>
        <v>0</v>
      </c>
      <c r="Q1867" s="237">
        <v>1.0000000000000001E-05</v>
      </c>
      <c r="R1867" s="237">
        <f>Q1867*H1867</f>
        <v>0.00015800000000000002</v>
      </c>
      <c r="S1867" s="237">
        <v>0</v>
      </c>
      <c r="T1867" s="238">
        <f>S1867*H1867</f>
        <v>0</v>
      </c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R1867" s="239" t="s">
        <v>290</v>
      </c>
      <c r="AT1867" s="239" t="s">
        <v>218</v>
      </c>
      <c r="AU1867" s="239" t="s">
        <v>88</v>
      </c>
      <c r="AY1867" s="18" t="s">
        <v>216</v>
      </c>
      <c r="BE1867" s="240">
        <f>IF(N1867="základní",J1867,0)</f>
        <v>0</v>
      </c>
      <c r="BF1867" s="240">
        <f>IF(N1867="snížená",J1867,0)</f>
        <v>0</v>
      </c>
      <c r="BG1867" s="240">
        <f>IF(N1867="zákl. přenesená",J1867,0)</f>
        <v>0</v>
      </c>
      <c r="BH1867" s="240">
        <f>IF(N1867="sníž. přenesená",J1867,0)</f>
        <v>0</v>
      </c>
      <c r="BI1867" s="240">
        <f>IF(N1867="nulová",J1867,0)</f>
        <v>0</v>
      </c>
      <c r="BJ1867" s="18" t="s">
        <v>86</v>
      </c>
      <c r="BK1867" s="240">
        <f>ROUND(I1867*H1867,2)</f>
        <v>0</v>
      </c>
      <c r="BL1867" s="18" t="s">
        <v>290</v>
      </c>
      <c r="BM1867" s="239" t="s">
        <v>6515</v>
      </c>
    </row>
    <row r="1868" s="13" customFormat="1">
      <c r="A1868" s="13"/>
      <c r="B1868" s="241"/>
      <c r="C1868" s="242"/>
      <c r="D1868" s="243" t="s">
        <v>230</v>
      </c>
      <c r="E1868" s="244" t="s">
        <v>1</v>
      </c>
      <c r="F1868" s="245" t="s">
        <v>6516</v>
      </c>
      <c r="G1868" s="242"/>
      <c r="H1868" s="246">
        <v>15.800000000000001</v>
      </c>
      <c r="I1868" s="247"/>
      <c r="J1868" s="242"/>
      <c r="K1868" s="242"/>
      <c r="L1868" s="248"/>
      <c r="M1868" s="249"/>
      <c r="N1868" s="250"/>
      <c r="O1868" s="250"/>
      <c r="P1868" s="250"/>
      <c r="Q1868" s="250"/>
      <c r="R1868" s="250"/>
      <c r="S1868" s="250"/>
      <c r="T1868" s="251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2" t="s">
        <v>230</v>
      </c>
      <c r="AU1868" s="252" t="s">
        <v>88</v>
      </c>
      <c r="AV1868" s="13" t="s">
        <v>88</v>
      </c>
      <c r="AW1868" s="13" t="s">
        <v>34</v>
      </c>
      <c r="AX1868" s="13" t="s">
        <v>86</v>
      </c>
      <c r="AY1868" s="252" t="s">
        <v>216</v>
      </c>
    </row>
    <row r="1869" s="2" customFormat="1" ht="16.5" customHeight="1">
      <c r="A1869" s="39"/>
      <c r="B1869" s="40"/>
      <c r="C1869" s="264" t="s">
        <v>2995</v>
      </c>
      <c r="D1869" s="264" t="s">
        <v>372</v>
      </c>
      <c r="E1869" s="265" t="s">
        <v>3026</v>
      </c>
      <c r="F1869" s="266" t="s">
        <v>3027</v>
      </c>
      <c r="G1869" s="267" t="s">
        <v>293</v>
      </c>
      <c r="H1869" s="268">
        <v>544.13199999999995</v>
      </c>
      <c r="I1869" s="269"/>
      <c r="J1869" s="270">
        <f>ROUND(I1869*H1869,2)</f>
        <v>0</v>
      </c>
      <c r="K1869" s="266" t="s">
        <v>222</v>
      </c>
      <c r="L1869" s="271"/>
      <c r="M1869" s="272" t="s">
        <v>1</v>
      </c>
      <c r="N1869" s="273" t="s">
        <v>44</v>
      </c>
      <c r="O1869" s="92"/>
      <c r="P1869" s="237">
        <f>O1869*H1869</f>
        <v>0</v>
      </c>
      <c r="Q1869" s="237">
        <v>0.00035</v>
      </c>
      <c r="R1869" s="237">
        <f>Q1869*H1869</f>
        <v>0.19044619999999998</v>
      </c>
      <c r="S1869" s="237">
        <v>0</v>
      </c>
      <c r="T1869" s="238">
        <f>S1869*H1869</f>
        <v>0</v>
      </c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R1869" s="239" t="s">
        <v>371</v>
      </c>
      <c r="AT1869" s="239" t="s">
        <v>372</v>
      </c>
      <c r="AU1869" s="239" t="s">
        <v>88</v>
      </c>
      <c r="AY1869" s="18" t="s">
        <v>216</v>
      </c>
      <c r="BE1869" s="240">
        <f>IF(N1869="základní",J1869,0)</f>
        <v>0</v>
      </c>
      <c r="BF1869" s="240">
        <f>IF(N1869="snížená",J1869,0)</f>
        <v>0</v>
      </c>
      <c r="BG1869" s="240">
        <f>IF(N1869="zákl. přenesená",J1869,0)</f>
        <v>0</v>
      </c>
      <c r="BH1869" s="240">
        <f>IF(N1869="sníž. přenesená",J1869,0)</f>
        <v>0</v>
      </c>
      <c r="BI1869" s="240">
        <f>IF(N1869="nulová",J1869,0)</f>
        <v>0</v>
      </c>
      <c r="BJ1869" s="18" t="s">
        <v>86</v>
      </c>
      <c r="BK1869" s="240">
        <f>ROUND(I1869*H1869,2)</f>
        <v>0</v>
      </c>
      <c r="BL1869" s="18" t="s">
        <v>290</v>
      </c>
      <c r="BM1869" s="239" t="s">
        <v>6517</v>
      </c>
    </row>
    <row r="1870" s="13" customFormat="1">
      <c r="A1870" s="13"/>
      <c r="B1870" s="241"/>
      <c r="C1870" s="242"/>
      <c r="D1870" s="243" t="s">
        <v>230</v>
      </c>
      <c r="E1870" s="244" t="s">
        <v>1</v>
      </c>
      <c r="F1870" s="245" t="s">
        <v>6518</v>
      </c>
      <c r="G1870" s="242"/>
      <c r="H1870" s="246">
        <v>494.66500000000002</v>
      </c>
      <c r="I1870" s="247"/>
      <c r="J1870" s="242"/>
      <c r="K1870" s="242"/>
      <c r="L1870" s="248"/>
      <c r="M1870" s="249"/>
      <c r="N1870" s="250"/>
      <c r="O1870" s="250"/>
      <c r="P1870" s="250"/>
      <c r="Q1870" s="250"/>
      <c r="R1870" s="250"/>
      <c r="S1870" s="250"/>
      <c r="T1870" s="251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2" t="s">
        <v>230</v>
      </c>
      <c r="AU1870" s="252" t="s">
        <v>88</v>
      </c>
      <c r="AV1870" s="13" t="s">
        <v>88</v>
      </c>
      <c r="AW1870" s="13" t="s">
        <v>34</v>
      </c>
      <c r="AX1870" s="13" t="s">
        <v>86</v>
      </c>
      <c r="AY1870" s="252" t="s">
        <v>216</v>
      </c>
    </row>
    <row r="1871" s="13" customFormat="1">
      <c r="A1871" s="13"/>
      <c r="B1871" s="241"/>
      <c r="C1871" s="242"/>
      <c r="D1871" s="243" t="s">
        <v>230</v>
      </c>
      <c r="E1871" s="242"/>
      <c r="F1871" s="245" t="s">
        <v>6519</v>
      </c>
      <c r="G1871" s="242"/>
      <c r="H1871" s="246">
        <v>544.13199999999995</v>
      </c>
      <c r="I1871" s="247"/>
      <c r="J1871" s="242"/>
      <c r="K1871" s="242"/>
      <c r="L1871" s="248"/>
      <c r="M1871" s="249"/>
      <c r="N1871" s="250"/>
      <c r="O1871" s="250"/>
      <c r="P1871" s="250"/>
      <c r="Q1871" s="250"/>
      <c r="R1871" s="250"/>
      <c r="S1871" s="250"/>
      <c r="T1871" s="25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52" t="s">
        <v>230</v>
      </c>
      <c r="AU1871" s="252" t="s">
        <v>88</v>
      </c>
      <c r="AV1871" s="13" t="s">
        <v>88</v>
      </c>
      <c r="AW1871" s="13" t="s">
        <v>4</v>
      </c>
      <c r="AX1871" s="13" t="s">
        <v>86</v>
      </c>
      <c r="AY1871" s="252" t="s">
        <v>216</v>
      </c>
    </row>
    <row r="1872" s="2" customFormat="1" ht="16.5" customHeight="1">
      <c r="A1872" s="39"/>
      <c r="B1872" s="40"/>
      <c r="C1872" s="228" t="s">
        <v>3002</v>
      </c>
      <c r="D1872" s="228" t="s">
        <v>218</v>
      </c>
      <c r="E1872" s="229" t="s">
        <v>6520</v>
      </c>
      <c r="F1872" s="230" t="s">
        <v>6521</v>
      </c>
      <c r="G1872" s="231" t="s">
        <v>293</v>
      </c>
      <c r="H1872" s="232">
        <v>64.609999999999999</v>
      </c>
      <c r="I1872" s="233"/>
      <c r="J1872" s="234">
        <f>ROUND(I1872*H1872,2)</f>
        <v>0</v>
      </c>
      <c r="K1872" s="230" t="s">
        <v>222</v>
      </c>
      <c r="L1872" s="45"/>
      <c r="M1872" s="235" t="s">
        <v>1</v>
      </c>
      <c r="N1872" s="236" t="s">
        <v>44</v>
      </c>
      <c r="O1872" s="92"/>
      <c r="P1872" s="237">
        <f>O1872*H1872</f>
        <v>0</v>
      </c>
      <c r="Q1872" s="237">
        <v>0</v>
      </c>
      <c r="R1872" s="237">
        <f>Q1872*H1872</f>
        <v>0</v>
      </c>
      <c r="S1872" s="237">
        <v>0</v>
      </c>
      <c r="T1872" s="238">
        <f>S1872*H1872</f>
        <v>0</v>
      </c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R1872" s="239" t="s">
        <v>290</v>
      </c>
      <c r="AT1872" s="239" t="s">
        <v>218</v>
      </c>
      <c r="AU1872" s="239" t="s">
        <v>88</v>
      </c>
      <c r="AY1872" s="18" t="s">
        <v>216</v>
      </c>
      <c r="BE1872" s="240">
        <f>IF(N1872="základní",J1872,0)</f>
        <v>0</v>
      </c>
      <c r="BF1872" s="240">
        <f>IF(N1872="snížená",J1872,0)</f>
        <v>0</v>
      </c>
      <c r="BG1872" s="240">
        <f>IF(N1872="zákl. přenesená",J1872,0)</f>
        <v>0</v>
      </c>
      <c r="BH1872" s="240">
        <f>IF(N1872="sníž. přenesená",J1872,0)</f>
        <v>0</v>
      </c>
      <c r="BI1872" s="240">
        <f>IF(N1872="nulová",J1872,0)</f>
        <v>0</v>
      </c>
      <c r="BJ1872" s="18" t="s">
        <v>86</v>
      </c>
      <c r="BK1872" s="240">
        <f>ROUND(I1872*H1872,2)</f>
        <v>0</v>
      </c>
      <c r="BL1872" s="18" t="s">
        <v>290</v>
      </c>
      <c r="BM1872" s="239" t="s">
        <v>6522</v>
      </c>
    </row>
    <row r="1873" s="13" customFormat="1">
      <c r="A1873" s="13"/>
      <c r="B1873" s="241"/>
      <c r="C1873" s="242"/>
      <c r="D1873" s="243" t="s">
        <v>230</v>
      </c>
      <c r="E1873" s="244" t="s">
        <v>1</v>
      </c>
      <c r="F1873" s="245" t="s">
        <v>6523</v>
      </c>
      <c r="G1873" s="242"/>
      <c r="H1873" s="246">
        <v>9.9000000000000004</v>
      </c>
      <c r="I1873" s="247"/>
      <c r="J1873" s="242"/>
      <c r="K1873" s="242"/>
      <c r="L1873" s="248"/>
      <c r="M1873" s="249"/>
      <c r="N1873" s="250"/>
      <c r="O1873" s="250"/>
      <c r="P1873" s="250"/>
      <c r="Q1873" s="250"/>
      <c r="R1873" s="250"/>
      <c r="S1873" s="250"/>
      <c r="T1873" s="251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2" t="s">
        <v>230</v>
      </c>
      <c r="AU1873" s="252" t="s">
        <v>88</v>
      </c>
      <c r="AV1873" s="13" t="s">
        <v>88</v>
      </c>
      <c r="AW1873" s="13" t="s">
        <v>34</v>
      </c>
      <c r="AX1873" s="13" t="s">
        <v>79</v>
      </c>
      <c r="AY1873" s="252" t="s">
        <v>216</v>
      </c>
    </row>
    <row r="1874" s="13" customFormat="1">
      <c r="A1874" s="13"/>
      <c r="B1874" s="241"/>
      <c r="C1874" s="242"/>
      <c r="D1874" s="243" t="s">
        <v>230</v>
      </c>
      <c r="E1874" s="244" t="s">
        <v>1</v>
      </c>
      <c r="F1874" s="245" t="s">
        <v>6524</v>
      </c>
      <c r="G1874" s="242"/>
      <c r="H1874" s="246">
        <v>6.2999999999999998</v>
      </c>
      <c r="I1874" s="247"/>
      <c r="J1874" s="242"/>
      <c r="K1874" s="242"/>
      <c r="L1874" s="248"/>
      <c r="M1874" s="249"/>
      <c r="N1874" s="250"/>
      <c r="O1874" s="250"/>
      <c r="P1874" s="250"/>
      <c r="Q1874" s="250"/>
      <c r="R1874" s="250"/>
      <c r="S1874" s="250"/>
      <c r="T1874" s="251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2" t="s">
        <v>230</v>
      </c>
      <c r="AU1874" s="252" t="s">
        <v>88</v>
      </c>
      <c r="AV1874" s="13" t="s">
        <v>88</v>
      </c>
      <c r="AW1874" s="13" t="s">
        <v>34</v>
      </c>
      <c r="AX1874" s="13" t="s">
        <v>79</v>
      </c>
      <c r="AY1874" s="252" t="s">
        <v>216</v>
      </c>
    </row>
    <row r="1875" s="15" customFormat="1">
      <c r="A1875" s="15"/>
      <c r="B1875" s="280"/>
      <c r="C1875" s="281"/>
      <c r="D1875" s="243" t="s">
        <v>230</v>
      </c>
      <c r="E1875" s="282" t="s">
        <v>1</v>
      </c>
      <c r="F1875" s="283" t="s">
        <v>6525</v>
      </c>
      <c r="G1875" s="281"/>
      <c r="H1875" s="284">
        <v>16.199999999999999</v>
      </c>
      <c r="I1875" s="285"/>
      <c r="J1875" s="281"/>
      <c r="K1875" s="281"/>
      <c r="L1875" s="286"/>
      <c r="M1875" s="287"/>
      <c r="N1875" s="288"/>
      <c r="O1875" s="288"/>
      <c r="P1875" s="288"/>
      <c r="Q1875" s="288"/>
      <c r="R1875" s="288"/>
      <c r="S1875" s="288"/>
      <c r="T1875" s="289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90" t="s">
        <v>230</v>
      </c>
      <c r="AU1875" s="290" t="s">
        <v>88</v>
      </c>
      <c r="AV1875" s="15" t="s">
        <v>99</v>
      </c>
      <c r="AW1875" s="15" t="s">
        <v>34</v>
      </c>
      <c r="AX1875" s="15" t="s">
        <v>79</v>
      </c>
      <c r="AY1875" s="290" t="s">
        <v>216</v>
      </c>
    </row>
    <row r="1876" s="13" customFormat="1">
      <c r="A1876" s="13"/>
      <c r="B1876" s="241"/>
      <c r="C1876" s="242"/>
      <c r="D1876" s="243" t="s">
        <v>230</v>
      </c>
      <c r="E1876" s="244" t="s">
        <v>1</v>
      </c>
      <c r="F1876" s="245" t="s">
        <v>6526</v>
      </c>
      <c r="G1876" s="242"/>
      <c r="H1876" s="246">
        <v>48.409999999999997</v>
      </c>
      <c r="I1876" s="247"/>
      <c r="J1876" s="242"/>
      <c r="K1876" s="242"/>
      <c r="L1876" s="248"/>
      <c r="M1876" s="249"/>
      <c r="N1876" s="250"/>
      <c r="O1876" s="250"/>
      <c r="P1876" s="250"/>
      <c r="Q1876" s="250"/>
      <c r="R1876" s="250"/>
      <c r="S1876" s="250"/>
      <c r="T1876" s="251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2" t="s">
        <v>230</v>
      </c>
      <c r="AU1876" s="252" t="s">
        <v>88</v>
      </c>
      <c r="AV1876" s="13" t="s">
        <v>88</v>
      </c>
      <c r="AW1876" s="13" t="s">
        <v>34</v>
      </c>
      <c r="AX1876" s="13" t="s">
        <v>79</v>
      </c>
      <c r="AY1876" s="252" t="s">
        <v>216</v>
      </c>
    </row>
    <row r="1877" s="14" customFormat="1">
      <c r="A1877" s="14"/>
      <c r="B1877" s="253"/>
      <c r="C1877" s="254"/>
      <c r="D1877" s="243" t="s">
        <v>230</v>
      </c>
      <c r="E1877" s="255" t="s">
        <v>1</v>
      </c>
      <c r="F1877" s="256" t="s">
        <v>285</v>
      </c>
      <c r="G1877" s="254"/>
      <c r="H1877" s="257">
        <v>64.609999999999999</v>
      </c>
      <c r="I1877" s="258"/>
      <c r="J1877" s="254"/>
      <c r="K1877" s="254"/>
      <c r="L1877" s="259"/>
      <c r="M1877" s="260"/>
      <c r="N1877" s="261"/>
      <c r="O1877" s="261"/>
      <c r="P1877" s="261"/>
      <c r="Q1877" s="261"/>
      <c r="R1877" s="261"/>
      <c r="S1877" s="261"/>
      <c r="T1877" s="26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63" t="s">
        <v>230</v>
      </c>
      <c r="AU1877" s="263" t="s">
        <v>88</v>
      </c>
      <c r="AV1877" s="14" t="s">
        <v>121</v>
      </c>
      <c r="AW1877" s="14" t="s">
        <v>34</v>
      </c>
      <c r="AX1877" s="14" t="s">
        <v>86</v>
      </c>
      <c r="AY1877" s="263" t="s">
        <v>216</v>
      </c>
    </row>
    <row r="1878" s="2" customFormat="1" ht="16.5" customHeight="1">
      <c r="A1878" s="39"/>
      <c r="B1878" s="40"/>
      <c r="C1878" s="264" t="s">
        <v>3010</v>
      </c>
      <c r="D1878" s="264" t="s">
        <v>372</v>
      </c>
      <c r="E1878" s="265" t="s">
        <v>6527</v>
      </c>
      <c r="F1878" s="266" t="s">
        <v>6528</v>
      </c>
      <c r="G1878" s="267" t="s">
        <v>293</v>
      </c>
      <c r="H1878" s="268">
        <v>71.070999999999998</v>
      </c>
      <c r="I1878" s="269"/>
      <c r="J1878" s="270">
        <f>ROUND(I1878*H1878,2)</f>
        <v>0</v>
      </c>
      <c r="K1878" s="266" t="s">
        <v>222</v>
      </c>
      <c r="L1878" s="271"/>
      <c r="M1878" s="272" t="s">
        <v>1</v>
      </c>
      <c r="N1878" s="273" t="s">
        <v>44</v>
      </c>
      <c r="O1878" s="92"/>
      <c r="P1878" s="237">
        <f>O1878*H1878</f>
        <v>0</v>
      </c>
      <c r="Q1878" s="237">
        <v>0.00025999999999999998</v>
      </c>
      <c r="R1878" s="237">
        <f>Q1878*H1878</f>
        <v>0.018478459999999999</v>
      </c>
      <c r="S1878" s="237">
        <v>0</v>
      </c>
      <c r="T1878" s="238">
        <f>S1878*H1878</f>
        <v>0</v>
      </c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R1878" s="239" t="s">
        <v>371</v>
      </c>
      <c r="AT1878" s="239" t="s">
        <v>372</v>
      </c>
      <c r="AU1878" s="239" t="s">
        <v>88</v>
      </c>
      <c r="AY1878" s="18" t="s">
        <v>216</v>
      </c>
      <c r="BE1878" s="240">
        <f>IF(N1878="základní",J1878,0)</f>
        <v>0</v>
      </c>
      <c r="BF1878" s="240">
        <f>IF(N1878="snížená",J1878,0)</f>
        <v>0</v>
      </c>
      <c r="BG1878" s="240">
        <f>IF(N1878="zákl. přenesená",J1878,0)</f>
        <v>0</v>
      </c>
      <c r="BH1878" s="240">
        <f>IF(N1878="sníž. přenesená",J1878,0)</f>
        <v>0</v>
      </c>
      <c r="BI1878" s="240">
        <f>IF(N1878="nulová",J1878,0)</f>
        <v>0</v>
      </c>
      <c r="BJ1878" s="18" t="s">
        <v>86</v>
      </c>
      <c r="BK1878" s="240">
        <f>ROUND(I1878*H1878,2)</f>
        <v>0</v>
      </c>
      <c r="BL1878" s="18" t="s">
        <v>290</v>
      </c>
      <c r="BM1878" s="239" t="s">
        <v>6529</v>
      </c>
    </row>
    <row r="1879" s="13" customFormat="1">
      <c r="A1879" s="13"/>
      <c r="B1879" s="241"/>
      <c r="C1879" s="242"/>
      <c r="D1879" s="243" t="s">
        <v>230</v>
      </c>
      <c r="E1879" s="242"/>
      <c r="F1879" s="245" t="s">
        <v>6530</v>
      </c>
      <c r="G1879" s="242"/>
      <c r="H1879" s="246">
        <v>71.070999999999998</v>
      </c>
      <c r="I1879" s="247"/>
      <c r="J1879" s="242"/>
      <c r="K1879" s="242"/>
      <c r="L1879" s="248"/>
      <c r="M1879" s="249"/>
      <c r="N1879" s="250"/>
      <c r="O1879" s="250"/>
      <c r="P1879" s="250"/>
      <c r="Q1879" s="250"/>
      <c r="R1879" s="250"/>
      <c r="S1879" s="250"/>
      <c r="T1879" s="251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2" t="s">
        <v>230</v>
      </c>
      <c r="AU1879" s="252" t="s">
        <v>88</v>
      </c>
      <c r="AV1879" s="13" t="s">
        <v>88</v>
      </c>
      <c r="AW1879" s="13" t="s">
        <v>4</v>
      </c>
      <c r="AX1879" s="13" t="s">
        <v>86</v>
      </c>
      <c r="AY1879" s="252" t="s">
        <v>216</v>
      </c>
    </row>
    <row r="1880" s="2" customFormat="1" ht="16.5" customHeight="1">
      <c r="A1880" s="39"/>
      <c r="B1880" s="40"/>
      <c r="C1880" s="228" t="s">
        <v>3025</v>
      </c>
      <c r="D1880" s="228" t="s">
        <v>218</v>
      </c>
      <c r="E1880" s="229" t="s">
        <v>6531</v>
      </c>
      <c r="F1880" s="230" t="s">
        <v>6532</v>
      </c>
      <c r="G1880" s="231" t="s">
        <v>293</v>
      </c>
      <c r="H1880" s="232">
        <v>61.200000000000003</v>
      </c>
      <c r="I1880" s="233"/>
      <c r="J1880" s="234">
        <f>ROUND(I1880*H1880,2)</f>
        <v>0</v>
      </c>
      <c r="K1880" s="230" t="s">
        <v>222</v>
      </c>
      <c r="L1880" s="45"/>
      <c r="M1880" s="235" t="s">
        <v>1</v>
      </c>
      <c r="N1880" s="236" t="s">
        <v>44</v>
      </c>
      <c r="O1880" s="92"/>
      <c r="P1880" s="237">
        <f>O1880*H1880</f>
        <v>0</v>
      </c>
      <c r="Q1880" s="237">
        <v>0</v>
      </c>
      <c r="R1880" s="237">
        <f>Q1880*H1880</f>
        <v>0</v>
      </c>
      <c r="S1880" s="237">
        <v>0.00029999999999999997</v>
      </c>
      <c r="T1880" s="238">
        <f>S1880*H1880</f>
        <v>0.018359999999999998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39" t="s">
        <v>290</v>
      </c>
      <c r="AT1880" s="239" t="s">
        <v>218</v>
      </c>
      <c r="AU1880" s="239" t="s">
        <v>88</v>
      </c>
      <c r="AY1880" s="18" t="s">
        <v>216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86</v>
      </c>
      <c r="BK1880" s="240">
        <f>ROUND(I1880*H1880,2)</f>
        <v>0</v>
      </c>
      <c r="BL1880" s="18" t="s">
        <v>290</v>
      </c>
      <c r="BM1880" s="239" t="s">
        <v>6533</v>
      </c>
    </row>
    <row r="1881" s="13" customFormat="1">
      <c r="A1881" s="13"/>
      <c r="B1881" s="241"/>
      <c r="C1881" s="242"/>
      <c r="D1881" s="243" t="s">
        <v>230</v>
      </c>
      <c r="E1881" s="244" t="s">
        <v>1</v>
      </c>
      <c r="F1881" s="245" t="s">
        <v>6484</v>
      </c>
      <c r="G1881" s="242"/>
      <c r="H1881" s="246">
        <v>61.200000000000003</v>
      </c>
      <c r="I1881" s="247"/>
      <c r="J1881" s="242"/>
      <c r="K1881" s="242"/>
      <c r="L1881" s="248"/>
      <c r="M1881" s="249"/>
      <c r="N1881" s="250"/>
      <c r="O1881" s="250"/>
      <c r="P1881" s="250"/>
      <c r="Q1881" s="250"/>
      <c r="R1881" s="250"/>
      <c r="S1881" s="250"/>
      <c r="T1881" s="251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2" t="s">
        <v>230</v>
      </c>
      <c r="AU1881" s="252" t="s">
        <v>88</v>
      </c>
      <c r="AV1881" s="13" t="s">
        <v>88</v>
      </c>
      <c r="AW1881" s="13" t="s">
        <v>34</v>
      </c>
      <c r="AX1881" s="13" t="s">
        <v>86</v>
      </c>
      <c r="AY1881" s="252" t="s">
        <v>216</v>
      </c>
    </row>
    <row r="1882" s="2" customFormat="1" ht="16.5" customHeight="1">
      <c r="A1882" s="39"/>
      <c r="B1882" s="40"/>
      <c r="C1882" s="228" t="s">
        <v>3031</v>
      </c>
      <c r="D1882" s="228" t="s">
        <v>218</v>
      </c>
      <c r="E1882" s="229" t="s">
        <v>6534</v>
      </c>
      <c r="F1882" s="230" t="s">
        <v>6535</v>
      </c>
      <c r="G1882" s="231" t="s">
        <v>293</v>
      </c>
      <c r="H1882" s="232">
        <v>40.799999999999997</v>
      </c>
      <c r="I1882" s="233"/>
      <c r="J1882" s="234">
        <f>ROUND(I1882*H1882,2)</f>
        <v>0</v>
      </c>
      <c r="K1882" s="230" t="s">
        <v>222</v>
      </c>
      <c r="L1882" s="45"/>
      <c r="M1882" s="235" t="s">
        <v>1</v>
      </c>
      <c r="N1882" s="236" t="s">
        <v>44</v>
      </c>
      <c r="O1882" s="92"/>
      <c r="P1882" s="237">
        <f>O1882*H1882</f>
        <v>0</v>
      </c>
      <c r="Q1882" s="237">
        <v>0</v>
      </c>
      <c r="R1882" s="237">
        <f>Q1882*H1882</f>
        <v>0</v>
      </c>
      <c r="S1882" s="237">
        <v>0</v>
      </c>
      <c r="T1882" s="238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39" t="s">
        <v>290</v>
      </c>
      <c r="AT1882" s="239" t="s">
        <v>218</v>
      </c>
      <c r="AU1882" s="239" t="s">
        <v>88</v>
      </c>
      <c r="AY1882" s="18" t="s">
        <v>216</v>
      </c>
      <c r="BE1882" s="240">
        <f>IF(N1882="základní",J1882,0)</f>
        <v>0</v>
      </c>
      <c r="BF1882" s="240">
        <f>IF(N1882="snížená",J1882,0)</f>
        <v>0</v>
      </c>
      <c r="BG1882" s="240">
        <f>IF(N1882="zákl. přenesená",J1882,0)</f>
        <v>0</v>
      </c>
      <c r="BH1882" s="240">
        <f>IF(N1882="sníž. přenesená",J1882,0)</f>
        <v>0</v>
      </c>
      <c r="BI1882" s="240">
        <f>IF(N1882="nulová",J1882,0)</f>
        <v>0</v>
      </c>
      <c r="BJ1882" s="18" t="s">
        <v>86</v>
      </c>
      <c r="BK1882" s="240">
        <f>ROUND(I1882*H1882,2)</f>
        <v>0</v>
      </c>
      <c r="BL1882" s="18" t="s">
        <v>290</v>
      </c>
      <c r="BM1882" s="239" t="s">
        <v>6536</v>
      </c>
    </row>
    <row r="1883" s="13" customFormat="1">
      <c r="A1883" s="13"/>
      <c r="B1883" s="241"/>
      <c r="C1883" s="242"/>
      <c r="D1883" s="243" t="s">
        <v>230</v>
      </c>
      <c r="E1883" s="244" t="s">
        <v>1</v>
      </c>
      <c r="F1883" s="245" t="s">
        <v>6459</v>
      </c>
      <c r="G1883" s="242"/>
      <c r="H1883" s="246">
        <v>40.799999999999997</v>
      </c>
      <c r="I1883" s="247"/>
      <c r="J1883" s="242"/>
      <c r="K1883" s="242"/>
      <c r="L1883" s="248"/>
      <c r="M1883" s="249"/>
      <c r="N1883" s="250"/>
      <c r="O1883" s="250"/>
      <c r="P1883" s="250"/>
      <c r="Q1883" s="250"/>
      <c r="R1883" s="250"/>
      <c r="S1883" s="250"/>
      <c r="T1883" s="251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2" t="s">
        <v>230</v>
      </c>
      <c r="AU1883" s="252" t="s">
        <v>88</v>
      </c>
      <c r="AV1883" s="13" t="s">
        <v>88</v>
      </c>
      <c r="AW1883" s="13" t="s">
        <v>34</v>
      </c>
      <c r="AX1883" s="13" t="s">
        <v>86</v>
      </c>
      <c r="AY1883" s="252" t="s">
        <v>216</v>
      </c>
    </row>
    <row r="1884" s="2" customFormat="1" ht="16.5" customHeight="1">
      <c r="A1884" s="39"/>
      <c r="B1884" s="40"/>
      <c r="C1884" s="264" t="s">
        <v>3035</v>
      </c>
      <c r="D1884" s="264" t="s">
        <v>372</v>
      </c>
      <c r="E1884" s="265" t="s">
        <v>6537</v>
      </c>
      <c r="F1884" s="266" t="s">
        <v>6538</v>
      </c>
      <c r="G1884" s="267" t="s">
        <v>293</v>
      </c>
      <c r="H1884" s="268">
        <v>48.960000000000001</v>
      </c>
      <c r="I1884" s="269"/>
      <c r="J1884" s="270">
        <f>ROUND(I1884*H1884,2)</f>
        <v>0</v>
      </c>
      <c r="K1884" s="266" t="s">
        <v>222</v>
      </c>
      <c r="L1884" s="271"/>
      <c r="M1884" s="272" t="s">
        <v>1</v>
      </c>
      <c r="N1884" s="273" t="s">
        <v>44</v>
      </c>
      <c r="O1884" s="92"/>
      <c r="P1884" s="237">
        <f>O1884*H1884</f>
        <v>0</v>
      </c>
      <c r="Q1884" s="237">
        <v>0.00025000000000000001</v>
      </c>
      <c r="R1884" s="237">
        <f>Q1884*H1884</f>
        <v>0.012240000000000001</v>
      </c>
      <c r="S1884" s="237">
        <v>0</v>
      </c>
      <c r="T1884" s="238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39" t="s">
        <v>371</v>
      </c>
      <c r="AT1884" s="239" t="s">
        <v>372</v>
      </c>
      <c r="AU1884" s="239" t="s">
        <v>88</v>
      </c>
      <c r="AY1884" s="18" t="s">
        <v>216</v>
      </c>
      <c r="BE1884" s="240">
        <f>IF(N1884="základní",J1884,0)</f>
        <v>0</v>
      </c>
      <c r="BF1884" s="240">
        <f>IF(N1884="snížená",J1884,0)</f>
        <v>0</v>
      </c>
      <c r="BG1884" s="240">
        <f>IF(N1884="zákl. přenesená",J1884,0)</f>
        <v>0</v>
      </c>
      <c r="BH1884" s="240">
        <f>IF(N1884="sníž. přenesená",J1884,0)</f>
        <v>0</v>
      </c>
      <c r="BI1884" s="240">
        <f>IF(N1884="nulová",J1884,0)</f>
        <v>0</v>
      </c>
      <c r="BJ1884" s="18" t="s">
        <v>86</v>
      </c>
      <c r="BK1884" s="240">
        <f>ROUND(I1884*H1884,2)</f>
        <v>0</v>
      </c>
      <c r="BL1884" s="18" t="s">
        <v>290</v>
      </c>
      <c r="BM1884" s="239" t="s">
        <v>6539</v>
      </c>
    </row>
    <row r="1885" s="13" customFormat="1">
      <c r="A1885" s="13"/>
      <c r="B1885" s="241"/>
      <c r="C1885" s="242"/>
      <c r="D1885" s="243" t="s">
        <v>230</v>
      </c>
      <c r="E1885" s="242"/>
      <c r="F1885" s="245" t="s">
        <v>6540</v>
      </c>
      <c r="G1885" s="242"/>
      <c r="H1885" s="246">
        <v>48.960000000000001</v>
      </c>
      <c r="I1885" s="247"/>
      <c r="J1885" s="242"/>
      <c r="K1885" s="242"/>
      <c r="L1885" s="248"/>
      <c r="M1885" s="249"/>
      <c r="N1885" s="250"/>
      <c r="O1885" s="250"/>
      <c r="P1885" s="250"/>
      <c r="Q1885" s="250"/>
      <c r="R1885" s="250"/>
      <c r="S1885" s="250"/>
      <c r="T1885" s="251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2" t="s">
        <v>230</v>
      </c>
      <c r="AU1885" s="252" t="s">
        <v>88</v>
      </c>
      <c r="AV1885" s="13" t="s">
        <v>88</v>
      </c>
      <c r="AW1885" s="13" t="s">
        <v>4</v>
      </c>
      <c r="AX1885" s="13" t="s">
        <v>86</v>
      </c>
      <c r="AY1885" s="252" t="s">
        <v>216</v>
      </c>
    </row>
    <row r="1886" s="2" customFormat="1" ht="16.5" customHeight="1">
      <c r="A1886" s="39"/>
      <c r="B1886" s="40"/>
      <c r="C1886" s="228" t="s">
        <v>3041</v>
      </c>
      <c r="D1886" s="228" t="s">
        <v>218</v>
      </c>
      <c r="E1886" s="229" t="s">
        <v>3032</v>
      </c>
      <c r="F1886" s="230" t="s">
        <v>3033</v>
      </c>
      <c r="G1886" s="231" t="s">
        <v>359</v>
      </c>
      <c r="H1886" s="232">
        <v>14.83</v>
      </c>
      <c r="I1886" s="233"/>
      <c r="J1886" s="234">
        <f>ROUND(I1886*H1886,2)</f>
        <v>0</v>
      </c>
      <c r="K1886" s="230" t="s">
        <v>222</v>
      </c>
      <c r="L1886" s="45"/>
      <c r="M1886" s="235" t="s">
        <v>1</v>
      </c>
      <c r="N1886" s="236" t="s">
        <v>44</v>
      </c>
      <c r="O1886" s="92"/>
      <c r="P1886" s="237">
        <f>O1886*H1886</f>
        <v>0</v>
      </c>
      <c r="Q1886" s="237">
        <v>0</v>
      </c>
      <c r="R1886" s="237">
        <f>Q1886*H1886</f>
        <v>0</v>
      </c>
      <c r="S1886" s="237">
        <v>0</v>
      </c>
      <c r="T1886" s="238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39" t="s">
        <v>290</v>
      </c>
      <c r="AT1886" s="239" t="s">
        <v>218</v>
      </c>
      <c r="AU1886" s="239" t="s">
        <v>88</v>
      </c>
      <c r="AY1886" s="18" t="s">
        <v>216</v>
      </c>
      <c r="BE1886" s="240">
        <f>IF(N1886="základní",J1886,0)</f>
        <v>0</v>
      </c>
      <c r="BF1886" s="240">
        <f>IF(N1886="snížená",J1886,0)</f>
        <v>0</v>
      </c>
      <c r="BG1886" s="240">
        <f>IF(N1886="zákl. přenesená",J1886,0)</f>
        <v>0</v>
      </c>
      <c r="BH1886" s="240">
        <f>IF(N1886="sníž. přenesená",J1886,0)</f>
        <v>0</v>
      </c>
      <c r="BI1886" s="240">
        <f>IF(N1886="nulová",J1886,0)</f>
        <v>0</v>
      </c>
      <c r="BJ1886" s="18" t="s">
        <v>86</v>
      </c>
      <c r="BK1886" s="240">
        <f>ROUND(I1886*H1886,2)</f>
        <v>0</v>
      </c>
      <c r="BL1886" s="18" t="s">
        <v>290</v>
      </c>
      <c r="BM1886" s="239" t="s">
        <v>3034</v>
      </c>
    </row>
    <row r="1887" s="2" customFormat="1" ht="16.5" customHeight="1">
      <c r="A1887" s="39"/>
      <c r="B1887" s="40"/>
      <c r="C1887" s="228" t="s">
        <v>3046</v>
      </c>
      <c r="D1887" s="228" t="s">
        <v>218</v>
      </c>
      <c r="E1887" s="229" t="s">
        <v>3036</v>
      </c>
      <c r="F1887" s="230" t="s">
        <v>3037</v>
      </c>
      <c r="G1887" s="231" t="s">
        <v>359</v>
      </c>
      <c r="H1887" s="232">
        <v>14.83</v>
      </c>
      <c r="I1887" s="233"/>
      <c r="J1887" s="234">
        <f>ROUND(I1887*H1887,2)</f>
        <v>0</v>
      </c>
      <c r="K1887" s="230" t="s">
        <v>222</v>
      </c>
      <c r="L1887" s="45"/>
      <c r="M1887" s="235" t="s">
        <v>1</v>
      </c>
      <c r="N1887" s="236" t="s">
        <v>44</v>
      </c>
      <c r="O1887" s="92"/>
      <c r="P1887" s="237">
        <f>O1887*H1887</f>
        <v>0</v>
      </c>
      <c r="Q1887" s="237">
        <v>0</v>
      </c>
      <c r="R1887" s="237">
        <f>Q1887*H1887</f>
        <v>0</v>
      </c>
      <c r="S1887" s="237">
        <v>0</v>
      </c>
      <c r="T1887" s="238">
        <f>S1887*H1887</f>
        <v>0</v>
      </c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R1887" s="239" t="s">
        <v>290</v>
      </c>
      <c r="AT1887" s="239" t="s">
        <v>218</v>
      </c>
      <c r="AU1887" s="239" t="s">
        <v>88</v>
      </c>
      <c r="AY1887" s="18" t="s">
        <v>216</v>
      </c>
      <c r="BE1887" s="240">
        <f>IF(N1887="základní",J1887,0)</f>
        <v>0</v>
      </c>
      <c r="BF1887" s="240">
        <f>IF(N1887="snížená",J1887,0)</f>
        <v>0</v>
      </c>
      <c r="BG1887" s="240">
        <f>IF(N1887="zákl. přenesená",J1887,0)</f>
        <v>0</v>
      </c>
      <c r="BH1887" s="240">
        <f>IF(N1887="sníž. přenesená",J1887,0)</f>
        <v>0</v>
      </c>
      <c r="BI1887" s="240">
        <f>IF(N1887="nulová",J1887,0)</f>
        <v>0</v>
      </c>
      <c r="BJ1887" s="18" t="s">
        <v>86</v>
      </c>
      <c r="BK1887" s="240">
        <f>ROUND(I1887*H1887,2)</f>
        <v>0</v>
      </c>
      <c r="BL1887" s="18" t="s">
        <v>290</v>
      </c>
      <c r="BM1887" s="239" t="s">
        <v>3038</v>
      </c>
    </row>
    <row r="1888" s="12" customFormat="1" ht="22.8" customHeight="1">
      <c r="A1888" s="12"/>
      <c r="B1888" s="212"/>
      <c r="C1888" s="213"/>
      <c r="D1888" s="214" t="s">
        <v>78</v>
      </c>
      <c r="E1888" s="226" t="s">
        <v>3039</v>
      </c>
      <c r="F1888" s="226" t="s">
        <v>3040</v>
      </c>
      <c r="G1888" s="213"/>
      <c r="H1888" s="213"/>
      <c r="I1888" s="216"/>
      <c r="J1888" s="227">
        <f>BK1888</f>
        <v>0</v>
      </c>
      <c r="K1888" s="213"/>
      <c r="L1888" s="218"/>
      <c r="M1888" s="219"/>
      <c r="N1888" s="220"/>
      <c r="O1888" s="220"/>
      <c r="P1888" s="221">
        <f>SUM(P1889:P1894)</f>
        <v>0</v>
      </c>
      <c r="Q1888" s="220"/>
      <c r="R1888" s="221">
        <f>SUM(R1889:R1894)</f>
        <v>0.022120019999999997</v>
      </c>
      <c r="S1888" s="220"/>
      <c r="T1888" s="222">
        <f>SUM(T1889:T1894)</f>
        <v>0</v>
      </c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R1888" s="223" t="s">
        <v>88</v>
      </c>
      <c r="AT1888" s="224" t="s">
        <v>78</v>
      </c>
      <c r="AU1888" s="224" t="s">
        <v>86</v>
      </c>
      <c r="AY1888" s="223" t="s">
        <v>216</v>
      </c>
      <c r="BK1888" s="225">
        <f>SUM(BK1889:BK1894)</f>
        <v>0</v>
      </c>
    </row>
    <row r="1889" s="2" customFormat="1" ht="16.5" customHeight="1">
      <c r="A1889" s="39"/>
      <c r="B1889" s="40"/>
      <c r="C1889" s="228" t="s">
        <v>3050</v>
      </c>
      <c r="D1889" s="228" t="s">
        <v>218</v>
      </c>
      <c r="E1889" s="229" t="s">
        <v>6541</v>
      </c>
      <c r="F1889" s="230" t="s">
        <v>6542</v>
      </c>
      <c r="G1889" s="231" t="s">
        <v>277</v>
      </c>
      <c r="H1889" s="232">
        <v>5.3819999999999997</v>
      </c>
      <c r="I1889" s="233"/>
      <c r="J1889" s="234">
        <f>ROUND(I1889*H1889,2)</f>
        <v>0</v>
      </c>
      <c r="K1889" s="230" t="s">
        <v>222</v>
      </c>
      <c r="L1889" s="45"/>
      <c r="M1889" s="235" t="s">
        <v>1</v>
      </c>
      <c r="N1889" s="236" t="s">
        <v>44</v>
      </c>
      <c r="O1889" s="92"/>
      <c r="P1889" s="237">
        <f>O1889*H1889</f>
        <v>0</v>
      </c>
      <c r="Q1889" s="237">
        <v>0</v>
      </c>
      <c r="R1889" s="237">
        <f>Q1889*H1889</f>
        <v>0</v>
      </c>
      <c r="S1889" s="237">
        <v>0</v>
      </c>
      <c r="T1889" s="238">
        <f>S1889*H1889</f>
        <v>0</v>
      </c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R1889" s="239" t="s">
        <v>290</v>
      </c>
      <c r="AT1889" s="239" t="s">
        <v>218</v>
      </c>
      <c r="AU1889" s="239" t="s">
        <v>88</v>
      </c>
      <c r="AY1889" s="18" t="s">
        <v>216</v>
      </c>
      <c r="BE1889" s="240">
        <f>IF(N1889="základní",J1889,0)</f>
        <v>0</v>
      </c>
      <c r="BF1889" s="240">
        <f>IF(N1889="snížená",J1889,0)</f>
        <v>0</v>
      </c>
      <c r="BG1889" s="240">
        <f>IF(N1889="zákl. přenesená",J1889,0)</f>
        <v>0</v>
      </c>
      <c r="BH1889" s="240">
        <f>IF(N1889="sníž. přenesená",J1889,0)</f>
        <v>0</v>
      </c>
      <c r="BI1889" s="240">
        <f>IF(N1889="nulová",J1889,0)</f>
        <v>0</v>
      </c>
      <c r="BJ1889" s="18" t="s">
        <v>86</v>
      </c>
      <c r="BK1889" s="240">
        <f>ROUND(I1889*H1889,2)</f>
        <v>0</v>
      </c>
      <c r="BL1889" s="18" t="s">
        <v>290</v>
      </c>
      <c r="BM1889" s="239" t="s">
        <v>6543</v>
      </c>
    </row>
    <row r="1890" s="13" customFormat="1">
      <c r="A1890" s="13"/>
      <c r="B1890" s="241"/>
      <c r="C1890" s="242"/>
      <c r="D1890" s="243" t="s">
        <v>230</v>
      </c>
      <c r="E1890" s="244" t="s">
        <v>1</v>
      </c>
      <c r="F1890" s="245" t="s">
        <v>6544</v>
      </c>
      <c r="G1890" s="242"/>
      <c r="H1890" s="246">
        <v>5.3819999999999997</v>
      </c>
      <c r="I1890" s="247"/>
      <c r="J1890" s="242"/>
      <c r="K1890" s="242"/>
      <c r="L1890" s="248"/>
      <c r="M1890" s="249"/>
      <c r="N1890" s="250"/>
      <c r="O1890" s="250"/>
      <c r="P1890" s="250"/>
      <c r="Q1890" s="250"/>
      <c r="R1890" s="250"/>
      <c r="S1890" s="250"/>
      <c r="T1890" s="251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2" t="s">
        <v>230</v>
      </c>
      <c r="AU1890" s="252" t="s">
        <v>88</v>
      </c>
      <c r="AV1890" s="13" t="s">
        <v>88</v>
      </c>
      <c r="AW1890" s="13" t="s">
        <v>34</v>
      </c>
      <c r="AX1890" s="13" t="s">
        <v>86</v>
      </c>
      <c r="AY1890" s="252" t="s">
        <v>216</v>
      </c>
    </row>
    <row r="1891" s="2" customFormat="1" ht="16.5" customHeight="1">
      <c r="A1891" s="39"/>
      <c r="B1891" s="40"/>
      <c r="C1891" s="228" t="s">
        <v>3054</v>
      </c>
      <c r="D1891" s="228" t="s">
        <v>218</v>
      </c>
      <c r="E1891" s="229" t="s">
        <v>6545</v>
      </c>
      <c r="F1891" s="230" t="s">
        <v>6546</v>
      </c>
      <c r="G1891" s="231" t="s">
        <v>277</v>
      </c>
      <c r="H1891" s="232">
        <v>5.3819999999999997</v>
      </c>
      <c r="I1891" s="233"/>
      <c r="J1891" s="234">
        <f>ROUND(I1891*H1891,2)</f>
        <v>0</v>
      </c>
      <c r="K1891" s="230" t="s">
        <v>222</v>
      </c>
      <c r="L1891" s="45"/>
      <c r="M1891" s="235" t="s">
        <v>1</v>
      </c>
      <c r="N1891" s="236" t="s">
        <v>44</v>
      </c>
      <c r="O1891" s="92"/>
      <c r="P1891" s="237">
        <f>O1891*H1891</f>
        <v>0</v>
      </c>
      <c r="Q1891" s="237">
        <v>0.00071000000000000002</v>
      </c>
      <c r="R1891" s="237">
        <f>Q1891*H1891</f>
        <v>0.0038212199999999997</v>
      </c>
      <c r="S1891" s="237">
        <v>0</v>
      </c>
      <c r="T1891" s="238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9" t="s">
        <v>290</v>
      </c>
      <c r="AT1891" s="239" t="s">
        <v>218</v>
      </c>
      <c r="AU1891" s="239" t="s">
        <v>88</v>
      </c>
      <c r="AY1891" s="18" t="s">
        <v>216</v>
      </c>
      <c r="BE1891" s="240">
        <f>IF(N1891="základní",J1891,0)</f>
        <v>0</v>
      </c>
      <c r="BF1891" s="240">
        <f>IF(N1891="snížená",J1891,0)</f>
        <v>0</v>
      </c>
      <c r="BG1891" s="240">
        <f>IF(N1891="zákl. přenesená",J1891,0)</f>
        <v>0</v>
      </c>
      <c r="BH1891" s="240">
        <f>IF(N1891="sníž. přenesená",J1891,0)</f>
        <v>0</v>
      </c>
      <c r="BI1891" s="240">
        <f>IF(N1891="nulová",J1891,0)</f>
        <v>0</v>
      </c>
      <c r="BJ1891" s="18" t="s">
        <v>86</v>
      </c>
      <c r="BK1891" s="240">
        <f>ROUND(I1891*H1891,2)</f>
        <v>0</v>
      </c>
      <c r="BL1891" s="18" t="s">
        <v>290</v>
      </c>
      <c r="BM1891" s="239" t="s">
        <v>6547</v>
      </c>
    </row>
    <row r="1892" s="2" customFormat="1" ht="16.5" customHeight="1">
      <c r="A1892" s="39"/>
      <c r="B1892" s="40"/>
      <c r="C1892" s="228" t="s">
        <v>3058</v>
      </c>
      <c r="D1892" s="228" t="s">
        <v>218</v>
      </c>
      <c r="E1892" s="229" t="s">
        <v>6548</v>
      </c>
      <c r="F1892" s="230" t="s">
        <v>6549</v>
      </c>
      <c r="G1892" s="231" t="s">
        <v>277</v>
      </c>
      <c r="H1892" s="232">
        <v>5.3819999999999997</v>
      </c>
      <c r="I1892" s="233"/>
      <c r="J1892" s="234">
        <f>ROUND(I1892*H1892,2)</f>
        <v>0</v>
      </c>
      <c r="K1892" s="230" t="s">
        <v>222</v>
      </c>
      <c r="L1892" s="45"/>
      <c r="M1892" s="235" t="s">
        <v>1</v>
      </c>
      <c r="N1892" s="236" t="s">
        <v>44</v>
      </c>
      <c r="O1892" s="92"/>
      <c r="P1892" s="237">
        <f>O1892*H1892</f>
        <v>0</v>
      </c>
      <c r="Q1892" s="237">
        <v>0.0033999999999999998</v>
      </c>
      <c r="R1892" s="237">
        <f>Q1892*H1892</f>
        <v>0.018298799999999997</v>
      </c>
      <c r="S1892" s="237">
        <v>0</v>
      </c>
      <c r="T1892" s="238">
        <f>S1892*H1892</f>
        <v>0</v>
      </c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R1892" s="239" t="s">
        <v>290</v>
      </c>
      <c r="AT1892" s="239" t="s">
        <v>218</v>
      </c>
      <c r="AU1892" s="239" t="s">
        <v>88</v>
      </c>
      <c r="AY1892" s="18" t="s">
        <v>216</v>
      </c>
      <c r="BE1892" s="240">
        <f>IF(N1892="základní",J1892,0)</f>
        <v>0</v>
      </c>
      <c r="BF1892" s="240">
        <f>IF(N1892="snížená",J1892,0)</f>
        <v>0</v>
      </c>
      <c r="BG1892" s="240">
        <f>IF(N1892="zákl. přenesená",J1892,0)</f>
        <v>0</v>
      </c>
      <c r="BH1892" s="240">
        <f>IF(N1892="sníž. přenesená",J1892,0)</f>
        <v>0</v>
      </c>
      <c r="BI1892" s="240">
        <f>IF(N1892="nulová",J1892,0)</f>
        <v>0</v>
      </c>
      <c r="BJ1892" s="18" t="s">
        <v>86</v>
      </c>
      <c r="BK1892" s="240">
        <f>ROUND(I1892*H1892,2)</f>
        <v>0</v>
      </c>
      <c r="BL1892" s="18" t="s">
        <v>290</v>
      </c>
      <c r="BM1892" s="239" t="s">
        <v>6550</v>
      </c>
    </row>
    <row r="1893" s="2" customFormat="1" ht="16.5" customHeight="1">
      <c r="A1893" s="39"/>
      <c r="B1893" s="40"/>
      <c r="C1893" s="228" t="s">
        <v>3063</v>
      </c>
      <c r="D1893" s="228" t="s">
        <v>218</v>
      </c>
      <c r="E1893" s="229" t="s">
        <v>3064</v>
      </c>
      <c r="F1893" s="230" t="s">
        <v>6551</v>
      </c>
      <c r="G1893" s="231" t="s">
        <v>359</v>
      </c>
      <c r="H1893" s="232">
        <v>0.021999999999999999</v>
      </c>
      <c r="I1893" s="233"/>
      <c r="J1893" s="234">
        <f>ROUND(I1893*H1893,2)</f>
        <v>0</v>
      </c>
      <c r="K1893" s="230" t="s">
        <v>222</v>
      </c>
      <c r="L1893" s="45"/>
      <c r="M1893" s="235" t="s">
        <v>1</v>
      </c>
      <c r="N1893" s="236" t="s">
        <v>44</v>
      </c>
      <c r="O1893" s="92"/>
      <c r="P1893" s="237">
        <f>O1893*H1893</f>
        <v>0</v>
      </c>
      <c r="Q1893" s="237">
        <v>0</v>
      </c>
      <c r="R1893" s="237">
        <f>Q1893*H1893</f>
        <v>0</v>
      </c>
      <c r="S1893" s="237">
        <v>0</v>
      </c>
      <c r="T1893" s="238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9" t="s">
        <v>290</v>
      </c>
      <c r="AT1893" s="239" t="s">
        <v>218</v>
      </c>
      <c r="AU1893" s="239" t="s">
        <v>88</v>
      </c>
      <c r="AY1893" s="18" t="s">
        <v>216</v>
      </c>
      <c r="BE1893" s="240">
        <f>IF(N1893="základní",J1893,0)</f>
        <v>0</v>
      </c>
      <c r="BF1893" s="240">
        <f>IF(N1893="snížená",J1893,0)</f>
        <v>0</v>
      </c>
      <c r="BG1893" s="240">
        <f>IF(N1893="zákl. přenesená",J1893,0)</f>
        <v>0</v>
      </c>
      <c r="BH1893" s="240">
        <f>IF(N1893="sníž. přenesená",J1893,0)</f>
        <v>0</v>
      </c>
      <c r="BI1893" s="240">
        <f>IF(N1893="nulová",J1893,0)</f>
        <v>0</v>
      </c>
      <c r="BJ1893" s="18" t="s">
        <v>86</v>
      </c>
      <c r="BK1893" s="240">
        <f>ROUND(I1893*H1893,2)</f>
        <v>0</v>
      </c>
      <c r="BL1893" s="18" t="s">
        <v>290</v>
      </c>
      <c r="BM1893" s="239" t="s">
        <v>6552</v>
      </c>
    </row>
    <row r="1894" s="2" customFormat="1" ht="16.5" customHeight="1">
      <c r="A1894" s="39"/>
      <c r="B1894" s="40"/>
      <c r="C1894" s="228" t="s">
        <v>3067</v>
      </c>
      <c r="D1894" s="228" t="s">
        <v>218</v>
      </c>
      <c r="E1894" s="229" t="s">
        <v>3068</v>
      </c>
      <c r="F1894" s="230" t="s">
        <v>3069</v>
      </c>
      <c r="G1894" s="231" t="s">
        <v>359</v>
      </c>
      <c r="H1894" s="232">
        <v>0.021999999999999999</v>
      </c>
      <c r="I1894" s="233"/>
      <c r="J1894" s="234">
        <f>ROUND(I1894*H1894,2)</f>
        <v>0</v>
      </c>
      <c r="K1894" s="230" t="s">
        <v>222</v>
      </c>
      <c r="L1894" s="45"/>
      <c r="M1894" s="235" t="s">
        <v>1</v>
      </c>
      <c r="N1894" s="236" t="s">
        <v>44</v>
      </c>
      <c r="O1894" s="92"/>
      <c r="P1894" s="237">
        <f>O1894*H1894</f>
        <v>0</v>
      </c>
      <c r="Q1894" s="237">
        <v>0</v>
      </c>
      <c r="R1894" s="237">
        <f>Q1894*H1894</f>
        <v>0</v>
      </c>
      <c r="S1894" s="237">
        <v>0</v>
      </c>
      <c r="T1894" s="238">
        <f>S1894*H1894</f>
        <v>0</v>
      </c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R1894" s="239" t="s">
        <v>290</v>
      </c>
      <c r="AT1894" s="239" t="s">
        <v>218</v>
      </c>
      <c r="AU1894" s="239" t="s">
        <v>88</v>
      </c>
      <c r="AY1894" s="18" t="s">
        <v>216</v>
      </c>
      <c r="BE1894" s="240">
        <f>IF(N1894="základní",J1894,0)</f>
        <v>0</v>
      </c>
      <c r="BF1894" s="240">
        <f>IF(N1894="snížená",J1894,0)</f>
        <v>0</v>
      </c>
      <c r="BG1894" s="240">
        <f>IF(N1894="zákl. přenesená",J1894,0)</f>
        <v>0</v>
      </c>
      <c r="BH1894" s="240">
        <f>IF(N1894="sníž. přenesená",J1894,0)</f>
        <v>0</v>
      </c>
      <c r="BI1894" s="240">
        <f>IF(N1894="nulová",J1894,0)</f>
        <v>0</v>
      </c>
      <c r="BJ1894" s="18" t="s">
        <v>86</v>
      </c>
      <c r="BK1894" s="240">
        <f>ROUND(I1894*H1894,2)</f>
        <v>0</v>
      </c>
      <c r="BL1894" s="18" t="s">
        <v>290</v>
      </c>
      <c r="BM1894" s="239" t="s">
        <v>6553</v>
      </c>
    </row>
    <row r="1895" s="12" customFormat="1" ht="22.8" customHeight="1">
      <c r="A1895" s="12"/>
      <c r="B1895" s="212"/>
      <c r="C1895" s="213"/>
      <c r="D1895" s="214" t="s">
        <v>78</v>
      </c>
      <c r="E1895" s="226" t="s">
        <v>3071</v>
      </c>
      <c r="F1895" s="226" t="s">
        <v>3072</v>
      </c>
      <c r="G1895" s="213"/>
      <c r="H1895" s="213"/>
      <c r="I1895" s="216"/>
      <c r="J1895" s="227">
        <f>BK1895</f>
        <v>0</v>
      </c>
      <c r="K1895" s="213"/>
      <c r="L1895" s="218"/>
      <c r="M1895" s="219"/>
      <c r="N1895" s="220"/>
      <c r="O1895" s="220"/>
      <c r="P1895" s="221">
        <f>SUM(P1896:P1991)</f>
        <v>0</v>
      </c>
      <c r="Q1895" s="220"/>
      <c r="R1895" s="221">
        <f>SUM(R1896:R1991)</f>
        <v>9.3685133000000018</v>
      </c>
      <c r="S1895" s="220"/>
      <c r="T1895" s="222">
        <f>SUM(T1896:T1991)</f>
        <v>6.5418175999999999</v>
      </c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R1895" s="223" t="s">
        <v>88</v>
      </c>
      <c r="AT1895" s="224" t="s">
        <v>78</v>
      </c>
      <c r="AU1895" s="224" t="s">
        <v>86</v>
      </c>
      <c r="AY1895" s="223" t="s">
        <v>216</v>
      </c>
      <c r="BK1895" s="225">
        <f>SUM(BK1896:BK1991)</f>
        <v>0</v>
      </c>
    </row>
    <row r="1896" s="2" customFormat="1" ht="16.5" customHeight="1">
      <c r="A1896" s="39"/>
      <c r="B1896" s="40"/>
      <c r="C1896" s="228" t="s">
        <v>3073</v>
      </c>
      <c r="D1896" s="228" t="s">
        <v>218</v>
      </c>
      <c r="E1896" s="229" t="s">
        <v>3074</v>
      </c>
      <c r="F1896" s="230" t="s">
        <v>3075</v>
      </c>
      <c r="G1896" s="231" t="s">
        <v>277</v>
      </c>
      <c r="H1896" s="232">
        <v>467.49000000000001</v>
      </c>
      <c r="I1896" s="233"/>
      <c r="J1896" s="234">
        <f>ROUND(I1896*H1896,2)</f>
        <v>0</v>
      </c>
      <c r="K1896" s="230" t="s">
        <v>222</v>
      </c>
      <c r="L1896" s="45"/>
      <c r="M1896" s="235" t="s">
        <v>1</v>
      </c>
      <c r="N1896" s="236" t="s">
        <v>44</v>
      </c>
      <c r="O1896" s="92"/>
      <c r="P1896" s="237">
        <f>O1896*H1896</f>
        <v>0</v>
      </c>
      <c r="Q1896" s="237">
        <v>0.00029999999999999997</v>
      </c>
      <c r="R1896" s="237">
        <f>Q1896*H1896</f>
        <v>0.14024699999999998</v>
      </c>
      <c r="S1896" s="237">
        <v>0</v>
      </c>
      <c r="T1896" s="238">
        <f>S1896*H1896</f>
        <v>0</v>
      </c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R1896" s="239" t="s">
        <v>290</v>
      </c>
      <c r="AT1896" s="239" t="s">
        <v>218</v>
      </c>
      <c r="AU1896" s="239" t="s">
        <v>88</v>
      </c>
      <c r="AY1896" s="18" t="s">
        <v>216</v>
      </c>
      <c r="BE1896" s="240">
        <f>IF(N1896="základní",J1896,0)</f>
        <v>0</v>
      </c>
      <c r="BF1896" s="240">
        <f>IF(N1896="snížená",J1896,0)</f>
        <v>0</v>
      </c>
      <c r="BG1896" s="240">
        <f>IF(N1896="zákl. přenesená",J1896,0)</f>
        <v>0</v>
      </c>
      <c r="BH1896" s="240">
        <f>IF(N1896="sníž. přenesená",J1896,0)</f>
        <v>0</v>
      </c>
      <c r="BI1896" s="240">
        <f>IF(N1896="nulová",J1896,0)</f>
        <v>0</v>
      </c>
      <c r="BJ1896" s="18" t="s">
        <v>86</v>
      </c>
      <c r="BK1896" s="240">
        <f>ROUND(I1896*H1896,2)</f>
        <v>0</v>
      </c>
      <c r="BL1896" s="18" t="s">
        <v>290</v>
      </c>
      <c r="BM1896" s="239" t="s">
        <v>3076</v>
      </c>
    </row>
    <row r="1897" s="13" customFormat="1">
      <c r="A1897" s="13"/>
      <c r="B1897" s="241"/>
      <c r="C1897" s="242"/>
      <c r="D1897" s="243" t="s">
        <v>230</v>
      </c>
      <c r="E1897" s="244" t="s">
        <v>1</v>
      </c>
      <c r="F1897" s="245" t="s">
        <v>6554</v>
      </c>
      <c r="G1897" s="242"/>
      <c r="H1897" s="246">
        <v>12.199999999999999</v>
      </c>
      <c r="I1897" s="247"/>
      <c r="J1897" s="242"/>
      <c r="K1897" s="242"/>
      <c r="L1897" s="248"/>
      <c r="M1897" s="249"/>
      <c r="N1897" s="250"/>
      <c r="O1897" s="250"/>
      <c r="P1897" s="250"/>
      <c r="Q1897" s="250"/>
      <c r="R1897" s="250"/>
      <c r="S1897" s="250"/>
      <c r="T1897" s="251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2" t="s">
        <v>230</v>
      </c>
      <c r="AU1897" s="252" t="s">
        <v>88</v>
      </c>
      <c r="AV1897" s="13" t="s">
        <v>88</v>
      </c>
      <c r="AW1897" s="13" t="s">
        <v>34</v>
      </c>
      <c r="AX1897" s="13" t="s">
        <v>79</v>
      </c>
      <c r="AY1897" s="252" t="s">
        <v>216</v>
      </c>
    </row>
    <row r="1898" s="13" customFormat="1">
      <c r="A1898" s="13"/>
      <c r="B1898" s="241"/>
      <c r="C1898" s="242"/>
      <c r="D1898" s="243" t="s">
        <v>230</v>
      </c>
      <c r="E1898" s="244" t="s">
        <v>1</v>
      </c>
      <c r="F1898" s="245" t="s">
        <v>6555</v>
      </c>
      <c r="G1898" s="242"/>
      <c r="H1898" s="246">
        <v>4.2000000000000002</v>
      </c>
      <c r="I1898" s="247"/>
      <c r="J1898" s="242"/>
      <c r="K1898" s="242"/>
      <c r="L1898" s="248"/>
      <c r="M1898" s="249"/>
      <c r="N1898" s="250"/>
      <c r="O1898" s="250"/>
      <c r="P1898" s="250"/>
      <c r="Q1898" s="250"/>
      <c r="R1898" s="250"/>
      <c r="S1898" s="250"/>
      <c r="T1898" s="251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2" t="s">
        <v>230</v>
      </c>
      <c r="AU1898" s="252" t="s">
        <v>88</v>
      </c>
      <c r="AV1898" s="13" t="s">
        <v>88</v>
      </c>
      <c r="AW1898" s="13" t="s">
        <v>34</v>
      </c>
      <c r="AX1898" s="13" t="s">
        <v>79</v>
      </c>
      <c r="AY1898" s="252" t="s">
        <v>216</v>
      </c>
    </row>
    <row r="1899" s="13" customFormat="1">
      <c r="A1899" s="13"/>
      <c r="B1899" s="241"/>
      <c r="C1899" s="242"/>
      <c r="D1899" s="243" t="s">
        <v>230</v>
      </c>
      <c r="E1899" s="244" t="s">
        <v>1</v>
      </c>
      <c r="F1899" s="245" t="s">
        <v>6556</v>
      </c>
      <c r="G1899" s="242"/>
      <c r="H1899" s="246">
        <v>5.5999999999999996</v>
      </c>
      <c r="I1899" s="247"/>
      <c r="J1899" s="242"/>
      <c r="K1899" s="242"/>
      <c r="L1899" s="248"/>
      <c r="M1899" s="249"/>
      <c r="N1899" s="250"/>
      <c r="O1899" s="250"/>
      <c r="P1899" s="250"/>
      <c r="Q1899" s="250"/>
      <c r="R1899" s="250"/>
      <c r="S1899" s="250"/>
      <c r="T1899" s="25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2" t="s">
        <v>230</v>
      </c>
      <c r="AU1899" s="252" t="s">
        <v>88</v>
      </c>
      <c r="AV1899" s="13" t="s">
        <v>88</v>
      </c>
      <c r="AW1899" s="13" t="s">
        <v>34</v>
      </c>
      <c r="AX1899" s="13" t="s">
        <v>79</v>
      </c>
      <c r="AY1899" s="252" t="s">
        <v>216</v>
      </c>
    </row>
    <row r="1900" s="13" customFormat="1">
      <c r="A1900" s="13"/>
      <c r="B1900" s="241"/>
      <c r="C1900" s="242"/>
      <c r="D1900" s="243" t="s">
        <v>230</v>
      </c>
      <c r="E1900" s="244" t="s">
        <v>1</v>
      </c>
      <c r="F1900" s="245" t="s">
        <v>6557</v>
      </c>
      <c r="G1900" s="242"/>
      <c r="H1900" s="246">
        <v>13.1</v>
      </c>
      <c r="I1900" s="247"/>
      <c r="J1900" s="242"/>
      <c r="K1900" s="242"/>
      <c r="L1900" s="248"/>
      <c r="M1900" s="249"/>
      <c r="N1900" s="250"/>
      <c r="O1900" s="250"/>
      <c r="P1900" s="250"/>
      <c r="Q1900" s="250"/>
      <c r="R1900" s="250"/>
      <c r="S1900" s="250"/>
      <c r="T1900" s="25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2" t="s">
        <v>230</v>
      </c>
      <c r="AU1900" s="252" t="s">
        <v>88</v>
      </c>
      <c r="AV1900" s="13" t="s">
        <v>88</v>
      </c>
      <c r="AW1900" s="13" t="s">
        <v>34</v>
      </c>
      <c r="AX1900" s="13" t="s">
        <v>79</v>
      </c>
      <c r="AY1900" s="252" t="s">
        <v>216</v>
      </c>
    </row>
    <row r="1901" s="13" customFormat="1">
      <c r="A1901" s="13"/>
      <c r="B1901" s="241"/>
      <c r="C1901" s="242"/>
      <c r="D1901" s="243" t="s">
        <v>230</v>
      </c>
      <c r="E1901" s="244" t="s">
        <v>1</v>
      </c>
      <c r="F1901" s="245" t="s">
        <v>6558</v>
      </c>
      <c r="G1901" s="242"/>
      <c r="H1901" s="246">
        <v>21.629999999999999</v>
      </c>
      <c r="I1901" s="247"/>
      <c r="J1901" s="242"/>
      <c r="K1901" s="242"/>
      <c r="L1901" s="248"/>
      <c r="M1901" s="249"/>
      <c r="N1901" s="250"/>
      <c r="O1901" s="250"/>
      <c r="P1901" s="250"/>
      <c r="Q1901" s="250"/>
      <c r="R1901" s="250"/>
      <c r="S1901" s="250"/>
      <c r="T1901" s="25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2" t="s">
        <v>230</v>
      </c>
      <c r="AU1901" s="252" t="s">
        <v>88</v>
      </c>
      <c r="AV1901" s="13" t="s">
        <v>88</v>
      </c>
      <c r="AW1901" s="13" t="s">
        <v>34</v>
      </c>
      <c r="AX1901" s="13" t="s">
        <v>79</v>
      </c>
      <c r="AY1901" s="252" t="s">
        <v>216</v>
      </c>
    </row>
    <row r="1902" s="13" customFormat="1">
      <c r="A1902" s="13"/>
      <c r="B1902" s="241"/>
      <c r="C1902" s="242"/>
      <c r="D1902" s="243" t="s">
        <v>230</v>
      </c>
      <c r="E1902" s="244" t="s">
        <v>1</v>
      </c>
      <c r="F1902" s="245" t="s">
        <v>6559</v>
      </c>
      <c r="G1902" s="242"/>
      <c r="H1902" s="246">
        <v>53.479999999999997</v>
      </c>
      <c r="I1902" s="247"/>
      <c r="J1902" s="242"/>
      <c r="K1902" s="242"/>
      <c r="L1902" s="248"/>
      <c r="M1902" s="249"/>
      <c r="N1902" s="250"/>
      <c r="O1902" s="250"/>
      <c r="P1902" s="250"/>
      <c r="Q1902" s="250"/>
      <c r="R1902" s="250"/>
      <c r="S1902" s="250"/>
      <c r="T1902" s="251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2" t="s">
        <v>230</v>
      </c>
      <c r="AU1902" s="252" t="s">
        <v>88</v>
      </c>
      <c r="AV1902" s="13" t="s">
        <v>88</v>
      </c>
      <c r="AW1902" s="13" t="s">
        <v>34</v>
      </c>
      <c r="AX1902" s="13" t="s">
        <v>79</v>
      </c>
      <c r="AY1902" s="252" t="s">
        <v>216</v>
      </c>
    </row>
    <row r="1903" s="13" customFormat="1">
      <c r="A1903" s="13"/>
      <c r="B1903" s="241"/>
      <c r="C1903" s="242"/>
      <c r="D1903" s="243" t="s">
        <v>230</v>
      </c>
      <c r="E1903" s="244" t="s">
        <v>1</v>
      </c>
      <c r="F1903" s="245" t="s">
        <v>6560</v>
      </c>
      <c r="G1903" s="242"/>
      <c r="H1903" s="246">
        <v>9.4000000000000004</v>
      </c>
      <c r="I1903" s="247"/>
      <c r="J1903" s="242"/>
      <c r="K1903" s="242"/>
      <c r="L1903" s="248"/>
      <c r="M1903" s="249"/>
      <c r="N1903" s="250"/>
      <c r="O1903" s="250"/>
      <c r="P1903" s="250"/>
      <c r="Q1903" s="250"/>
      <c r="R1903" s="250"/>
      <c r="S1903" s="250"/>
      <c r="T1903" s="25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2" t="s">
        <v>230</v>
      </c>
      <c r="AU1903" s="252" t="s">
        <v>88</v>
      </c>
      <c r="AV1903" s="13" t="s">
        <v>88</v>
      </c>
      <c r="AW1903" s="13" t="s">
        <v>34</v>
      </c>
      <c r="AX1903" s="13" t="s">
        <v>79</v>
      </c>
      <c r="AY1903" s="252" t="s">
        <v>216</v>
      </c>
    </row>
    <row r="1904" s="13" customFormat="1">
      <c r="A1904" s="13"/>
      <c r="B1904" s="241"/>
      <c r="C1904" s="242"/>
      <c r="D1904" s="243" t="s">
        <v>230</v>
      </c>
      <c r="E1904" s="244" t="s">
        <v>1</v>
      </c>
      <c r="F1904" s="245" t="s">
        <v>6561</v>
      </c>
      <c r="G1904" s="242"/>
      <c r="H1904" s="246">
        <v>21.280000000000001</v>
      </c>
      <c r="I1904" s="247"/>
      <c r="J1904" s="242"/>
      <c r="K1904" s="242"/>
      <c r="L1904" s="248"/>
      <c r="M1904" s="249"/>
      <c r="N1904" s="250"/>
      <c r="O1904" s="250"/>
      <c r="P1904" s="250"/>
      <c r="Q1904" s="250"/>
      <c r="R1904" s="250"/>
      <c r="S1904" s="250"/>
      <c r="T1904" s="251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2" t="s">
        <v>230</v>
      </c>
      <c r="AU1904" s="252" t="s">
        <v>88</v>
      </c>
      <c r="AV1904" s="13" t="s">
        <v>88</v>
      </c>
      <c r="AW1904" s="13" t="s">
        <v>34</v>
      </c>
      <c r="AX1904" s="13" t="s">
        <v>79</v>
      </c>
      <c r="AY1904" s="252" t="s">
        <v>216</v>
      </c>
    </row>
    <row r="1905" s="13" customFormat="1">
      <c r="A1905" s="13"/>
      <c r="B1905" s="241"/>
      <c r="C1905" s="242"/>
      <c r="D1905" s="243" t="s">
        <v>230</v>
      </c>
      <c r="E1905" s="244" t="s">
        <v>1</v>
      </c>
      <c r="F1905" s="245" t="s">
        <v>6562</v>
      </c>
      <c r="G1905" s="242"/>
      <c r="H1905" s="246">
        <v>11.16</v>
      </c>
      <c r="I1905" s="247"/>
      <c r="J1905" s="242"/>
      <c r="K1905" s="242"/>
      <c r="L1905" s="248"/>
      <c r="M1905" s="249"/>
      <c r="N1905" s="250"/>
      <c r="O1905" s="250"/>
      <c r="P1905" s="250"/>
      <c r="Q1905" s="250"/>
      <c r="R1905" s="250"/>
      <c r="S1905" s="250"/>
      <c r="T1905" s="251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2" t="s">
        <v>230</v>
      </c>
      <c r="AU1905" s="252" t="s">
        <v>88</v>
      </c>
      <c r="AV1905" s="13" t="s">
        <v>88</v>
      </c>
      <c r="AW1905" s="13" t="s">
        <v>34</v>
      </c>
      <c r="AX1905" s="13" t="s">
        <v>79</v>
      </c>
      <c r="AY1905" s="252" t="s">
        <v>216</v>
      </c>
    </row>
    <row r="1906" s="13" customFormat="1">
      <c r="A1906" s="13"/>
      <c r="B1906" s="241"/>
      <c r="C1906" s="242"/>
      <c r="D1906" s="243" t="s">
        <v>230</v>
      </c>
      <c r="E1906" s="244" t="s">
        <v>1</v>
      </c>
      <c r="F1906" s="245" t="s">
        <v>6563</v>
      </c>
      <c r="G1906" s="242"/>
      <c r="H1906" s="246">
        <v>16.800000000000001</v>
      </c>
      <c r="I1906" s="247"/>
      <c r="J1906" s="242"/>
      <c r="K1906" s="242"/>
      <c r="L1906" s="248"/>
      <c r="M1906" s="249"/>
      <c r="N1906" s="250"/>
      <c r="O1906" s="250"/>
      <c r="P1906" s="250"/>
      <c r="Q1906" s="250"/>
      <c r="R1906" s="250"/>
      <c r="S1906" s="250"/>
      <c r="T1906" s="251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2" t="s">
        <v>230</v>
      </c>
      <c r="AU1906" s="252" t="s">
        <v>88</v>
      </c>
      <c r="AV1906" s="13" t="s">
        <v>88</v>
      </c>
      <c r="AW1906" s="13" t="s">
        <v>34</v>
      </c>
      <c r="AX1906" s="13" t="s">
        <v>79</v>
      </c>
      <c r="AY1906" s="252" t="s">
        <v>216</v>
      </c>
    </row>
    <row r="1907" s="13" customFormat="1">
      <c r="A1907" s="13"/>
      <c r="B1907" s="241"/>
      <c r="C1907" s="242"/>
      <c r="D1907" s="243" t="s">
        <v>230</v>
      </c>
      <c r="E1907" s="244" t="s">
        <v>1</v>
      </c>
      <c r="F1907" s="245" t="s">
        <v>6564</v>
      </c>
      <c r="G1907" s="242"/>
      <c r="H1907" s="246">
        <v>17.120000000000001</v>
      </c>
      <c r="I1907" s="247"/>
      <c r="J1907" s="242"/>
      <c r="K1907" s="242"/>
      <c r="L1907" s="248"/>
      <c r="M1907" s="249"/>
      <c r="N1907" s="250"/>
      <c r="O1907" s="250"/>
      <c r="P1907" s="250"/>
      <c r="Q1907" s="250"/>
      <c r="R1907" s="250"/>
      <c r="S1907" s="250"/>
      <c r="T1907" s="251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2" t="s">
        <v>230</v>
      </c>
      <c r="AU1907" s="252" t="s">
        <v>88</v>
      </c>
      <c r="AV1907" s="13" t="s">
        <v>88</v>
      </c>
      <c r="AW1907" s="13" t="s">
        <v>34</v>
      </c>
      <c r="AX1907" s="13" t="s">
        <v>79</v>
      </c>
      <c r="AY1907" s="252" t="s">
        <v>216</v>
      </c>
    </row>
    <row r="1908" s="13" customFormat="1">
      <c r="A1908" s="13"/>
      <c r="B1908" s="241"/>
      <c r="C1908" s="242"/>
      <c r="D1908" s="243" t="s">
        <v>230</v>
      </c>
      <c r="E1908" s="244" t="s">
        <v>1</v>
      </c>
      <c r="F1908" s="245" t="s">
        <v>6565</v>
      </c>
      <c r="G1908" s="242"/>
      <c r="H1908" s="246">
        <v>14.359999999999999</v>
      </c>
      <c r="I1908" s="247"/>
      <c r="J1908" s="242"/>
      <c r="K1908" s="242"/>
      <c r="L1908" s="248"/>
      <c r="M1908" s="249"/>
      <c r="N1908" s="250"/>
      <c r="O1908" s="250"/>
      <c r="P1908" s="250"/>
      <c r="Q1908" s="250"/>
      <c r="R1908" s="250"/>
      <c r="S1908" s="250"/>
      <c r="T1908" s="25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2" t="s">
        <v>230</v>
      </c>
      <c r="AU1908" s="252" t="s">
        <v>88</v>
      </c>
      <c r="AV1908" s="13" t="s">
        <v>88</v>
      </c>
      <c r="AW1908" s="13" t="s">
        <v>34</v>
      </c>
      <c r="AX1908" s="13" t="s">
        <v>79</v>
      </c>
      <c r="AY1908" s="252" t="s">
        <v>216</v>
      </c>
    </row>
    <row r="1909" s="13" customFormat="1">
      <c r="A1909" s="13"/>
      <c r="B1909" s="241"/>
      <c r="C1909" s="242"/>
      <c r="D1909" s="243" t="s">
        <v>230</v>
      </c>
      <c r="E1909" s="244" t="s">
        <v>1</v>
      </c>
      <c r="F1909" s="245" t="s">
        <v>6566</v>
      </c>
      <c r="G1909" s="242"/>
      <c r="H1909" s="246">
        <v>9.8000000000000007</v>
      </c>
      <c r="I1909" s="247"/>
      <c r="J1909" s="242"/>
      <c r="K1909" s="242"/>
      <c r="L1909" s="248"/>
      <c r="M1909" s="249"/>
      <c r="N1909" s="250"/>
      <c r="O1909" s="250"/>
      <c r="P1909" s="250"/>
      <c r="Q1909" s="250"/>
      <c r="R1909" s="250"/>
      <c r="S1909" s="250"/>
      <c r="T1909" s="25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2" t="s">
        <v>230</v>
      </c>
      <c r="AU1909" s="252" t="s">
        <v>88</v>
      </c>
      <c r="AV1909" s="13" t="s">
        <v>88</v>
      </c>
      <c r="AW1909" s="13" t="s">
        <v>34</v>
      </c>
      <c r="AX1909" s="13" t="s">
        <v>79</v>
      </c>
      <c r="AY1909" s="252" t="s">
        <v>216</v>
      </c>
    </row>
    <row r="1910" s="13" customFormat="1">
      <c r="A1910" s="13"/>
      <c r="B1910" s="241"/>
      <c r="C1910" s="242"/>
      <c r="D1910" s="243" t="s">
        <v>230</v>
      </c>
      <c r="E1910" s="244" t="s">
        <v>1</v>
      </c>
      <c r="F1910" s="245" t="s">
        <v>6567</v>
      </c>
      <c r="G1910" s="242"/>
      <c r="H1910" s="246">
        <v>13.34</v>
      </c>
      <c r="I1910" s="247"/>
      <c r="J1910" s="242"/>
      <c r="K1910" s="242"/>
      <c r="L1910" s="248"/>
      <c r="M1910" s="249"/>
      <c r="N1910" s="250"/>
      <c r="O1910" s="250"/>
      <c r="P1910" s="250"/>
      <c r="Q1910" s="250"/>
      <c r="R1910" s="250"/>
      <c r="S1910" s="250"/>
      <c r="T1910" s="25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2" t="s">
        <v>230</v>
      </c>
      <c r="AU1910" s="252" t="s">
        <v>88</v>
      </c>
      <c r="AV1910" s="13" t="s">
        <v>88</v>
      </c>
      <c r="AW1910" s="13" t="s">
        <v>34</v>
      </c>
      <c r="AX1910" s="13" t="s">
        <v>79</v>
      </c>
      <c r="AY1910" s="252" t="s">
        <v>216</v>
      </c>
    </row>
    <row r="1911" s="13" customFormat="1">
      <c r="A1911" s="13"/>
      <c r="B1911" s="241"/>
      <c r="C1911" s="242"/>
      <c r="D1911" s="243" t="s">
        <v>230</v>
      </c>
      <c r="E1911" s="244" t="s">
        <v>1</v>
      </c>
      <c r="F1911" s="245" t="s">
        <v>6568</v>
      </c>
      <c r="G1911" s="242"/>
      <c r="H1911" s="246">
        <v>58.020000000000003</v>
      </c>
      <c r="I1911" s="247"/>
      <c r="J1911" s="242"/>
      <c r="K1911" s="242"/>
      <c r="L1911" s="248"/>
      <c r="M1911" s="249"/>
      <c r="N1911" s="250"/>
      <c r="O1911" s="250"/>
      <c r="P1911" s="250"/>
      <c r="Q1911" s="250"/>
      <c r="R1911" s="250"/>
      <c r="S1911" s="250"/>
      <c r="T1911" s="25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52" t="s">
        <v>230</v>
      </c>
      <c r="AU1911" s="252" t="s">
        <v>88</v>
      </c>
      <c r="AV1911" s="13" t="s">
        <v>88</v>
      </c>
      <c r="AW1911" s="13" t="s">
        <v>34</v>
      </c>
      <c r="AX1911" s="13" t="s">
        <v>79</v>
      </c>
      <c r="AY1911" s="252" t="s">
        <v>216</v>
      </c>
    </row>
    <row r="1912" s="15" customFormat="1">
      <c r="A1912" s="15"/>
      <c r="B1912" s="280"/>
      <c r="C1912" s="281"/>
      <c r="D1912" s="243" t="s">
        <v>230</v>
      </c>
      <c r="E1912" s="282" t="s">
        <v>1</v>
      </c>
      <c r="F1912" s="283" t="s">
        <v>775</v>
      </c>
      <c r="G1912" s="281"/>
      <c r="H1912" s="284">
        <v>281.49000000000007</v>
      </c>
      <c r="I1912" s="285"/>
      <c r="J1912" s="281"/>
      <c r="K1912" s="281"/>
      <c r="L1912" s="286"/>
      <c r="M1912" s="287"/>
      <c r="N1912" s="288"/>
      <c r="O1912" s="288"/>
      <c r="P1912" s="288"/>
      <c r="Q1912" s="288"/>
      <c r="R1912" s="288"/>
      <c r="S1912" s="288"/>
      <c r="T1912" s="289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90" t="s">
        <v>230</v>
      </c>
      <c r="AU1912" s="290" t="s">
        <v>88</v>
      </c>
      <c r="AV1912" s="15" t="s">
        <v>99</v>
      </c>
      <c r="AW1912" s="15" t="s">
        <v>34</v>
      </c>
      <c r="AX1912" s="15" t="s">
        <v>79</v>
      </c>
      <c r="AY1912" s="290" t="s">
        <v>216</v>
      </c>
    </row>
    <row r="1913" s="13" customFormat="1">
      <c r="A1913" s="13"/>
      <c r="B1913" s="241"/>
      <c r="C1913" s="242"/>
      <c r="D1913" s="243" t="s">
        <v>230</v>
      </c>
      <c r="E1913" s="244" t="s">
        <v>1</v>
      </c>
      <c r="F1913" s="245" t="s">
        <v>6569</v>
      </c>
      <c r="G1913" s="242"/>
      <c r="H1913" s="246">
        <v>58.020000000000003</v>
      </c>
      <c r="I1913" s="247"/>
      <c r="J1913" s="242"/>
      <c r="K1913" s="242"/>
      <c r="L1913" s="248"/>
      <c r="M1913" s="249"/>
      <c r="N1913" s="250"/>
      <c r="O1913" s="250"/>
      <c r="P1913" s="250"/>
      <c r="Q1913" s="250"/>
      <c r="R1913" s="250"/>
      <c r="S1913" s="250"/>
      <c r="T1913" s="25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2" t="s">
        <v>230</v>
      </c>
      <c r="AU1913" s="252" t="s">
        <v>88</v>
      </c>
      <c r="AV1913" s="13" t="s">
        <v>88</v>
      </c>
      <c r="AW1913" s="13" t="s">
        <v>34</v>
      </c>
      <c r="AX1913" s="13" t="s">
        <v>79</v>
      </c>
      <c r="AY1913" s="252" t="s">
        <v>216</v>
      </c>
    </row>
    <row r="1914" s="13" customFormat="1">
      <c r="A1914" s="13"/>
      <c r="B1914" s="241"/>
      <c r="C1914" s="242"/>
      <c r="D1914" s="243" t="s">
        <v>230</v>
      </c>
      <c r="E1914" s="244" t="s">
        <v>1</v>
      </c>
      <c r="F1914" s="245" t="s">
        <v>6570</v>
      </c>
      <c r="G1914" s="242"/>
      <c r="H1914" s="246">
        <v>8.4000000000000004</v>
      </c>
      <c r="I1914" s="247"/>
      <c r="J1914" s="242"/>
      <c r="K1914" s="242"/>
      <c r="L1914" s="248"/>
      <c r="M1914" s="249"/>
      <c r="N1914" s="250"/>
      <c r="O1914" s="250"/>
      <c r="P1914" s="250"/>
      <c r="Q1914" s="250"/>
      <c r="R1914" s="250"/>
      <c r="S1914" s="250"/>
      <c r="T1914" s="25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2" t="s">
        <v>230</v>
      </c>
      <c r="AU1914" s="252" t="s">
        <v>88</v>
      </c>
      <c r="AV1914" s="13" t="s">
        <v>88</v>
      </c>
      <c r="AW1914" s="13" t="s">
        <v>34</v>
      </c>
      <c r="AX1914" s="13" t="s">
        <v>79</v>
      </c>
      <c r="AY1914" s="252" t="s">
        <v>216</v>
      </c>
    </row>
    <row r="1915" s="13" customFormat="1">
      <c r="A1915" s="13"/>
      <c r="B1915" s="241"/>
      <c r="C1915" s="242"/>
      <c r="D1915" s="243" t="s">
        <v>230</v>
      </c>
      <c r="E1915" s="244" t="s">
        <v>1</v>
      </c>
      <c r="F1915" s="245" t="s">
        <v>6571</v>
      </c>
      <c r="G1915" s="242"/>
      <c r="H1915" s="246">
        <v>13.02</v>
      </c>
      <c r="I1915" s="247"/>
      <c r="J1915" s="242"/>
      <c r="K1915" s="242"/>
      <c r="L1915" s="248"/>
      <c r="M1915" s="249"/>
      <c r="N1915" s="250"/>
      <c r="O1915" s="250"/>
      <c r="P1915" s="250"/>
      <c r="Q1915" s="250"/>
      <c r="R1915" s="250"/>
      <c r="S1915" s="250"/>
      <c r="T1915" s="251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2" t="s">
        <v>230</v>
      </c>
      <c r="AU1915" s="252" t="s">
        <v>88</v>
      </c>
      <c r="AV1915" s="13" t="s">
        <v>88</v>
      </c>
      <c r="AW1915" s="13" t="s">
        <v>34</v>
      </c>
      <c r="AX1915" s="13" t="s">
        <v>79</v>
      </c>
      <c r="AY1915" s="252" t="s">
        <v>216</v>
      </c>
    </row>
    <row r="1916" s="13" customFormat="1">
      <c r="A1916" s="13"/>
      <c r="B1916" s="241"/>
      <c r="C1916" s="242"/>
      <c r="D1916" s="243" t="s">
        <v>230</v>
      </c>
      <c r="E1916" s="244" t="s">
        <v>1</v>
      </c>
      <c r="F1916" s="245" t="s">
        <v>6572</v>
      </c>
      <c r="G1916" s="242"/>
      <c r="H1916" s="246">
        <v>20.84</v>
      </c>
      <c r="I1916" s="247"/>
      <c r="J1916" s="242"/>
      <c r="K1916" s="242"/>
      <c r="L1916" s="248"/>
      <c r="M1916" s="249"/>
      <c r="N1916" s="250"/>
      <c r="O1916" s="250"/>
      <c r="P1916" s="250"/>
      <c r="Q1916" s="250"/>
      <c r="R1916" s="250"/>
      <c r="S1916" s="250"/>
      <c r="T1916" s="25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2" t="s">
        <v>230</v>
      </c>
      <c r="AU1916" s="252" t="s">
        <v>88</v>
      </c>
      <c r="AV1916" s="13" t="s">
        <v>88</v>
      </c>
      <c r="AW1916" s="13" t="s">
        <v>34</v>
      </c>
      <c r="AX1916" s="13" t="s">
        <v>79</v>
      </c>
      <c r="AY1916" s="252" t="s">
        <v>216</v>
      </c>
    </row>
    <row r="1917" s="13" customFormat="1">
      <c r="A1917" s="13"/>
      <c r="B1917" s="241"/>
      <c r="C1917" s="242"/>
      <c r="D1917" s="243" t="s">
        <v>230</v>
      </c>
      <c r="E1917" s="244" t="s">
        <v>1</v>
      </c>
      <c r="F1917" s="245" t="s">
        <v>6573</v>
      </c>
      <c r="G1917" s="242"/>
      <c r="H1917" s="246">
        <v>11.84</v>
      </c>
      <c r="I1917" s="247"/>
      <c r="J1917" s="242"/>
      <c r="K1917" s="242"/>
      <c r="L1917" s="248"/>
      <c r="M1917" s="249"/>
      <c r="N1917" s="250"/>
      <c r="O1917" s="250"/>
      <c r="P1917" s="250"/>
      <c r="Q1917" s="250"/>
      <c r="R1917" s="250"/>
      <c r="S1917" s="250"/>
      <c r="T1917" s="25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52" t="s">
        <v>230</v>
      </c>
      <c r="AU1917" s="252" t="s">
        <v>88</v>
      </c>
      <c r="AV1917" s="13" t="s">
        <v>88</v>
      </c>
      <c r="AW1917" s="13" t="s">
        <v>34</v>
      </c>
      <c r="AX1917" s="13" t="s">
        <v>79</v>
      </c>
      <c r="AY1917" s="252" t="s">
        <v>216</v>
      </c>
    </row>
    <row r="1918" s="13" customFormat="1">
      <c r="A1918" s="13"/>
      <c r="B1918" s="241"/>
      <c r="C1918" s="242"/>
      <c r="D1918" s="243" t="s">
        <v>230</v>
      </c>
      <c r="E1918" s="244" t="s">
        <v>1</v>
      </c>
      <c r="F1918" s="245" t="s">
        <v>6574</v>
      </c>
      <c r="G1918" s="242"/>
      <c r="H1918" s="246">
        <v>13.34</v>
      </c>
      <c r="I1918" s="247"/>
      <c r="J1918" s="242"/>
      <c r="K1918" s="242"/>
      <c r="L1918" s="248"/>
      <c r="M1918" s="249"/>
      <c r="N1918" s="250"/>
      <c r="O1918" s="250"/>
      <c r="P1918" s="250"/>
      <c r="Q1918" s="250"/>
      <c r="R1918" s="250"/>
      <c r="S1918" s="250"/>
      <c r="T1918" s="251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2" t="s">
        <v>230</v>
      </c>
      <c r="AU1918" s="252" t="s">
        <v>88</v>
      </c>
      <c r="AV1918" s="13" t="s">
        <v>88</v>
      </c>
      <c r="AW1918" s="13" t="s">
        <v>34</v>
      </c>
      <c r="AX1918" s="13" t="s">
        <v>79</v>
      </c>
      <c r="AY1918" s="252" t="s">
        <v>216</v>
      </c>
    </row>
    <row r="1919" s="13" customFormat="1">
      <c r="A1919" s="13"/>
      <c r="B1919" s="241"/>
      <c r="C1919" s="242"/>
      <c r="D1919" s="243" t="s">
        <v>230</v>
      </c>
      <c r="E1919" s="244" t="s">
        <v>1</v>
      </c>
      <c r="F1919" s="245" t="s">
        <v>6575</v>
      </c>
      <c r="G1919" s="242"/>
      <c r="H1919" s="246">
        <v>58.020000000000003</v>
      </c>
      <c r="I1919" s="247"/>
      <c r="J1919" s="242"/>
      <c r="K1919" s="242"/>
      <c r="L1919" s="248"/>
      <c r="M1919" s="249"/>
      <c r="N1919" s="250"/>
      <c r="O1919" s="250"/>
      <c r="P1919" s="250"/>
      <c r="Q1919" s="250"/>
      <c r="R1919" s="250"/>
      <c r="S1919" s="250"/>
      <c r="T1919" s="251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2" t="s">
        <v>230</v>
      </c>
      <c r="AU1919" s="252" t="s">
        <v>88</v>
      </c>
      <c r="AV1919" s="13" t="s">
        <v>88</v>
      </c>
      <c r="AW1919" s="13" t="s">
        <v>34</v>
      </c>
      <c r="AX1919" s="13" t="s">
        <v>79</v>
      </c>
      <c r="AY1919" s="252" t="s">
        <v>216</v>
      </c>
    </row>
    <row r="1920" s="13" customFormat="1">
      <c r="A1920" s="13"/>
      <c r="B1920" s="241"/>
      <c r="C1920" s="242"/>
      <c r="D1920" s="243" t="s">
        <v>230</v>
      </c>
      <c r="E1920" s="244" t="s">
        <v>1</v>
      </c>
      <c r="F1920" s="245" t="s">
        <v>6576</v>
      </c>
      <c r="G1920" s="242"/>
      <c r="H1920" s="246">
        <v>0.78000000000000003</v>
      </c>
      <c r="I1920" s="247"/>
      <c r="J1920" s="242"/>
      <c r="K1920" s="242"/>
      <c r="L1920" s="248"/>
      <c r="M1920" s="249"/>
      <c r="N1920" s="250"/>
      <c r="O1920" s="250"/>
      <c r="P1920" s="250"/>
      <c r="Q1920" s="250"/>
      <c r="R1920" s="250"/>
      <c r="S1920" s="250"/>
      <c r="T1920" s="25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2" t="s">
        <v>230</v>
      </c>
      <c r="AU1920" s="252" t="s">
        <v>88</v>
      </c>
      <c r="AV1920" s="13" t="s">
        <v>88</v>
      </c>
      <c r="AW1920" s="13" t="s">
        <v>34</v>
      </c>
      <c r="AX1920" s="13" t="s">
        <v>79</v>
      </c>
      <c r="AY1920" s="252" t="s">
        <v>216</v>
      </c>
    </row>
    <row r="1921" s="13" customFormat="1">
      <c r="A1921" s="13"/>
      <c r="B1921" s="241"/>
      <c r="C1921" s="242"/>
      <c r="D1921" s="243" t="s">
        <v>230</v>
      </c>
      <c r="E1921" s="244" t="s">
        <v>1</v>
      </c>
      <c r="F1921" s="245" t="s">
        <v>6577</v>
      </c>
      <c r="G1921" s="242"/>
      <c r="H1921" s="246">
        <v>1.74</v>
      </c>
      <c r="I1921" s="247"/>
      <c r="J1921" s="242"/>
      <c r="K1921" s="242"/>
      <c r="L1921" s="248"/>
      <c r="M1921" s="249"/>
      <c r="N1921" s="250"/>
      <c r="O1921" s="250"/>
      <c r="P1921" s="250"/>
      <c r="Q1921" s="250"/>
      <c r="R1921" s="250"/>
      <c r="S1921" s="250"/>
      <c r="T1921" s="25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2" t="s">
        <v>230</v>
      </c>
      <c r="AU1921" s="252" t="s">
        <v>88</v>
      </c>
      <c r="AV1921" s="13" t="s">
        <v>88</v>
      </c>
      <c r="AW1921" s="13" t="s">
        <v>34</v>
      </c>
      <c r="AX1921" s="13" t="s">
        <v>79</v>
      </c>
      <c r="AY1921" s="252" t="s">
        <v>216</v>
      </c>
    </row>
    <row r="1922" s="15" customFormat="1">
      <c r="A1922" s="15"/>
      <c r="B1922" s="280"/>
      <c r="C1922" s="281"/>
      <c r="D1922" s="243" t="s">
        <v>230</v>
      </c>
      <c r="E1922" s="282" t="s">
        <v>1</v>
      </c>
      <c r="F1922" s="283" t="s">
        <v>778</v>
      </c>
      <c r="G1922" s="281"/>
      <c r="H1922" s="284">
        <v>186.00000000000003</v>
      </c>
      <c r="I1922" s="285"/>
      <c r="J1922" s="281"/>
      <c r="K1922" s="281"/>
      <c r="L1922" s="286"/>
      <c r="M1922" s="287"/>
      <c r="N1922" s="288"/>
      <c r="O1922" s="288"/>
      <c r="P1922" s="288"/>
      <c r="Q1922" s="288"/>
      <c r="R1922" s="288"/>
      <c r="S1922" s="288"/>
      <c r="T1922" s="289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90" t="s">
        <v>230</v>
      </c>
      <c r="AU1922" s="290" t="s">
        <v>88</v>
      </c>
      <c r="AV1922" s="15" t="s">
        <v>99</v>
      </c>
      <c r="AW1922" s="15" t="s">
        <v>34</v>
      </c>
      <c r="AX1922" s="15" t="s">
        <v>79</v>
      </c>
      <c r="AY1922" s="290" t="s">
        <v>216</v>
      </c>
    </row>
    <row r="1923" s="14" customFormat="1">
      <c r="A1923" s="14"/>
      <c r="B1923" s="253"/>
      <c r="C1923" s="254"/>
      <c r="D1923" s="243" t="s">
        <v>230</v>
      </c>
      <c r="E1923" s="255" t="s">
        <v>1</v>
      </c>
      <c r="F1923" s="256" t="s">
        <v>285</v>
      </c>
      <c r="G1923" s="254"/>
      <c r="H1923" s="257">
        <v>467.4899999999999</v>
      </c>
      <c r="I1923" s="258"/>
      <c r="J1923" s="254"/>
      <c r="K1923" s="254"/>
      <c r="L1923" s="259"/>
      <c r="M1923" s="260"/>
      <c r="N1923" s="261"/>
      <c r="O1923" s="261"/>
      <c r="P1923" s="261"/>
      <c r="Q1923" s="261"/>
      <c r="R1923" s="261"/>
      <c r="S1923" s="261"/>
      <c r="T1923" s="26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3" t="s">
        <v>230</v>
      </c>
      <c r="AU1923" s="263" t="s">
        <v>88</v>
      </c>
      <c r="AV1923" s="14" t="s">
        <v>121</v>
      </c>
      <c r="AW1923" s="14" t="s">
        <v>34</v>
      </c>
      <c r="AX1923" s="14" t="s">
        <v>86</v>
      </c>
      <c r="AY1923" s="263" t="s">
        <v>216</v>
      </c>
    </row>
    <row r="1924" s="2" customFormat="1" ht="16.5" customHeight="1">
      <c r="A1924" s="39"/>
      <c r="B1924" s="40"/>
      <c r="C1924" s="228" t="s">
        <v>3088</v>
      </c>
      <c r="D1924" s="228" t="s">
        <v>218</v>
      </c>
      <c r="E1924" s="229" t="s">
        <v>3089</v>
      </c>
      <c r="F1924" s="230" t="s">
        <v>3090</v>
      </c>
      <c r="G1924" s="231" t="s">
        <v>277</v>
      </c>
      <c r="H1924" s="232">
        <v>26</v>
      </c>
      <c r="I1924" s="233"/>
      <c r="J1924" s="234">
        <f>ROUND(I1924*H1924,2)</f>
        <v>0</v>
      </c>
      <c r="K1924" s="230" t="s">
        <v>222</v>
      </c>
      <c r="L1924" s="45"/>
      <c r="M1924" s="235" t="s">
        <v>1</v>
      </c>
      <c r="N1924" s="236" t="s">
        <v>44</v>
      </c>
      <c r="O1924" s="92"/>
      <c r="P1924" s="237">
        <f>O1924*H1924</f>
        <v>0</v>
      </c>
      <c r="Q1924" s="237">
        <v>0</v>
      </c>
      <c r="R1924" s="237">
        <f>Q1924*H1924</f>
        <v>0</v>
      </c>
      <c r="S1924" s="237">
        <v>0</v>
      </c>
      <c r="T1924" s="238">
        <f>S1924*H1924</f>
        <v>0</v>
      </c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R1924" s="239" t="s">
        <v>290</v>
      </c>
      <c r="AT1924" s="239" t="s">
        <v>218</v>
      </c>
      <c r="AU1924" s="239" t="s">
        <v>88</v>
      </c>
      <c r="AY1924" s="18" t="s">
        <v>216</v>
      </c>
      <c r="BE1924" s="240">
        <f>IF(N1924="základní",J1924,0)</f>
        <v>0</v>
      </c>
      <c r="BF1924" s="240">
        <f>IF(N1924="snížená",J1924,0)</f>
        <v>0</v>
      </c>
      <c r="BG1924" s="240">
        <f>IF(N1924="zákl. přenesená",J1924,0)</f>
        <v>0</v>
      </c>
      <c r="BH1924" s="240">
        <f>IF(N1924="sníž. přenesená",J1924,0)</f>
        <v>0</v>
      </c>
      <c r="BI1924" s="240">
        <f>IF(N1924="nulová",J1924,0)</f>
        <v>0</v>
      </c>
      <c r="BJ1924" s="18" t="s">
        <v>86</v>
      </c>
      <c r="BK1924" s="240">
        <f>ROUND(I1924*H1924,2)</f>
        <v>0</v>
      </c>
      <c r="BL1924" s="18" t="s">
        <v>290</v>
      </c>
      <c r="BM1924" s="239" t="s">
        <v>3091</v>
      </c>
    </row>
    <row r="1925" s="13" customFormat="1">
      <c r="A1925" s="13"/>
      <c r="B1925" s="241"/>
      <c r="C1925" s="242"/>
      <c r="D1925" s="243" t="s">
        <v>230</v>
      </c>
      <c r="E1925" s="244" t="s">
        <v>1</v>
      </c>
      <c r="F1925" s="245" t="s">
        <v>6578</v>
      </c>
      <c r="G1925" s="242"/>
      <c r="H1925" s="246">
        <v>4</v>
      </c>
      <c r="I1925" s="247"/>
      <c r="J1925" s="242"/>
      <c r="K1925" s="242"/>
      <c r="L1925" s="248"/>
      <c r="M1925" s="249"/>
      <c r="N1925" s="250"/>
      <c r="O1925" s="250"/>
      <c r="P1925" s="250"/>
      <c r="Q1925" s="250"/>
      <c r="R1925" s="250"/>
      <c r="S1925" s="250"/>
      <c r="T1925" s="25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2" t="s">
        <v>230</v>
      </c>
      <c r="AU1925" s="252" t="s">
        <v>88</v>
      </c>
      <c r="AV1925" s="13" t="s">
        <v>88</v>
      </c>
      <c r="AW1925" s="13" t="s">
        <v>34</v>
      </c>
      <c r="AX1925" s="13" t="s">
        <v>79</v>
      </c>
      <c r="AY1925" s="252" t="s">
        <v>216</v>
      </c>
    </row>
    <row r="1926" s="13" customFormat="1">
      <c r="A1926" s="13"/>
      <c r="B1926" s="241"/>
      <c r="C1926" s="242"/>
      <c r="D1926" s="243" t="s">
        <v>230</v>
      </c>
      <c r="E1926" s="244" t="s">
        <v>1</v>
      </c>
      <c r="F1926" s="245" t="s">
        <v>6579</v>
      </c>
      <c r="G1926" s="242"/>
      <c r="H1926" s="246">
        <v>4</v>
      </c>
      <c r="I1926" s="247"/>
      <c r="J1926" s="242"/>
      <c r="K1926" s="242"/>
      <c r="L1926" s="248"/>
      <c r="M1926" s="249"/>
      <c r="N1926" s="250"/>
      <c r="O1926" s="250"/>
      <c r="P1926" s="250"/>
      <c r="Q1926" s="250"/>
      <c r="R1926" s="250"/>
      <c r="S1926" s="250"/>
      <c r="T1926" s="25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2" t="s">
        <v>230</v>
      </c>
      <c r="AU1926" s="252" t="s">
        <v>88</v>
      </c>
      <c r="AV1926" s="13" t="s">
        <v>88</v>
      </c>
      <c r="AW1926" s="13" t="s">
        <v>34</v>
      </c>
      <c r="AX1926" s="13" t="s">
        <v>79</v>
      </c>
      <c r="AY1926" s="252" t="s">
        <v>216</v>
      </c>
    </row>
    <row r="1927" s="13" customFormat="1">
      <c r="A1927" s="13"/>
      <c r="B1927" s="241"/>
      <c r="C1927" s="242"/>
      <c r="D1927" s="243" t="s">
        <v>230</v>
      </c>
      <c r="E1927" s="244" t="s">
        <v>1</v>
      </c>
      <c r="F1927" s="245" t="s">
        <v>6580</v>
      </c>
      <c r="G1927" s="242"/>
      <c r="H1927" s="246">
        <v>4</v>
      </c>
      <c r="I1927" s="247"/>
      <c r="J1927" s="242"/>
      <c r="K1927" s="242"/>
      <c r="L1927" s="248"/>
      <c r="M1927" s="249"/>
      <c r="N1927" s="250"/>
      <c r="O1927" s="250"/>
      <c r="P1927" s="250"/>
      <c r="Q1927" s="250"/>
      <c r="R1927" s="250"/>
      <c r="S1927" s="250"/>
      <c r="T1927" s="251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52" t="s">
        <v>230</v>
      </c>
      <c r="AU1927" s="252" t="s">
        <v>88</v>
      </c>
      <c r="AV1927" s="13" t="s">
        <v>88</v>
      </c>
      <c r="AW1927" s="13" t="s">
        <v>34</v>
      </c>
      <c r="AX1927" s="13" t="s">
        <v>79</v>
      </c>
      <c r="AY1927" s="252" t="s">
        <v>216</v>
      </c>
    </row>
    <row r="1928" s="13" customFormat="1">
      <c r="A1928" s="13"/>
      <c r="B1928" s="241"/>
      <c r="C1928" s="242"/>
      <c r="D1928" s="243" t="s">
        <v>230</v>
      </c>
      <c r="E1928" s="244" t="s">
        <v>1</v>
      </c>
      <c r="F1928" s="245" t="s">
        <v>6581</v>
      </c>
      <c r="G1928" s="242"/>
      <c r="H1928" s="246">
        <v>6</v>
      </c>
      <c r="I1928" s="247"/>
      <c r="J1928" s="242"/>
      <c r="K1928" s="242"/>
      <c r="L1928" s="248"/>
      <c r="M1928" s="249"/>
      <c r="N1928" s="250"/>
      <c r="O1928" s="250"/>
      <c r="P1928" s="250"/>
      <c r="Q1928" s="250"/>
      <c r="R1928" s="250"/>
      <c r="S1928" s="250"/>
      <c r="T1928" s="25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2" t="s">
        <v>230</v>
      </c>
      <c r="AU1928" s="252" t="s">
        <v>88</v>
      </c>
      <c r="AV1928" s="13" t="s">
        <v>88</v>
      </c>
      <c r="AW1928" s="13" t="s">
        <v>34</v>
      </c>
      <c r="AX1928" s="13" t="s">
        <v>79</v>
      </c>
      <c r="AY1928" s="252" t="s">
        <v>216</v>
      </c>
    </row>
    <row r="1929" s="13" customFormat="1">
      <c r="A1929" s="13"/>
      <c r="B1929" s="241"/>
      <c r="C1929" s="242"/>
      <c r="D1929" s="243" t="s">
        <v>230</v>
      </c>
      <c r="E1929" s="244" t="s">
        <v>1</v>
      </c>
      <c r="F1929" s="245" t="s">
        <v>6582</v>
      </c>
      <c r="G1929" s="242"/>
      <c r="H1929" s="246">
        <v>4</v>
      </c>
      <c r="I1929" s="247"/>
      <c r="J1929" s="242"/>
      <c r="K1929" s="242"/>
      <c r="L1929" s="248"/>
      <c r="M1929" s="249"/>
      <c r="N1929" s="250"/>
      <c r="O1929" s="250"/>
      <c r="P1929" s="250"/>
      <c r="Q1929" s="250"/>
      <c r="R1929" s="250"/>
      <c r="S1929" s="250"/>
      <c r="T1929" s="25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2" t="s">
        <v>230</v>
      </c>
      <c r="AU1929" s="252" t="s">
        <v>88</v>
      </c>
      <c r="AV1929" s="13" t="s">
        <v>88</v>
      </c>
      <c r="AW1929" s="13" t="s">
        <v>34</v>
      </c>
      <c r="AX1929" s="13" t="s">
        <v>79</v>
      </c>
      <c r="AY1929" s="252" t="s">
        <v>216</v>
      </c>
    </row>
    <row r="1930" s="13" customFormat="1">
      <c r="A1930" s="13"/>
      <c r="B1930" s="241"/>
      <c r="C1930" s="242"/>
      <c r="D1930" s="243" t="s">
        <v>230</v>
      </c>
      <c r="E1930" s="244" t="s">
        <v>1</v>
      </c>
      <c r="F1930" s="245" t="s">
        <v>6583</v>
      </c>
      <c r="G1930" s="242"/>
      <c r="H1930" s="246">
        <v>4</v>
      </c>
      <c r="I1930" s="247"/>
      <c r="J1930" s="242"/>
      <c r="K1930" s="242"/>
      <c r="L1930" s="248"/>
      <c r="M1930" s="249"/>
      <c r="N1930" s="250"/>
      <c r="O1930" s="250"/>
      <c r="P1930" s="250"/>
      <c r="Q1930" s="250"/>
      <c r="R1930" s="250"/>
      <c r="S1930" s="250"/>
      <c r="T1930" s="251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2" t="s">
        <v>230</v>
      </c>
      <c r="AU1930" s="252" t="s">
        <v>88</v>
      </c>
      <c r="AV1930" s="13" t="s">
        <v>88</v>
      </c>
      <c r="AW1930" s="13" t="s">
        <v>34</v>
      </c>
      <c r="AX1930" s="13" t="s">
        <v>79</v>
      </c>
      <c r="AY1930" s="252" t="s">
        <v>216</v>
      </c>
    </row>
    <row r="1931" s="14" customFormat="1">
      <c r="A1931" s="14"/>
      <c r="B1931" s="253"/>
      <c r="C1931" s="254"/>
      <c r="D1931" s="243" t="s">
        <v>230</v>
      </c>
      <c r="E1931" s="255" t="s">
        <v>1</v>
      </c>
      <c r="F1931" s="256" t="s">
        <v>285</v>
      </c>
      <c r="G1931" s="254"/>
      <c r="H1931" s="257">
        <v>26</v>
      </c>
      <c r="I1931" s="258"/>
      <c r="J1931" s="254"/>
      <c r="K1931" s="254"/>
      <c r="L1931" s="259"/>
      <c r="M1931" s="260"/>
      <c r="N1931" s="261"/>
      <c r="O1931" s="261"/>
      <c r="P1931" s="261"/>
      <c r="Q1931" s="261"/>
      <c r="R1931" s="261"/>
      <c r="S1931" s="261"/>
      <c r="T1931" s="26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3" t="s">
        <v>230</v>
      </c>
      <c r="AU1931" s="263" t="s">
        <v>88</v>
      </c>
      <c r="AV1931" s="14" t="s">
        <v>121</v>
      </c>
      <c r="AW1931" s="14" t="s">
        <v>34</v>
      </c>
      <c r="AX1931" s="14" t="s">
        <v>86</v>
      </c>
      <c r="AY1931" s="263" t="s">
        <v>216</v>
      </c>
    </row>
    <row r="1932" s="2" customFormat="1" ht="16.5" customHeight="1">
      <c r="A1932" s="39"/>
      <c r="B1932" s="40"/>
      <c r="C1932" s="264" t="s">
        <v>3093</v>
      </c>
      <c r="D1932" s="264" t="s">
        <v>372</v>
      </c>
      <c r="E1932" s="265" t="s">
        <v>2929</v>
      </c>
      <c r="F1932" s="266" t="s">
        <v>2930</v>
      </c>
      <c r="G1932" s="267" t="s">
        <v>650</v>
      </c>
      <c r="H1932" s="268">
        <v>104</v>
      </c>
      <c r="I1932" s="269"/>
      <c r="J1932" s="270">
        <f>ROUND(I1932*H1932,2)</f>
        <v>0</v>
      </c>
      <c r="K1932" s="266" t="s">
        <v>222</v>
      </c>
      <c r="L1932" s="271"/>
      <c r="M1932" s="272" t="s">
        <v>1</v>
      </c>
      <c r="N1932" s="273" t="s">
        <v>44</v>
      </c>
      <c r="O1932" s="92"/>
      <c r="P1932" s="237">
        <f>O1932*H1932</f>
        <v>0</v>
      </c>
      <c r="Q1932" s="237">
        <v>0.001</v>
      </c>
      <c r="R1932" s="237">
        <f>Q1932*H1932</f>
        <v>0.10400000000000001</v>
      </c>
      <c r="S1932" s="237">
        <v>0</v>
      </c>
      <c r="T1932" s="238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39" t="s">
        <v>371</v>
      </c>
      <c r="AT1932" s="239" t="s">
        <v>372</v>
      </c>
      <c r="AU1932" s="239" t="s">
        <v>88</v>
      </c>
      <c r="AY1932" s="18" t="s">
        <v>216</v>
      </c>
      <c r="BE1932" s="240">
        <f>IF(N1932="základní",J1932,0)</f>
        <v>0</v>
      </c>
      <c r="BF1932" s="240">
        <f>IF(N1932="snížená",J1932,0)</f>
        <v>0</v>
      </c>
      <c r="BG1932" s="240">
        <f>IF(N1932="zákl. přenesená",J1932,0)</f>
        <v>0</v>
      </c>
      <c r="BH1932" s="240">
        <f>IF(N1932="sníž. přenesená",J1932,0)</f>
        <v>0</v>
      </c>
      <c r="BI1932" s="240">
        <f>IF(N1932="nulová",J1932,0)</f>
        <v>0</v>
      </c>
      <c r="BJ1932" s="18" t="s">
        <v>86</v>
      </c>
      <c r="BK1932" s="240">
        <f>ROUND(I1932*H1932,2)</f>
        <v>0</v>
      </c>
      <c r="BL1932" s="18" t="s">
        <v>290</v>
      </c>
      <c r="BM1932" s="239" t="s">
        <v>3094</v>
      </c>
    </row>
    <row r="1933" s="13" customFormat="1">
      <c r="A1933" s="13"/>
      <c r="B1933" s="241"/>
      <c r="C1933" s="242"/>
      <c r="D1933" s="243" t="s">
        <v>230</v>
      </c>
      <c r="E1933" s="242"/>
      <c r="F1933" s="245" t="s">
        <v>6584</v>
      </c>
      <c r="G1933" s="242"/>
      <c r="H1933" s="246">
        <v>104</v>
      </c>
      <c r="I1933" s="247"/>
      <c r="J1933" s="242"/>
      <c r="K1933" s="242"/>
      <c r="L1933" s="248"/>
      <c r="M1933" s="249"/>
      <c r="N1933" s="250"/>
      <c r="O1933" s="250"/>
      <c r="P1933" s="250"/>
      <c r="Q1933" s="250"/>
      <c r="R1933" s="250"/>
      <c r="S1933" s="250"/>
      <c r="T1933" s="25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2" t="s">
        <v>230</v>
      </c>
      <c r="AU1933" s="252" t="s">
        <v>88</v>
      </c>
      <c r="AV1933" s="13" t="s">
        <v>88</v>
      </c>
      <c r="AW1933" s="13" t="s">
        <v>4</v>
      </c>
      <c r="AX1933" s="13" t="s">
        <v>86</v>
      </c>
      <c r="AY1933" s="252" t="s">
        <v>216</v>
      </c>
    </row>
    <row r="1934" s="2" customFormat="1" ht="16.5" customHeight="1">
      <c r="A1934" s="39"/>
      <c r="B1934" s="40"/>
      <c r="C1934" s="228" t="s">
        <v>3096</v>
      </c>
      <c r="D1934" s="228" t="s">
        <v>218</v>
      </c>
      <c r="E1934" s="229" t="s">
        <v>3097</v>
      </c>
      <c r="F1934" s="230" t="s">
        <v>3098</v>
      </c>
      <c r="G1934" s="231" t="s">
        <v>293</v>
      </c>
      <c r="H1934" s="232">
        <v>14</v>
      </c>
      <c r="I1934" s="233"/>
      <c r="J1934" s="234">
        <f>ROUND(I1934*H1934,2)</f>
        <v>0</v>
      </c>
      <c r="K1934" s="230" t="s">
        <v>222</v>
      </c>
      <c r="L1934" s="45"/>
      <c r="M1934" s="235" t="s">
        <v>1</v>
      </c>
      <c r="N1934" s="236" t="s">
        <v>44</v>
      </c>
      <c r="O1934" s="92"/>
      <c r="P1934" s="237">
        <f>O1934*H1934</f>
        <v>0</v>
      </c>
      <c r="Q1934" s="237">
        <v>0.00032000000000000003</v>
      </c>
      <c r="R1934" s="237">
        <f>Q1934*H1934</f>
        <v>0.0044800000000000005</v>
      </c>
      <c r="S1934" s="237">
        <v>0</v>
      </c>
      <c r="T1934" s="238">
        <f>S1934*H1934</f>
        <v>0</v>
      </c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R1934" s="239" t="s">
        <v>290</v>
      </c>
      <c r="AT1934" s="239" t="s">
        <v>218</v>
      </c>
      <c r="AU1934" s="239" t="s">
        <v>88</v>
      </c>
      <c r="AY1934" s="18" t="s">
        <v>216</v>
      </c>
      <c r="BE1934" s="240">
        <f>IF(N1934="základní",J1934,0)</f>
        <v>0</v>
      </c>
      <c r="BF1934" s="240">
        <f>IF(N1934="snížená",J1934,0)</f>
        <v>0</v>
      </c>
      <c r="BG1934" s="240">
        <f>IF(N1934="zákl. přenesená",J1934,0)</f>
        <v>0</v>
      </c>
      <c r="BH1934" s="240">
        <f>IF(N1934="sníž. přenesená",J1934,0)</f>
        <v>0</v>
      </c>
      <c r="BI1934" s="240">
        <f>IF(N1934="nulová",J1934,0)</f>
        <v>0</v>
      </c>
      <c r="BJ1934" s="18" t="s">
        <v>86</v>
      </c>
      <c r="BK1934" s="240">
        <f>ROUND(I1934*H1934,2)</f>
        <v>0</v>
      </c>
      <c r="BL1934" s="18" t="s">
        <v>290</v>
      </c>
      <c r="BM1934" s="239" t="s">
        <v>3099</v>
      </c>
    </row>
    <row r="1935" s="13" customFormat="1">
      <c r="A1935" s="13"/>
      <c r="B1935" s="241"/>
      <c r="C1935" s="242"/>
      <c r="D1935" s="243" t="s">
        <v>230</v>
      </c>
      <c r="E1935" s="244" t="s">
        <v>1</v>
      </c>
      <c r="F1935" s="245" t="s">
        <v>6585</v>
      </c>
      <c r="G1935" s="242"/>
      <c r="H1935" s="246">
        <v>14</v>
      </c>
      <c r="I1935" s="247"/>
      <c r="J1935" s="242"/>
      <c r="K1935" s="242"/>
      <c r="L1935" s="248"/>
      <c r="M1935" s="249"/>
      <c r="N1935" s="250"/>
      <c r="O1935" s="250"/>
      <c r="P1935" s="250"/>
      <c r="Q1935" s="250"/>
      <c r="R1935" s="250"/>
      <c r="S1935" s="250"/>
      <c r="T1935" s="251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2" t="s">
        <v>230</v>
      </c>
      <c r="AU1935" s="252" t="s">
        <v>88</v>
      </c>
      <c r="AV1935" s="13" t="s">
        <v>88</v>
      </c>
      <c r="AW1935" s="13" t="s">
        <v>34</v>
      </c>
      <c r="AX1935" s="13" t="s">
        <v>86</v>
      </c>
      <c r="AY1935" s="252" t="s">
        <v>216</v>
      </c>
    </row>
    <row r="1936" s="2" customFormat="1" ht="16.5" customHeight="1">
      <c r="A1936" s="39"/>
      <c r="B1936" s="40"/>
      <c r="C1936" s="228" t="s">
        <v>3101</v>
      </c>
      <c r="D1936" s="228" t="s">
        <v>218</v>
      </c>
      <c r="E1936" s="229" t="s">
        <v>3102</v>
      </c>
      <c r="F1936" s="230" t="s">
        <v>3103</v>
      </c>
      <c r="G1936" s="231" t="s">
        <v>293</v>
      </c>
      <c r="H1936" s="232">
        <v>368.41000000000002</v>
      </c>
      <c r="I1936" s="233"/>
      <c r="J1936" s="234">
        <f>ROUND(I1936*H1936,2)</f>
        <v>0</v>
      </c>
      <c r="K1936" s="230" t="s">
        <v>222</v>
      </c>
      <c r="L1936" s="45"/>
      <c r="M1936" s="235" t="s">
        <v>1</v>
      </c>
      <c r="N1936" s="236" t="s">
        <v>44</v>
      </c>
      <c r="O1936" s="92"/>
      <c r="P1936" s="237">
        <f>O1936*H1936</f>
        <v>0</v>
      </c>
      <c r="Q1936" s="237">
        <v>0.00020000000000000001</v>
      </c>
      <c r="R1936" s="237">
        <f>Q1936*H1936</f>
        <v>0.073682000000000011</v>
      </c>
      <c r="S1936" s="237">
        <v>0</v>
      </c>
      <c r="T1936" s="238">
        <f>S1936*H1936</f>
        <v>0</v>
      </c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R1936" s="239" t="s">
        <v>290</v>
      </c>
      <c r="AT1936" s="239" t="s">
        <v>218</v>
      </c>
      <c r="AU1936" s="239" t="s">
        <v>88</v>
      </c>
      <c r="AY1936" s="18" t="s">
        <v>216</v>
      </c>
      <c r="BE1936" s="240">
        <f>IF(N1936="základní",J1936,0)</f>
        <v>0</v>
      </c>
      <c r="BF1936" s="240">
        <f>IF(N1936="snížená",J1936,0)</f>
        <v>0</v>
      </c>
      <c r="BG1936" s="240">
        <f>IF(N1936="zákl. přenesená",J1936,0)</f>
        <v>0</v>
      </c>
      <c r="BH1936" s="240">
        <f>IF(N1936="sníž. přenesená",J1936,0)</f>
        <v>0</v>
      </c>
      <c r="BI1936" s="240">
        <f>IF(N1936="nulová",J1936,0)</f>
        <v>0</v>
      </c>
      <c r="BJ1936" s="18" t="s">
        <v>86</v>
      </c>
      <c r="BK1936" s="240">
        <f>ROUND(I1936*H1936,2)</f>
        <v>0</v>
      </c>
      <c r="BL1936" s="18" t="s">
        <v>290</v>
      </c>
      <c r="BM1936" s="239" t="s">
        <v>3104</v>
      </c>
    </row>
    <row r="1937" s="13" customFormat="1">
      <c r="A1937" s="13"/>
      <c r="B1937" s="241"/>
      <c r="C1937" s="242"/>
      <c r="D1937" s="243" t="s">
        <v>230</v>
      </c>
      <c r="E1937" s="244" t="s">
        <v>1</v>
      </c>
      <c r="F1937" s="245" t="s">
        <v>6586</v>
      </c>
      <c r="G1937" s="242"/>
      <c r="H1937" s="246">
        <v>6.0999999999999996</v>
      </c>
      <c r="I1937" s="247"/>
      <c r="J1937" s="242"/>
      <c r="K1937" s="242"/>
      <c r="L1937" s="248"/>
      <c r="M1937" s="249"/>
      <c r="N1937" s="250"/>
      <c r="O1937" s="250"/>
      <c r="P1937" s="250"/>
      <c r="Q1937" s="250"/>
      <c r="R1937" s="250"/>
      <c r="S1937" s="250"/>
      <c r="T1937" s="25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2" t="s">
        <v>230</v>
      </c>
      <c r="AU1937" s="252" t="s">
        <v>88</v>
      </c>
      <c r="AV1937" s="13" t="s">
        <v>88</v>
      </c>
      <c r="AW1937" s="13" t="s">
        <v>34</v>
      </c>
      <c r="AX1937" s="13" t="s">
        <v>79</v>
      </c>
      <c r="AY1937" s="252" t="s">
        <v>216</v>
      </c>
    </row>
    <row r="1938" s="13" customFormat="1">
      <c r="A1938" s="13"/>
      <c r="B1938" s="241"/>
      <c r="C1938" s="242"/>
      <c r="D1938" s="243" t="s">
        <v>230</v>
      </c>
      <c r="E1938" s="244" t="s">
        <v>1</v>
      </c>
      <c r="F1938" s="245" t="s">
        <v>6587</v>
      </c>
      <c r="G1938" s="242"/>
      <c r="H1938" s="246">
        <v>6.0999999999999996</v>
      </c>
      <c r="I1938" s="247"/>
      <c r="J1938" s="242"/>
      <c r="K1938" s="242"/>
      <c r="L1938" s="248"/>
      <c r="M1938" s="249"/>
      <c r="N1938" s="250"/>
      <c r="O1938" s="250"/>
      <c r="P1938" s="250"/>
      <c r="Q1938" s="250"/>
      <c r="R1938" s="250"/>
      <c r="S1938" s="250"/>
      <c r="T1938" s="25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2" t="s">
        <v>230</v>
      </c>
      <c r="AU1938" s="252" t="s">
        <v>88</v>
      </c>
      <c r="AV1938" s="13" t="s">
        <v>88</v>
      </c>
      <c r="AW1938" s="13" t="s">
        <v>34</v>
      </c>
      <c r="AX1938" s="13" t="s">
        <v>79</v>
      </c>
      <c r="AY1938" s="252" t="s">
        <v>216</v>
      </c>
    </row>
    <row r="1939" s="13" customFormat="1">
      <c r="A1939" s="13"/>
      <c r="B1939" s="241"/>
      <c r="C1939" s="242"/>
      <c r="D1939" s="243" t="s">
        <v>230</v>
      </c>
      <c r="E1939" s="244" t="s">
        <v>1</v>
      </c>
      <c r="F1939" s="245" t="s">
        <v>6588</v>
      </c>
      <c r="G1939" s="242"/>
      <c r="H1939" s="246">
        <v>4.7999999999999998</v>
      </c>
      <c r="I1939" s="247"/>
      <c r="J1939" s="242"/>
      <c r="K1939" s="242"/>
      <c r="L1939" s="248"/>
      <c r="M1939" s="249"/>
      <c r="N1939" s="250"/>
      <c r="O1939" s="250"/>
      <c r="P1939" s="250"/>
      <c r="Q1939" s="250"/>
      <c r="R1939" s="250"/>
      <c r="S1939" s="250"/>
      <c r="T1939" s="25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2" t="s">
        <v>230</v>
      </c>
      <c r="AU1939" s="252" t="s">
        <v>88</v>
      </c>
      <c r="AV1939" s="13" t="s">
        <v>88</v>
      </c>
      <c r="AW1939" s="13" t="s">
        <v>34</v>
      </c>
      <c r="AX1939" s="13" t="s">
        <v>79</v>
      </c>
      <c r="AY1939" s="252" t="s">
        <v>216</v>
      </c>
    </row>
    <row r="1940" s="13" customFormat="1">
      <c r="A1940" s="13"/>
      <c r="B1940" s="241"/>
      <c r="C1940" s="242"/>
      <c r="D1940" s="243" t="s">
        <v>230</v>
      </c>
      <c r="E1940" s="244" t="s">
        <v>1</v>
      </c>
      <c r="F1940" s="245" t="s">
        <v>6589</v>
      </c>
      <c r="G1940" s="242"/>
      <c r="H1940" s="246">
        <v>10.550000000000001</v>
      </c>
      <c r="I1940" s="247"/>
      <c r="J1940" s="242"/>
      <c r="K1940" s="242"/>
      <c r="L1940" s="248"/>
      <c r="M1940" s="249"/>
      <c r="N1940" s="250"/>
      <c r="O1940" s="250"/>
      <c r="P1940" s="250"/>
      <c r="Q1940" s="250"/>
      <c r="R1940" s="250"/>
      <c r="S1940" s="250"/>
      <c r="T1940" s="25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2" t="s">
        <v>230</v>
      </c>
      <c r="AU1940" s="252" t="s">
        <v>88</v>
      </c>
      <c r="AV1940" s="13" t="s">
        <v>88</v>
      </c>
      <c r="AW1940" s="13" t="s">
        <v>34</v>
      </c>
      <c r="AX1940" s="13" t="s">
        <v>79</v>
      </c>
      <c r="AY1940" s="252" t="s">
        <v>216</v>
      </c>
    </row>
    <row r="1941" s="13" customFormat="1">
      <c r="A1941" s="13"/>
      <c r="B1941" s="241"/>
      <c r="C1941" s="242"/>
      <c r="D1941" s="243" t="s">
        <v>230</v>
      </c>
      <c r="E1941" s="244" t="s">
        <v>1</v>
      </c>
      <c r="F1941" s="245" t="s">
        <v>6590</v>
      </c>
      <c r="G1941" s="242"/>
      <c r="H1941" s="246">
        <v>21.82</v>
      </c>
      <c r="I1941" s="247"/>
      <c r="J1941" s="242"/>
      <c r="K1941" s="242"/>
      <c r="L1941" s="248"/>
      <c r="M1941" s="249"/>
      <c r="N1941" s="250"/>
      <c r="O1941" s="250"/>
      <c r="P1941" s="250"/>
      <c r="Q1941" s="250"/>
      <c r="R1941" s="250"/>
      <c r="S1941" s="250"/>
      <c r="T1941" s="25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2" t="s">
        <v>230</v>
      </c>
      <c r="AU1941" s="252" t="s">
        <v>88</v>
      </c>
      <c r="AV1941" s="13" t="s">
        <v>88</v>
      </c>
      <c r="AW1941" s="13" t="s">
        <v>34</v>
      </c>
      <c r="AX1941" s="13" t="s">
        <v>79</v>
      </c>
      <c r="AY1941" s="252" t="s">
        <v>216</v>
      </c>
    </row>
    <row r="1942" s="13" customFormat="1">
      <c r="A1942" s="13"/>
      <c r="B1942" s="241"/>
      <c r="C1942" s="242"/>
      <c r="D1942" s="243" t="s">
        <v>230</v>
      </c>
      <c r="E1942" s="244" t="s">
        <v>1</v>
      </c>
      <c r="F1942" s="245" t="s">
        <v>6591</v>
      </c>
      <c r="G1942" s="242"/>
      <c r="H1942" s="246">
        <v>51.479999999999997</v>
      </c>
      <c r="I1942" s="247"/>
      <c r="J1942" s="242"/>
      <c r="K1942" s="242"/>
      <c r="L1942" s="248"/>
      <c r="M1942" s="249"/>
      <c r="N1942" s="250"/>
      <c r="O1942" s="250"/>
      <c r="P1942" s="250"/>
      <c r="Q1942" s="250"/>
      <c r="R1942" s="250"/>
      <c r="S1942" s="250"/>
      <c r="T1942" s="251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2" t="s">
        <v>230</v>
      </c>
      <c r="AU1942" s="252" t="s">
        <v>88</v>
      </c>
      <c r="AV1942" s="13" t="s">
        <v>88</v>
      </c>
      <c r="AW1942" s="13" t="s">
        <v>34</v>
      </c>
      <c r="AX1942" s="13" t="s">
        <v>79</v>
      </c>
      <c r="AY1942" s="252" t="s">
        <v>216</v>
      </c>
    </row>
    <row r="1943" s="13" customFormat="1">
      <c r="A1943" s="13"/>
      <c r="B1943" s="241"/>
      <c r="C1943" s="242"/>
      <c r="D1943" s="243" t="s">
        <v>230</v>
      </c>
      <c r="E1943" s="244" t="s">
        <v>1</v>
      </c>
      <c r="F1943" s="245" t="s">
        <v>6592</v>
      </c>
      <c r="G1943" s="242"/>
      <c r="H1943" s="246">
        <v>4.7000000000000002</v>
      </c>
      <c r="I1943" s="247"/>
      <c r="J1943" s="242"/>
      <c r="K1943" s="242"/>
      <c r="L1943" s="248"/>
      <c r="M1943" s="249"/>
      <c r="N1943" s="250"/>
      <c r="O1943" s="250"/>
      <c r="P1943" s="250"/>
      <c r="Q1943" s="250"/>
      <c r="R1943" s="250"/>
      <c r="S1943" s="250"/>
      <c r="T1943" s="251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52" t="s">
        <v>230</v>
      </c>
      <c r="AU1943" s="252" t="s">
        <v>88</v>
      </c>
      <c r="AV1943" s="13" t="s">
        <v>88</v>
      </c>
      <c r="AW1943" s="13" t="s">
        <v>34</v>
      </c>
      <c r="AX1943" s="13" t="s">
        <v>79</v>
      </c>
      <c r="AY1943" s="252" t="s">
        <v>216</v>
      </c>
    </row>
    <row r="1944" s="13" customFormat="1">
      <c r="A1944" s="13"/>
      <c r="B1944" s="241"/>
      <c r="C1944" s="242"/>
      <c r="D1944" s="243" t="s">
        <v>230</v>
      </c>
      <c r="E1944" s="244" t="s">
        <v>1</v>
      </c>
      <c r="F1944" s="245" t="s">
        <v>6593</v>
      </c>
      <c r="G1944" s="242"/>
      <c r="H1944" s="246">
        <v>10.640000000000001</v>
      </c>
      <c r="I1944" s="247"/>
      <c r="J1944" s="242"/>
      <c r="K1944" s="242"/>
      <c r="L1944" s="248"/>
      <c r="M1944" s="249"/>
      <c r="N1944" s="250"/>
      <c r="O1944" s="250"/>
      <c r="P1944" s="250"/>
      <c r="Q1944" s="250"/>
      <c r="R1944" s="250"/>
      <c r="S1944" s="250"/>
      <c r="T1944" s="251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2" t="s">
        <v>230</v>
      </c>
      <c r="AU1944" s="252" t="s">
        <v>88</v>
      </c>
      <c r="AV1944" s="13" t="s">
        <v>88</v>
      </c>
      <c r="AW1944" s="13" t="s">
        <v>34</v>
      </c>
      <c r="AX1944" s="13" t="s">
        <v>79</v>
      </c>
      <c r="AY1944" s="252" t="s">
        <v>216</v>
      </c>
    </row>
    <row r="1945" s="13" customFormat="1">
      <c r="A1945" s="13"/>
      <c r="B1945" s="241"/>
      <c r="C1945" s="242"/>
      <c r="D1945" s="243" t="s">
        <v>230</v>
      </c>
      <c r="E1945" s="244" t="s">
        <v>1</v>
      </c>
      <c r="F1945" s="245" t="s">
        <v>6594</v>
      </c>
      <c r="G1945" s="242"/>
      <c r="H1945" s="246">
        <v>9.1600000000000001</v>
      </c>
      <c r="I1945" s="247"/>
      <c r="J1945" s="242"/>
      <c r="K1945" s="242"/>
      <c r="L1945" s="248"/>
      <c r="M1945" s="249"/>
      <c r="N1945" s="250"/>
      <c r="O1945" s="250"/>
      <c r="P1945" s="250"/>
      <c r="Q1945" s="250"/>
      <c r="R1945" s="250"/>
      <c r="S1945" s="250"/>
      <c r="T1945" s="251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2" t="s">
        <v>230</v>
      </c>
      <c r="AU1945" s="252" t="s">
        <v>88</v>
      </c>
      <c r="AV1945" s="13" t="s">
        <v>88</v>
      </c>
      <c r="AW1945" s="13" t="s">
        <v>34</v>
      </c>
      <c r="AX1945" s="13" t="s">
        <v>79</v>
      </c>
      <c r="AY1945" s="252" t="s">
        <v>216</v>
      </c>
    </row>
    <row r="1946" s="13" customFormat="1">
      <c r="A1946" s="13"/>
      <c r="B1946" s="241"/>
      <c r="C1946" s="242"/>
      <c r="D1946" s="243" t="s">
        <v>230</v>
      </c>
      <c r="E1946" s="244" t="s">
        <v>1</v>
      </c>
      <c r="F1946" s="245" t="s">
        <v>6595</v>
      </c>
      <c r="G1946" s="242"/>
      <c r="H1946" s="246">
        <v>8.4000000000000004</v>
      </c>
      <c r="I1946" s="247"/>
      <c r="J1946" s="242"/>
      <c r="K1946" s="242"/>
      <c r="L1946" s="248"/>
      <c r="M1946" s="249"/>
      <c r="N1946" s="250"/>
      <c r="O1946" s="250"/>
      <c r="P1946" s="250"/>
      <c r="Q1946" s="250"/>
      <c r="R1946" s="250"/>
      <c r="S1946" s="250"/>
      <c r="T1946" s="251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2" t="s">
        <v>230</v>
      </c>
      <c r="AU1946" s="252" t="s">
        <v>88</v>
      </c>
      <c r="AV1946" s="13" t="s">
        <v>88</v>
      </c>
      <c r="AW1946" s="13" t="s">
        <v>34</v>
      </c>
      <c r="AX1946" s="13" t="s">
        <v>79</v>
      </c>
      <c r="AY1946" s="252" t="s">
        <v>216</v>
      </c>
    </row>
    <row r="1947" s="13" customFormat="1">
      <c r="A1947" s="13"/>
      <c r="B1947" s="241"/>
      <c r="C1947" s="242"/>
      <c r="D1947" s="243" t="s">
        <v>230</v>
      </c>
      <c r="E1947" s="244" t="s">
        <v>1</v>
      </c>
      <c r="F1947" s="245" t="s">
        <v>6596</v>
      </c>
      <c r="G1947" s="242"/>
      <c r="H1947" s="246">
        <v>12.220000000000001</v>
      </c>
      <c r="I1947" s="247"/>
      <c r="J1947" s="242"/>
      <c r="K1947" s="242"/>
      <c r="L1947" s="248"/>
      <c r="M1947" s="249"/>
      <c r="N1947" s="250"/>
      <c r="O1947" s="250"/>
      <c r="P1947" s="250"/>
      <c r="Q1947" s="250"/>
      <c r="R1947" s="250"/>
      <c r="S1947" s="250"/>
      <c r="T1947" s="25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2" t="s">
        <v>230</v>
      </c>
      <c r="AU1947" s="252" t="s">
        <v>88</v>
      </c>
      <c r="AV1947" s="13" t="s">
        <v>88</v>
      </c>
      <c r="AW1947" s="13" t="s">
        <v>34</v>
      </c>
      <c r="AX1947" s="13" t="s">
        <v>79</v>
      </c>
      <c r="AY1947" s="252" t="s">
        <v>216</v>
      </c>
    </row>
    <row r="1948" s="13" customFormat="1">
      <c r="A1948" s="13"/>
      <c r="B1948" s="241"/>
      <c r="C1948" s="242"/>
      <c r="D1948" s="243" t="s">
        <v>230</v>
      </c>
      <c r="E1948" s="244" t="s">
        <v>1</v>
      </c>
      <c r="F1948" s="245" t="s">
        <v>6597</v>
      </c>
      <c r="G1948" s="242"/>
      <c r="H1948" s="246">
        <v>10.84</v>
      </c>
      <c r="I1948" s="247"/>
      <c r="J1948" s="242"/>
      <c r="K1948" s="242"/>
      <c r="L1948" s="248"/>
      <c r="M1948" s="249"/>
      <c r="N1948" s="250"/>
      <c r="O1948" s="250"/>
      <c r="P1948" s="250"/>
      <c r="Q1948" s="250"/>
      <c r="R1948" s="250"/>
      <c r="S1948" s="250"/>
      <c r="T1948" s="251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2" t="s">
        <v>230</v>
      </c>
      <c r="AU1948" s="252" t="s">
        <v>88</v>
      </c>
      <c r="AV1948" s="13" t="s">
        <v>88</v>
      </c>
      <c r="AW1948" s="13" t="s">
        <v>34</v>
      </c>
      <c r="AX1948" s="13" t="s">
        <v>79</v>
      </c>
      <c r="AY1948" s="252" t="s">
        <v>216</v>
      </c>
    </row>
    <row r="1949" s="13" customFormat="1">
      <c r="A1949" s="13"/>
      <c r="B1949" s="241"/>
      <c r="C1949" s="242"/>
      <c r="D1949" s="243" t="s">
        <v>230</v>
      </c>
      <c r="E1949" s="244" t="s">
        <v>1</v>
      </c>
      <c r="F1949" s="245" t="s">
        <v>6598</v>
      </c>
      <c r="G1949" s="242"/>
      <c r="H1949" s="246">
        <v>4.9000000000000004</v>
      </c>
      <c r="I1949" s="247"/>
      <c r="J1949" s="242"/>
      <c r="K1949" s="242"/>
      <c r="L1949" s="248"/>
      <c r="M1949" s="249"/>
      <c r="N1949" s="250"/>
      <c r="O1949" s="250"/>
      <c r="P1949" s="250"/>
      <c r="Q1949" s="250"/>
      <c r="R1949" s="250"/>
      <c r="S1949" s="250"/>
      <c r="T1949" s="251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2" t="s">
        <v>230</v>
      </c>
      <c r="AU1949" s="252" t="s">
        <v>88</v>
      </c>
      <c r="AV1949" s="13" t="s">
        <v>88</v>
      </c>
      <c r="AW1949" s="13" t="s">
        <v>34</v>
      </c>
      <c r="AX1949" s="13" t="s">
        <v>79</v>
      </c>
      <c r="AY1949" s="252" t="s">
        <v>216</v>
      </c>
    </row>
    <row r="1950" s="13" customFormat="1">
      <c r="A1950" s="13"/>
      <c r="B1950" s="241"/>
      <c r="C1950" s="242"/>
      <c r="D1950" s="243" t="s">
        <v>230</v>
      </c>
      <c r="E1950" s="244" t="s">
        <v>1</v>
      </c>
      <c r="F1950" s="245" t="s">
        <v>6599</v>
      </c>
      <c r="G1950" s="242"/>
      <c r="H1950" s="246">
        <v>10.33</v>
      </c>
      <c r="I1950" s="247"/>
      <c r="J1950" s="242"/>
      <c r="K1950" s="242"/>
      <c r="L1950" s="248"/>
      <c r="M1950" s="249"/>
      <c r="N1950" s="250"/>
      <c r="O1950" s="250"/>
      <c r="P1950" s="250"/>
      <c r="Q1950" s="250"/>
      <c r="R1950" s="250"/>
      <c r="S1950" s="250"/>
      <c r="T1950" s="25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2" t="s">
        <v>230</v>
      </c>
      <c r="AU1950" s="252" t="s">
        <v>88</v>
      </c>
      <c r="AV1950" s="13" t="s">
        <v>88</v>
      </c>
      <c r="AW1950" s="13" t="s">
        <v>34</v>
      </c>
      <c r="AX1950" s="13" t="s">
        <v>79</v>
      </c>
      <c r="AY1950" s="252" t="s">
        <v>216</v>
      </c>
    </row>
    <row r="1951" s="13" customFormat="1">
      <c r="A1951" s="13"/>
      <c r="B1951" s="241"/>
      <c r="C1951" s="242"/>
      <c r="D1951" s="243" t="s">
        <v>230</v>
      </c>
      <c r="E1951" s="244" t="s">
        <v>1</v>
      </c>
      <c r="F1951" s="245" t="s">
        <v>6600</v>
      </c>
      <c r="G1951" s="242"/>
      <c r="H1951" s="246">
        <v>48.329999999999998</v>
      </c>
      <c r="I1951" s="247"/>
      <c r="J1951" s="242"/>
      <c r="K1951" s="242"/>
      <c r="L1951" s="248"/>
      <c r="M1951" s="249"/>
      <c r="N1951" s="250"/>
      <c r="O1951" s="250"/>
      <c r="P1951" s="250"/>
      <c r="Q1951" s="250"/>
      <c r="R1951" s="250"/>
      <c r="S1951" s="250"/>
      <c r="T1951" s="251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2" t="s">
        <v>230</v>
      </c>
      <c r="AU1951" s="252" t="s">
        <v>88</v>
      </c>
      <c r="AV1951" s="13" t="s">
        <v>88</v>
      </c>
      <c r="AW1951" s="13" t="s">
        <v>34</v>
      </c>
      <c r="AX1951" s="13" t="s">
        <v>79</v>
      </c>
      <c r="AY1951" s="252" t="s">
        <v>216</v>
      </c>
    </row>
    <row r="1952" s="15" customFormat="1">
      <c r="A1952" s="15"/>
      <c r="B1952" s="280"/>
      <c r="C1952" s="281"/>
      <c r="D1952" s="243" t="s">
        <v>230</v>
      </c>
      <c r="E1952" s="282" t="s">
        <v>1</v>
      </c>
      <c r="F1952" s="283" t="s">
        <v>775</v>
      </c>
      <c r="G1952" s="281"/>
      <c r="H1952" s="284">
        <v>220.37000000000001</v>
      </c>
      <c r="I1952" s="285"/>
      <c r="J1952" s="281"/>
      <c r="K1952" s="281"/>
      <c r="L1952" s="286"/>
      <c r="M1952" s="287"/>
      <c r="N1952" s="288"/>
      <c r="O1952" s="288"/>
      <c r="P1952" s="288"/>
      <c r="Q1952" s="288"/>
      <c r="R1952" s="288"/>
      <c r="S1952" s="288"/>
      <c r="T1952" s="289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90" t="s">
        <v>230</v>
      </c>
      <c r="AU1952" s="290" t="s">
        <v>88</v>
      </c>
      <c r="AV1952" s="15" t="s">
        <v>99</v>
      </c>
      <c r="AW1952" s="15" t="s">
        <v>34</v>
      </c>
      <c r="AX1952" s="15" t="s">
        <v>79</v>
      </c>
      <c r="AY1952" s="290" t="s">
        <v>216</v>
      </c>
    </row>
    <row r="1953" s="13" customFormat="1">
      <c r="A1953" s="13"/>
      <c r="B1953" s="241"/>
      <c r="C1953" s="242"/>
      <c r="D1953" s="243" t="s">
        <v>230</v>
      </c>
      <c r="E1953" s="244" t="s">
        <v>1</v>
      </c>
      <c r="F1953" s="245" t="s">
        <v>6601</v>
      </c>
      <c r="G1953" s="242"/>
      <c r="H1953" s="246">
        <v>48.329999999999998</v>
      </c>
      <c r="I1953" s="247"/>
      <c r="J1953" s="242"/>
      <c r="K1953" s="242"/>
      <c r="L1953" s="248"/>
      <c r="M1953" s="249"/>
      <c r="N1953" s="250"/>
      <c r="O1953" s="250"/>
      <c r="P1953" s="250"/>
      <c r="Q1953" s="250"/>
      <c r="R1953" s="250"/>
      <c r="S1953" s="250"/>
      <c r="T1953" s="25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2" t="s">
        <v>230</v>
      </c>
      <c r="AU1953" s="252" t="s">
        <v>88</v>
      </c>
      <c r="AV1953" s="13" t="s">
        <v>88</v>
      </c>
      <c r="AW1953" s="13" t="s">
        <v>34</v>
      </c>
      <c r="AX1953" s="13" t="s">
        <v>79</v>
      </c>
      <c r="AY1953" s="252" t="s">
        <v>216</v>
      </c>
    </row>
    <row r="1954" s="13" customFormat="1">
      <c r="A1954" s="13"/>
      <c r="B1954" s="241"/>
      <c r="C1954" s="242"/>
      <c r="D1954" s="243" t="s">
        <v>230</v>
      </c>
      <c r="E1954" s="244" t="s">
        <v>1</v>
      </c>
      <c r="F1954" s="245" t="s">
        <v>6602</v>
      </c>
      <c r="G1954" s="242"/>
      <c r="H1954" s="246">
        <v>6.2000000000000002</v>
      </c>
      <c r="I1954" s="247"/>
      <c r="J1954" s="242"/>
      <c r="K1954" s="242"/>
      <c r="L1954" s="248"/>
      <c r="M1954" s="249"/>
      <c r="N1954" s="250"/>
      <c r="O1954" s="250"/>
      <c r="P1954" s="250"/>
      <c r="Q1954" s="250"/>
      <c r="R1954" s="250"/>
      <c r="S1954" s="250"/>
      <c r="T1954" s="25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2" t="s">
        <v>230</v>
      </c>
      <c r="AU1954" s="252" t="s">
        <v>88</v>
      </c>
      <c r="AV1954" s="13" t="s">
        <v>88</v>
      </c>
      <c r="AW1954" s="13" t="s">
        <v>34</v>
      </c>
      <c r="AX1954" s="13" t="s">
        <v>79</v>
      </c>
      <c r="AY1954" s="252" t="s">
        <v>216</v>
      </c>
    </row>
    <row r="1955" s="13" customFormat="1">
      <c r="A1955" s="13"/>
      <c r="B1955" s="241"/>
      <c r="C1955" s="242"/>
      <c r="D1955" s="243" t="s">
        <v>230</v>
      </c>
      <c r="E1955" s="244" t="s">
        <v>1</v>
      </c>
      <c r="F1955" s="245" t="s">
        <v>6603</v>
      </c>
      <c r="G1955" s="242"/>
      <c r="H1955" s="246">
        <v>14.51</v>
      </c>
      <c r="I1955" s="247"/>
      <c r="J1955" s="242"/>
      <c r="K1955" s="242"/>
      <c r="L1955" s="248"/>
      <c r="M1955" s="249"/>
      <c r="N1955" s="250"/>
      <c r="O1955" s="250"/>
      <c r="P1955" s="250"/>
      <c r="Q1955" s="250"/>
      <c r="R1955" s="250"/>
      <c r="S1955" s="250"/>
      <c r="T1955" s="251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2" t="s">
        <v>230</v>
      </c>
      <c r="AU1955" s="252" t="s">
        <v>88</v>
      </c>
      <c r="AV1955" s="13" t="s">
        <v>88</v>
      </c>
      <c r="AW1955" s="13" t="s">
        <v>34</v>
      </c>
      <c r="AX1955" s="13" t="s">
        <v>79</v>
      </c>
      <c r="AY1955" s="252" t="s">
        <v>216</v>
      </c>
    </row>
    <row r="1956" s="13" customFormat="1">
      <c r="A1956" s="13"/>
      <c r="B1956" s="241"/>
      <c r="C1956" s="242"/>
      <c r="D1956" s="243" t="s">
        <v>230</v>
      </c>
      <c r="E1956" s="244" t="s">
        <v>1</v>
      </c>
      <c r="F1956" s="245" t="s">
        <v>6604</v>
      </c>
      <c r="G1956" s="242"/>
      <c r="H1956" s="246">
        <v>12.42</v>
      </c>
      <c r="I1956" s="247"/>
      <c r="J1956" s="242"/>
      <c r="K1956" s="242"/>
      <c r="L1956" s="248"/>
      <c r="M1956" s="249"/>
      <c r="N1956" s="250"/>
      <c r="O1956" s="250"/>
      <c r="P1956" s="250"/>
      <c r="Q1956" s="250"/>
      <c r="R1956" s="250"/>
      <c r="S1956" s="250"/>
      <c r="T1956" s="251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2" t="s">
        <v>230</v>
      </c>
      <c r="AU1956" s="252" t="s">
        <v>88</v>
      </c>
      <c r="AV1956" s="13" t="s">
        <v>88</v>
      </c>
      <c r="AW1956" s="13" t="s">
        <v>34</v>
      </c>
      <c r="AX1956" s="13" t="s">
        <v>79</v>
      </c>
      <c r="AY1956" s="252" t="s">
        <v>216</v>
      </c>
    </row>
    <row r="1957" s="13" customFormat="1">
      <c r="A1957" s="13"/>
      <c r="B1957" s="241"/>
      <c r="C1957" s="242"/>
      <c r="D1957" s="243" t="s">
        <v>230</v>
      </c>
      <c r="E1957" s="244" t="s">
        <v>1</v>
      </c>
      <c r="F1957" s="245" t="s">
        <v>6605</v>
      </c>
      <c r="G1957" s="242"/>
      <c r="H1957" s="246">
        <v>7.9199999999999999</v>
      </c>
      <c r="I1957" s="247"/>
      <c r="J1957" s="242"/>
      <c r="K1957" s="242"/>
      <c r="L1957" s="248"/>
      <c r="M1957" s="249"/>
      <c r="N1957" s="250"/>
      <c r="O1957" s="250"/>
      <c r="P1957" s="250"/>
      <c r="Q1957" s="250"/>
      <c r="R1957" s="250"/>
      <c r="S1957" s="250"/>
      <c r="T1957" s="251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2" t="s">
        <v>230</v>
      </c>
      <c r="AU1957" s="252" t="s">
        <v>88</v>
      </c>
      <c r="AV1957" s="13" t="s">
        <v>88</v>
      </c>
      <c r="AW1957" s="13" t="s">
        <v>34</v>
      </c>
      <c r="AX1957" s="13" t="s">
        <v>79</v>
      </c>
      <c r="AY1957" s="252" t="s">
        <v>216</v>
      </c>
    </row>
    <row r="1958" s="13" customFormat="1">
      <c r="A1958" s="13"/>
      <c r="B1958" s="241"/>
      <c r="C1958" s="242"/>
      <c r="D1958" s="243" t="s">
        <v>230</v>
      </c>
      <c r="E1958" s="244" t="s">
        <v>1</v>
      </c>
      <c r="F1958" s="245" t="s">
        <v>6606</v>
      </c>
      <c r="G1958" s="242"/>
      <c r="H1958" s="246">
        <v>10.33</v>
      </c>
      <c r="I1958" s="247"/>
      <c r="J1958" s="242"/>
      <c r="K1958" s="242"/>
      <c r="L1958" s="248"/>
      <c r="M1958" s="249"/>
      <c r="N1958" s="250"/>
      <c r="O1958" s="250"/>
      <c r="P1958" s="250"/>
      <c r="Q1958" s="250"/>
      <c r="R1958" s="250"/>
      <c r="S1958" s="250"/>
      <c r="T1958" s="25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2" t="s">
        <v>230</v>
      </c>
      <c r="AU1958" s="252" t="s">
        <v>88</v>
      </c>
      <c r="AV1958" s="13" t="s">
        <v>88</v>
      </c>
      <c r="AW1958" s="13" t="s">
        <v>34</v>
      </c>
      <c r="AX1958" s="13" t="s">
        <v>79</v>
      </c>
      <c r="AY1958" s="252" t="s">
        <v>216</v>
      </c>
    </row>
    <row r="1959" s="13" customFormat="1">
      <c r="A1959" s="13"/>
      <c r="B1959" s="241"/>
      <c r="C1959" s="242"/>
      <c r="D1959" s="243" t="s">
        <v>230</v>
      </c>
      <c r="E1959" s="244" t="s">
        <v>1</v>
      </c>
      <c r="F1959" s="245" t="s">
        <v>6607</v>
      </c>
      <c r="G1959" s="242"/>
      <c r="H1959" s="246">
        <v>48.329999999999998</v>
      </c>
      <c r="I1959" s="247"/>
      <c r="J1959" s="242"/>
      <c r="K1959" s="242"/>
      <c r="L1959" s="248"/>
      <c r="M1959" s="249"/>
      <c r="N1959" s="250"/>
      <c r="O1959" s="250"/>
      <c r="P1959" s="250"/>
      <c r="Q1959" s="250"/>
      <c r="R1959" s="250"/>
      <c r="S1959" s="250"/>
      <c r="T1959" s="251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2" t="s">
        <v>230</v>
      </c>
      <c r="AU1959" s="252" t="s">
        <v>88</v>
      </c>
      <c r="AV1959" s="13" t="s">
        <v>88</v>
      </c>
      <c r="AW1959" s="13" t="s">
        <v>34</v>
      </c>
      <c r="AX1959" s="13" t="s">
        <v>79</v>
      </c>
      <c r="AY1959" s="252" t="s">
        <v>216</v>
      </c>
    </row>
    <row r="1960" s="15" customFormat="1">
      <c r="A1960" s="15"/>
      <c r="B1960" s="280"/>
      <c r="C1960" s="281"/>
      <c r="D1960" s="243" t="s">
        <v>230</v>
      </c>
      <c r="E1960" s="282" t="s">
        <v>1</v>
      </c>
      <c r="F1960" s="283" t="s">
        <v>778</v>
      </c>
      <c r="G1960" s="281"/>
      <c r="H1960" s="284">
        <v>148.04000000000002</v>
      </c>
      <c r="I1960" s="285"/>
      <c r="J1960" s="281"/>
      <c r="K1960" s="281"/>
      <c r="L1960" s="286"/>
      <c r="M1960" s="287"/>
      <c r="N1960" s="288"/>
      <c r="O1960" s="288"/>
      <c r="P1960" s="288"/>
      <c r="Q1960" s="288"/>
      <c r="R1960" s="288"/>
      <c r="S1960" s="288"/>
      <c r="T1960" s="289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90" t="s">
        <v>230</v>
      </c>
      <c r="AU1960" s="290" t="s">
        <v>88</v>
      </c>
      <c r="AV1960" s="15" t="s">
        <v>99</v>
      </c>
      <c r="AW1960" s="15" t="s">
        <v>34</v>
      </c>
      <c r="AX1960" s="15" t="s">
        <v>79</v>
      </c>
      <c r="AY1960" s="290" t="s">
        <v>216</v>
      </c>
    </row>
    <row r="1961" s="14" customFormat="1">
      <c r="A1961" s="14"/>
      <c r="B1961" s="253"/>
      <c r="C1961" s="254"/>
      <c r="D1961" s="243" t="s">
        <v>230</v>
      </c>
      <c r="E1961" s="255" t="s">
        <v>1</v>
      </c>
      <c r="F1961" s="256" t="s">
        <v>285</v>
      </c>
      <c r="G1961" s="254"/>
      <c r="H1961" s="257">
        <v>368.40999999999997</v>
      </c>
      <c r="I1961" s="258"/>
      <c r="J1961" s="254"/>
      <c r="K1961" s="254"/>
      <c r="L1961" s="259"/>
      <c r="M1961" s="260"/>
      <c r="N1961" s="261"/>
      <c r="O1961" s="261"/>
      <c r="P1961" s="261"/>
      <c r="Q1961" s="261"/>
      <c r="R1961" s="261"/>
      <c r="S1961" s="261"/>
      <c r="T1961" s="26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3" t="s">
        <v>230</v>
      </c>
      <c r="AU1961" s="263" t="s">
        <v>88</v>
      </c>
      <c r="AV1961" s="14" t="s">
        <v>121</v>
      </c>
      <c r="AW1961" s="14" t="s">
        <v>34</v>
      </c>
      <c r="AX1961" s="14" t="s">
        <v>86</v>
      </c>
      <c r="AY1961" s="263" t="s">
        <v>216</v>
      </c>
    </row>
    <row r="1962" s="2" customFormat="1" ht="16.5" customHeight="1">
      <c r="A1962" s="39"/>
      <c r="B1962" s="40"/>
      <c r="C1962" s="264" t="s">
        <v>3119</v>
      </c>
      <c r="D1962" s="264" t="s">
        <v>372</v>
      </c>
      <c r="E1962" s="265" t="s">
        <v>3120</v>
      </c>
      <c r="F1962" s="266" t="s">
        <v>3121</v>
      </c>
      <c r="G1962" s="267" t="s">
        <v>293</v>
      </c>
      <c r="H1962" s="268">
        <v>405.25099999999998</v>
      </c>
      <c r="I1962" s="269"/>
      <c r="J1962" s="270">
        <f>ROUND(I1962*H1962,2)</f>
        <v>0</v>
      </c>
      <c r="K1962" s="266" t="s">
        <v>222</v>
      </c>
      <c r="L1962" s="271"/>
      <c r="M1962" s="272" t="s">
        <v>1</v>
      </c>
      <c r="N1962" s="273" t="s">
        <v>44</v>
      </c>
      <c r="O1962" s="92"/>
      <c r="P1962" s="237">
        <f>O1962*H1962</f>
        <v>0</v>
      </c>
      <c r="Q1962" s="237">
        <v>0.00010000000000000001</v>
      </c>
      <c r="R1962" s="237">
        <f>Q1962*H1962</f>
        <v>0.040525100000000001</v>
      </c>
      <c r="S1962" s="237">
        <v>0</v>
      </c>
      <c r="T1962" s="238">
        <f>S1962*H1962</f>
        <v>0</v>
      </c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R1962" s="239" t="s">
        <v>371</v>
      </c>
      <c r="AT1962" s="239" t="s">
        <v>372</v>
      </c>
      <c r="AU1962" s="239" t="s">
        <v>88</v>
      </c>
      <c r="AY1962" s="18" t="s">
        <v>216</v>
      </c>
      <c r="BE1962" s="240">
        <f>IF(N1962="základní",J1962,0)</f>
        <v>0</v>
      </c>
      <c r="BF1962" s="240">
        <f>IF(N1962="snížená",J1962,0)</f>
        <v>0</v>
      </c>
      <c r="BG1962" s="240">
        <f>IF(N1962="zákl. přenesená",J1962,0)</f>
        <v>0</v>
      </c>
      <c r="BH1962" s="240">
        <f>IF(N1962="sníž. přenesená",J1962,0)</f>
        <v>0</v>
      </c>
      <c r="BI1962" s="240">
        <f>IF(N1962="nulová",J1962,0)</f>
        <v>0</v>
      </c>
      <c r="BJ1962" s="18" t="s">
        <v>86</v>
      </c>
      <c r="BK1962" s="240">
        <f>ROUND(I1962*H1962,2)</f>
        <v>0</v>
      </c>
      <c r="BL1962" s="18" t="s">
        <v>290</v>
      </c>
      <c r="BM1962" s="239" t="s">
        <v>3122</v>
      </c>
    </row>
    <row r="1963" s="13" customFormat="1">
      <c r="A1963" s="13"/>
      <c r="B1963" s="241"/>
      <c r="C1963" s="242"/>
      <c r="D1963" s="243" t="s">
        <v>230</v>
      </c>
      <c r="E1963" s="242"/>
      <c r="F1963" s="245" t="s">
        <v>6608</v>
      </c>
      <c r="G1963" s="242"/>
      <c r="H1963" s="246">
        <v>405.25099999999998</v>
      </c>
      <c r="I1963" s="247"/>
      <c r="J1963" s="242"/>
      <c r="K1963" s="242"/>
      <c r="L1963" s="248"/>
      <c r="M1963" s="249"/>
      <c r="N1963" s="250"/>
      <c r="O1963" s="250"/>
      <c r="P1963" s="250"/>
      <c r="Q1963" s="250"/>
      <c r="R1963" s="250"/>
      <c r="S1963" s="250"/>
      <c r="T1963" s="25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2" t="s">
        <v>230</v>
      </c>
      <c r="AU1963" s="252" t="s">
        <v>88</v>
      </c>
      <c r="AV1963" s="13" t="s">
        <v>88</v>
      </c>
      <c r="AW1963" s="13" t="s">
        <v>4</v>
      </c>
      <c r="AX1963" s="13" t="s">
        <v>86</v>
      </c>
      <c r="AY1963" s="252" t="s">
        <v>216</v>
      </c>
    </row>
    <row r="1964" s="2" customFormat="1" ht="16.5" customHeight="1">
      <c r="A1964" s="39"/>
      <c r="B1964" s="40"/>
      <c r="C1964" s="228" t="s">
        <v>3124</v>
      </c>
      <c r="D1964" s="228" t="s">
        <v>218</v>
      </c>
      <c r="E1964" s="229" t="s">
        <v>6609</v>
      </c>
      <c r="F1964" s="230" t="s">
        <v>6610</v>
      </c>
      <c r="G1964" s="231" t="s">
        <v>277</v>
      </c>
      <c r="H1964" s="232">
        <v>240.50800000000001</v>
      </c>
      <c r="I1964" s="233"/>
      <c r="J1964" s="234">
        <f>ROUND(I1964*H1964,2)</f>
        <v>0</v>
      </c>
      <c r="K1964" s="230" t="s">
        <v>222</v>
      </c>
      <c r="L1964" s="45"/>
      <c r="M1964" s="235" t="s">
        <v>1</v>
      </c>
      <c r="N1964" s="236" t="s">
        <v>44</v>
      </c>
      <c r="O1964" s="92"/>
      <c r="P1964" s="237">
        <f>O1964*H1964</f>
        <v>0</v>
      </c>
      <c r="Q1964" s="237">
        <v>0</v>
      </c>
      <c r="R1964" s="237">
        <f>Q1964*H1964</f>
        <v>0</v>
      </c>
      <c r="S1964" s="237">
        <v>0.027199999999999998</v>
      </c>
      <c r="T1964" s="238">
        <f>S1964*H1964</f>
        <v>6.5418175999999999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39" t="s">
        <v>290</v>
      </c>
      <c r="AT1964" s="239" t="s">
        <v>218</v>
      </c>
      <c r="AU1964" s="239" t="s">
        <v>88</v>
      </c>
      <c r="AY1964" s="18" t="s">
        <v>216</v>
      </c>
      <c r="BE1964" s="240">
        <f>IF(N1964="základní",J1964,0)</f>
        <v>0</v>
      </c>
      <c r="BF1964" s="240">
        <f>IF(N1964="snížená",J1964,0)</f>
        <v>0</v>
      </c>
      <c r="BG1964" s="240">
        <f>IF(N1964="zákl. přenesená",J1964,0)</f>
        <v>0</v>
      </c>
      <c r="BH1964" s="240">
        <f>IF(N1964="sníž. přenesená",J1964,0)</f>
        <v>0</v>
      </c>
      <c r="BI1964" s="240">
        <f>IF(N1964="nulová",J1964,0)</f>
        <v>0</v>
      </c>
      <c r="BJ1964" s="18" t="s">
        <v>86</v>
      </c>
      <c r="BK1964" s="240">
        <f>ROUND(I1964*H1964,2)</f>
        <v>0</v>
      </c>
      <c r="BL1964" s="18" t="s">
        <v>290</v>
      </c>
      <c r="BM1964" s="239" t="s">
        <v>6611</v>
      </c>
    </row>
    <row r="1965" s="13" customFormat="1">
      <c r="A1965" s="13"/>
      <c r="B1965" s="241"/>
      <c r="C1965" s="242"/>
      <c r="D1965" s="243" t="s">
        <v>230</v>
      </c>
      <c r="E1965" s="244" t="s">
        <v>1</v>
      </c>
      <c r="F1965" s="245" t="s">
        <v>6612</v>
      </c>
      <c r="G1965" s="242"/>
      <c r="H1965" s="246">
        <v>13.48</v>
      </c>
      <c r="I1965" s="247"/>
      <c r="J1965" s="242"/>
      <c r="K1965" s="242"/>
      <c r="L1965" s="248"/>
      <c r="M1965" s="249"/>
      <c r="N1965" s="250"/>
      <c r="O1965" s="250"/>
      <c r="P1965" s="250"/>
      <c r="Q1965" s="250"/>
      <c r="R1965" s="250"/>
      <c r="S1965" s="250"/>
      <c r="T1965" s="25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2" t="s">
        <v>230</v>
      </c>
      <c r="AU1965" s="252" t="s">
        <v>88</v>
      </c>
      <c r="AV1965" s="13" t="s">
        <v>88</v>
      </c>
      <c r="AW1965" s="13" t="s">
        <v>34</v>
      </c>
      <c r="AX1965" s="13" t="s">
        <v>79</v>
      </c>
      <c r="AY1965" s="252" t="s">
        <v>216</v>
      </c>
    </row>
    <row r="1966" s="13" customFormat="1">
      <c r="A1966" s="13"/>
      <c r="B1966" s="241"/>
      <c r="C1966" s="242"/>
      <c r="D1966" s="243" t="s">
        <v>230</v>
      </c>
      <c r="E1966" s="244" t="s">
        <v>1</v>
      </c>
      <c r="F1966" s="245" t="s">
        <v>6613</v>
      </c>
      <c r="G1966" s="242"/>
      <c r="H1966" s="246">
        <v>13.688000000000001</v>
      </c>
      <c r="I1966" s="247"/>
      <c r="J1966" s="242"/>
      <c r="K1966" s="242"/>
      <c r="L1966" s="248"/>
      <c r="M1966" s="249"/>
      <c r="N1966" s="250"/>
      <c r="O1966" s="250"/>
      <c r="P1966" s="250"/>
      <c r="Q1966" s="250"/>
      <c r="R1966" s="250"/>
      <c r="S1966" s="250"/>
      <c r="T1966" s="251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2" t="s">
        <v>230</v>
      </c>
      <c r="AU1966" s="252" t="s">
        <v>88</v>
      </c>
      <c r="AV1966" s="13" t="s">
        <v>88</v>
      </c>
      <c r="AW1966" s="13" t="s">
        <v>34</v>
      </c>
      <c r="AX1966" s="13" t="s">
        <v>79</v>
      </c>
      <c r="AY1966" s="252" t="s">
        <v>216</v>
      </c>
    </row>
    <row r="1967" s="13" customFormat="1">
      <c r="A1967" s="13"/>
      <c r="B1967" s="241"/>
      <c r="C1967" s="242"/>
      <c r="D1967" s="243" t="s">
        <v>230</v>
      </c>
      <c r="E1967" s="244" t="s">
        <v>1</v>
      </c>
      <c r="F1967" s="245" t="s">
        <v>6614</v>
      </c>
      <c r="G1967" s="242"/>
      <c r="H1967" s="246">
        <v>48.923999999999999</v>
      </c>
      <c r="I1967" s="247"/>
      <c r="J1967" s="242"/>
      <c r="K1967" s="242"/>
      <c r="L1967" s="248"/>
      <c r="M1967" s="249"/>
      <c r="N1967" s="250"/>
      <c r="O1967" s="250"/>
      <c r="P1967" s="250"/>
      <c r="Q1967" s="250"/>
      <c r="R1967" s="250"/>
      <c r="S1967" s="250"/>
      <c r="T1967" s="251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2" t="s">
        <v>230</v>
      </c>
      <c r="AU1967" s="252" t="s">
        <v>88</v>
      </c>
      <c r="AV1967" s="13" t="s">
        <v>88</v>
      </c>
      <c r="AW1967" s="13" t="s">
        <v>34</v>
      </c>
      <c r="AX1967" s="13" t="s">
        <v>79</v>
      </c>
      <c r="AY1967" s="252" t="s">
        <v>216</v>
      </c>
    </row>
    <row r="1968" s="13" customFormat="1">
      <c r="A1968" s="13"/>
      <c r="B1968" s="241"/>
      <c r="C1968" s="242"/>
      <c r="D1968" s="243" t="s">
        <v>230</v>
      </c>
      <c r="E1968" s="244" t="s">
        <v>1</v>
      </c>
      <c r="F1968" s="245" t="s">
        <v>6615</v>
      </c>
      <c r="G1968" s="242"/>
      <c r="H1968" s="246">
        <v>18.719999999999999</v>
      </c>
      <c r="I1968" s="247"/>
      <c r="J1968" s="242"/>
      <c r="K1968" s="242"/>
      <c r="L1968" s="248"/>
      <c r="M1968" s="249"/>
      <c r="N1968" s="250"/>
      <c r="O1968" s="250"/>
      <c r="P1968" s="250"/>
      <c r="Q1968" s="250"/>
      <c r="R1968" s="250"/>
      <c r="S1968" s="250"/>
      <c r="T1968" s="251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2" t="s">
        <v>230</v>
      </c>
      <c r="AU1968" s="252" t="s">
        <v>88</v>
      </c>
      <c r="AV1968" s="13" t="s">
        <v>88</v>
      </c>
      <c r="AW1968" s="13" t="s">
        <v>34</v>
      </c>
      <c r="AX1968" s="13" t="s">
        <v>79</v>
      </c>
      <c r="AY1968" s="252" t="s">
        <v>216</v>
      </c>
    </row>
    <row r="1969" s="13" customFormat="1">
      <c r="A1969" s="13"/>
      <c r="B1969" s="241"/>
      <c r="C1969" s="242"/>
      <c r="D1969" s="243" t="s">
        <v>230</v>
      </c>
      <c r="E1969" s="244" t="s">
        <v>1</v>
      </c>
      <c r="F1969" s="245" t="s">
        <v>6616</v>
      </c>
      <c r="G1969" s="242"/>
      <c r="H1969" s="246">
        <v>9.3379999999999992</v>
      </c>
      <c r="I1969" s="247"/>
      <c r="J1969" s="242"/>
      <c r="K1969" s="242"/>
      <c r="L1969" s="248"/>
      <c r="M1969" s="249"/>
      <c r="N1969" s="250"/>
      <c r="O1969" s="250"/>
      <c r="P1969" s="250"/>
      <c r="Q1969" s="250"/>
      <c r="R1969" s="250"/>
      <c r="S1969" s="250"/>
      <c r="T1969" s="25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2" t="s">
        <v>230</v>
      </c>
      <c r="AU1969" s="252" t="s">
        <v>88</v>
      </c>
      <c r="AV1969" s="13" t="s">
        <v>88</v>
      </c>
      <c r="AW1969" s="13" t="s">
        <v>34</v>
      </c>
      <c r="AX1969" s="13" t="s">
        <v>79</v>
      </c>
      <c r="AY1969" s="252" t="s">
        <v>216</v>
      </c>
    </row>
    <row r="1970" s="13" customFormat="1">
      <c r="A1970" s="13"/>
      <c r="B1970" s="241"/>
      <c r="C1970" s="242"/>
      <c r="D1970" s="243" t="s">
        <v>230</v>
      </c>
      <c r="E1970" s="244" t="s">
        <v>1</v>
      </c>
      <c r="F1970" s="245" t="s">
        <v>6617</v>
      </c>
      <c r="G1970" s="242"/>
      <c r="H1970" s="246">
        <v>17.783999999999999</v>
      </c>
      <c r="I1970" s="247"/>
      <c r="J1970" s="242"/>
      <c r="K1970" s="242"/>
      <c r="L1970" s="248"/>
      <c r="M1970" s="249"/>
      <c r="N1970" s="250"/>
      <c r="O1970" s="250"/>
      <c r="P1970" s="250"/>
      <c r="Q1970" s="250"/>
      <c r="R1970" s="250"/>
      <c r="S1970" s="250"/>
      <c r="T1970" s="25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2" t="s">
        <v>230</v>
      </c>
      <c r="AU1970" s="252" t="s">
        <v>88</v>
      </c>
      <c r="AV1970" s="13" t="s">
        <v>88</v>
      </c>
      <c r="AW1970" s="13" t="s">
        <v>34</v>
      </c>
      <c r="AX1970" s="13" t="s">
        <v>79</v>
      </c>
      <c r="AY1970" s="252" t="s">
        <v>216</v>
      </c>
    </row>
    <row r="1971" s="13" customFormat="1">
      <c r="A1971" s="13"/>
      <c r="B1971" s="241"/>
      <c r="C1971" s="242"/>
      <c r="D1971" s="243" t="s">
        <v>230</v>
      </c>
      <c r="E1971" s="244" t="s">
        <v>1</v>
      </c>
      <c r="F1971" s="245" t="s">
        <v>6618</v>
      </c>
      <c r="G1971" s="242"/>
      <c r="H1971" s="246">
        <v>11.880000000000001</v>
      </c>
      <c r="I1971" s="247"/>
      <c r="J1971" s="242"/>
      <c r="K1971" s="242"/>
      <c r="L1971" s="248"/>
      <c r="M1971" s="249"/>
      <c r="N1971" s="250"/>
      <c r="O1971" s="250"/>
      <c r="P1971" s="250"/>
      <c r="Q1971" s="250"/>
      <c r="R1971" s="250"/>
      <c r="S1971" s="250"/>
      <c r="T1971" s="25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2" t="s">
        <v>230</v>
      </c>
      <c r="AU1971" s="252" t="s">
        <v>88</v>
      </c>
      <c r="AV1971" s="13" t="s">
        <v>88</v>
      </c>
      <c r="AW1971" s="13" t="s">
        <v>34</v>
      </c>
      <c r="AX1971" s="13" t="s">
        <v>79</v>
      </c>
      <c r="AY1971" s="252" t="s">
        <v>216</v>
      </c>
    </row>
    <row r="1972" s="13" customFormat="1">
      <c r="A1972" s="13"/>
      <c r="B1972" s="241"/>
      <c r="C1972" s="242"/>
      <c r="D1972" s="243" t="s">
        <v>230</v>
      </c>
      <c r="E1972" s="244" t="s">
        <v>1</v>
      </c>
      <c r="F1972" s="245" t="s">
        <v>6619</v>
      </c>
      <c r="G1972" s="242"/>
      <c r="H1972" s="246">
        <v>16.920000000000002</v>
      </c>
      <c r="I1972" s="247"/>
      <c r="J1972" s="242"/>
      <c r="K1972" s="242"/>
      <c r="L1972" s="248"/>
      <c r="M1972" s="249"/>
      <c r="N1972" s="250"/>
      <c r="O1972" s="250"/>
      <c r="P1972" s="250"/>
      <c r="Q1972" s="250"/>
      <c r="R1972" s="250"/>
      <c r="S1972" s="250"/>
      <c r="T1972" s="251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2" t="s">
        <v>230</v>
      </c>
      <c r="AU1972" s="252" t="s">
        <v>88</v>
      </c>
      <c r="AV1972" s="13" t="s">
        <v>88</v>
      </c>
      <c r="AW1972" s="13" t="s">
        <v>34</v>
      </c>
      <c r="AX1972" s="13" t="s">
        <v>79</v>
      </c>
      <c r="AY1972" s="252" t="s">
        <v>216</v>
      </c>
    </row>
    <row r="1973" s="13" customFormat="1">
      <c r="A1973" s="13"/>
      <c r="B1973" s="241"/>
      <c r="C1973" s="242"/>
      <c r="D1973" s="243" t="s">
        <v>230</v>
      </c>
      <c r="E1973" s="244" t="s">
        <v>1</v>
      </c>
      <c r="F1973" s="245" t="s">
        <v>6620</v>
      </c>
      <c r="G1973" s="242"/>
      <c r="H1973" s="246">
        <v>7.7699999999999996</v>
      </c>
      <c r="I1973" s="247"/>
      <c r="J1973" s="242"/>
      <c r="K1973" s="242"/>
      <c r="L1973" s="248"/>
      <c r="M1973" s="249"/>
      <c r="N1973" s="250"/>
      <c r="O1973" s="250"/>
      <c r="P1973" s="250"/>
      <c r="Q1973" s="250"/>
      <c r="R1973" s="250"/>
      <c r="S1973" s="250"/>
      <c r="T1973" s="25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2" t="s">
        <v>230</v>
      </c>
      <c r="AU1973" s="252" t="s">
        <v>88</v>
      </c>
      <c r="AV1973" s="13" t="s">
        <v>88</v>
      </c>
      <c r="AW1973" s="13" t="s">
        <v>34</v>
      </c>
      <c r="AX1973" s="13" t="s">
        <v>79</v>
      </c>
      <c r="AY1973" s="252" t="s">
        <v>216</v>
      </c>
    </row>
    <row r="1974" s="13" customFormat="1">
      <c r="A1974" s="13"/>
      <c r="B1974" s="241"/>
      <c r="C1974" s="242"/>
      <c r="D1974" s="243" t="s">
        <v>230</v>
      </c>
      <c r="E1974" s="244" t="s">
        <v>1</v>
      </c>
      <c r="F1974" s="245" t="s">
        <v>6621</v>
      </c>
      <c r="G1974" s="242"/>
      <c r="H1974" s="246">
        <v>14.004</v>
      </c>
      <c r="I1974" s="247"/>
      <c r="J1974" s="242"/>
      <c r="K1974" s="242"/>
      <c r="L1974" s="248"/>
      <c r="M1974" s="249"/>
      <c r="N1974" s="250"/>
      <c r="O1974" s="250"/>
      <c r="P1974" s="250"/>
      <c r="Q1974" s="250"/>
      <c r="R1974" s="250"/>
      <c r="S1974" s="250"/>
      <c r="T1974" s="251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2" t="s">
        <v>230</v>
      </c>
      <c r="AU1974" s="252" t="s">
        <v>88</v>
      </c>
      <c r="AV1974" s="13" t="s">
        <v>88</v>
      </c>
      <c r="AW1974" s="13" t="s">
        <v>34</v>
      </c>
      <c r="AX1974" s="13" t="s">
        <v>79</v>
      </c>
      <c r="AY1974" s="252" t="s">
        <v>216</v>
      </c>
    </row>
    <row r="1975" s="13" customFormat="1">
      <c r="A1975" s="13"/>
      <c r="B1975" s="241"/>
      <c r="C1975" s="242"/>
      <c r="D1975" s="243" t="s">
        <v>230</v>
      </c>
      <c r="E1975" s="244" t="s">
        <v>1</v>
      </c>
      <c r="F1975" s="245" t="s">
        <v>6622</v>
      </c>
      <c r="G1975" s="242"/>
      <c r="H1975" s="246">
        <v>19.84</v>
      </c>
      <c r="I1975" s="247"/>
      <c r="J1975" s="242"/>
      <c r="K1975" s="242"/>
      <c r="L1975" s="248"/>
      <c r="M1975" s="249"/>
      <c r="N1975" s="250"/>
      <c r="O1975" s="250"/>
      <c r="P1975" s="250"/>
      <c r="Q1975" s="250"/>
      <c r="R1975" s="250"/>
      <c r="S1975" s="250"/>
      <c r="T1975" s="251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2" t="s">
        <v>230</v>
      </c>
      <c r="AU1975" s="252" t="s">
        <v>88</v>
      </c>
      <c r="AV1975" s="13" t="s">
        <v>88</v>
      </c>
      <c r="AW1975" s="13" t="s">
        <v>34</v>
      </c>
      <c r="AX1975" s="13" t="s">
        <v>79</v>
      </c>
      <c r="AY1975" s="252" t="s">
        <v>216</v>
      </c>
    </row>
    <row r="1976" s="13" customFormat="1">
      <c r="A1976" s="13"/>
      <c r="B1976" s="241"/>
      <c r="C1976" s="242"/>
      <c r="D1976" s="243" t="s">
        <v>230</v>
      </c>
      <c r="E1976" s="244" t="s">
        <v>1</v>
      </c>
      <c r="F1976" s="245" t="s">
        <v>6623</v>
      </c>
      <c r="G1976" s="242"/>
      <c r="H1976" s="246">
        <v>48.159999999999997</v>
      </c>
      <c r="I1976" s="247"/>
      <c r="J1976" s="242"/>
      <c r="K1976" s="242"/>
      <c r="L1976" s="248"/>
      <c r="M1976" s="249"/>
      <c r="N1976" s="250"/>
      <c r="O1976" s="250"/>
      <c r="P1976" s="250"/>
      <c r="Q1976" s="250"/>
      <c r="R1976" s="250"/>
      <c r="S1976" s="250"/>
      <c r="T1976" s="251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2" t="s">
        <v>230</v>
      </c>
      <c r="AU1976" s="252" t="s">
        <v>88</v>
      </c>
      <c r="AV1976" s="13" t="s">
        <v>88</v>
      </c>
      <c r="AW1976" s="13" t="s">
        <v>34</v>
      </c>
      <c r="AX1976" s="13" t="s">
        <v>79</v>
      </c>
      <c r="AY1976" s="252" t="s">
        <v>216</v>
      </c>
    </row>
    <row r="1977" s="15" customFormat="1">
      <c r="A1977" s="15"/>
      <c r="B1977" s="280"/>
      <c r="C1977" s="281"/>
      <c r="D1977" s="243" t="s">
        <v>230</v>
      </c>
      <c r="E1977" s="282" t="s">
        <v>1</v>
      </c>
      <c r="F1977" s="283" t="s">
        <v>775</v>
      </c>
      <c r="G1977" s="281"/>
      <c r="H1977" s="284">
        <v>240.50800000000001</v>
      </c>
      <c r="I1977" s="285"/>
      <c r="J1977" s="281"/>
      <c r="K1977" s="281"/>
      <c r="L1977" s="286"/>
      <c r="M1977" s="287"/>
      <c r="N1977" s="288"/>
      <c r="O1977" s="288"/>
      <c r="P1977" s="288"/>
      <c r="Q1977" s="288"/>
      <c r="R1977" s="288"/>
      <c r="S1977" s="288"/>
      <c r="T1977" s="289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90" t="s">
        <v>230</v>
      </c>
      <c r="AU1977" s="290" t="s">
        <v>88</v>
      </c>
      <c r="AV1977" s="15" t="s">
        <v>99</v>
      </c>
      <c r="AW1977" s="15" t="s">
        <v>34</v>
      </c>
      <c r="AX1977" s="15" t="s">
        <v>86</v>
      </c>
      <c r="AY1977" s="290" t="s">
        <v>216</v>
      </c>
    </row>
    <row r="1978" s="2" customFormat="1" ht="16.5" customHeight="1">
      <c r="A1978" s="39"/>
      <c r="B1978" s="40"/>
      <c r="C1978" s="228" t="s">
        <v>3130</v>
      </c>
      <c r="D1978" s="228" t="s">
        <v>218</v>
      </c>
      <c r="E1978" s="229" t="s">
        <v>3125</v>
      </c>
      <c r="F1978" s="230" t="s">
        <v>3126</v>
      </c>
      <c r="G1978" s="231" t="s">
        <v>277</v>
      </c>
      <c r="H1978" s="232">
        <v>467.49000000000001</v>
      </c>
      <c r="I1978" s="233"/>
      <c r="J1978" s="234">
        <f>ROUND(I1978*H1978,2)</f>
        <v>0</v>
      </c>
      <c r="K1978" s="230" t="s">
        <v>222</v>
      </c>
      <c r="L1978" s="45"/>
      <c r="M1978" s="235" t="s">
        <v>1</v>
      </c>
      <c r="N1978" s="236" t="s">
        <v>44</v>
      </c>
      <c r="O1978" s="92"/>
      <c r="P1978" s="237">
        <f>O1978*H1978</f>
        <v>0</v>
      </c>
      <c r="Q1978" s="237">
        <v>0.0051999999999999998</v>
      </c>
      <c r="R1978" s="237">
        <f>Q1978*H1978</f>
        <v>2.4309479999999999</v>
      </c>
      <c r="S1978" s="237">
        <v>0</v>
      </c>
      <c r="T1978" s="238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39" t="s">
        <v>290</v>
      </c>
      <c r="AT1978" s="239" t="s">
        <v>218</v>
      </c>
      <c r="AU1978" s="239" t="s">
        <v>88</v>
      </c>
      <c r="AY1978" s="18" t="s">
        <v>216</v>
      </c>
      <c r="BE1978" s="240">
        <f>IF(N1978="základní",J1978,0)</f>
        <v>0</v>
      </c>
      <c r="BF1978" s="240">
        <f>IF(N1978="snížená",J1978,0)</f>
        <v>0</v>
      </c>
      <c r="BG1978" s="240">
        <f>IF(N1978="zákl. přenesená",J1978,0)</f>
        <v>0</v>
      </c>
      <c r="BH1978" s="240">
        <f>IF(N1978="sníž. přenesená",J1978,0)</f>
        <v>0</v>
      </c>
      <c r="BI1978" s="240">
        <f>IF(N1978="nulová",J1978,0)</f>
        <v>0</v>
      </c>
      <c r="BJ1978" s="18" t="s">
        <v>86</v>
      </c>
      <c r="BK1978" s="240">
        <f>ROUND(I1978*H1978,2)</f>
        <v>0</v>
      </c>
      <c r="BL1978" s="18" t="s">
        <v>290</v>
      </c>
      <c r="BM1978" s="239" t="s">
        <v>3127</v>
      </c>
    </row>
    <row r="1979" s="13" customFormat="1">
      <c r="A1979" s="13"/>
      <c r="B1979" s="241"/>
      <c r="C1979" s="242"/>
      <c r="D1979" s="243" t="s">
        <v>230</v>
      </c>
      <c r="E1979" s="244" t="s">
        <v>1</v>
      </c>
      <c r="F1979" s="245" t="s">
        <v>6624</v>
      </c>
      <c r="G1979" s="242"/>
      <c r="H1979" s="246">
        <v>467.49000000000001</v>
      </c>
      <c r="I1979" s="247"/>
      <c r="J1979" s="242"/>
      <c r="K1979" s="242"/>
      <c r="L1979" s="248"/>
      <c r="M1979" s="249"/>
      <c r="N1979" s="250"/>
      <c r="O1979" s="250"/>
      <c r="P1979" s="250"/>
      <c r="Q1979" s="250"/>
      <c r="R1979" s="250"/>
      <c r="S1979" s="250"/>
      <c r="T1979" s="25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2" t="s">
        <v>230</v>
      </c>
      <c r="AU1979" s="252" t="s">
        <v>88</v>
      </c>
      <c r="AV1979" s="13" t="s">
        <v>88</v>
      </c>
      <c r="AW1979" s="13" t="s">
        <v>34</v>
      </c>
      <c r="AX1979" s="13" t="s">
        <v>86</v>
      </c>
      <c r="AY1979" s="252" t="s">
        <v>216</v>
      </c>
    </row>
    <row r="1980" s="2" customFormat="1" ht="16.5" customHeight="1">
      <c r="A1980" s="39"/>
      <c r="B1980" s="40"/>
      <c r="C1980" s="264" t="s">
        <v>3135</v>
      </c>
      <c r="D1980" s="264" t="s">
        <v>372</v>
      </c>
      <c r="E1980" s="265" t="s">
        <v>3131</v>
      </c>
      <c r="F1980" s="266" t="s">
        <v>3132</v>
      </c>
      <c r="G1980" s="267" t="s">
        <v>277</v>
      </c>
      <c r="H1980" s="268">
        <v>514.23900000000003</v>
      </c>
      <c r="I1980" s="269"/>
      <c r="J1980" s="270">
        <f>ROUND(I1980*H1980,2)</f>
        <v>0</v>
      </c>
      <c r="K1980" s="266" t="s">
        <v>222</v>
      </c>
      <c r="L1980" s="271"/>
      <c r="M1980" s="272" t="s">
        <v>1</v>
      </c>
      <c r="N1980" s="273" t="s">
        <v>44</v>
      </c>
      <c r="O1980" s="92"/>
      <c r="P1980" s="237">
        <f>O1980*H1980</f>
        <v>0</v>
      </c>
      <c r="Q1980" s="237">
        <v>0.0126</v>
      </c>
      <c r="R1980" s="237">
        <f>Q1980*H1980</f>
        <v>6.4794114</v>
      </c>
      <c r="S1980" s="237">
        <v>0</v>
      </c>
      <c r="T1980" s="238">
        <f>S1980*H1980</f>
        <v>0</v>
      </c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R1980" s="239" t="s">
        <v>371</v>
      </c>
      <c r="AT1980" s="239" t="s">
        <v>372</v>
      </c>
      <c r="AU1980" s="239" t="s">
        <v>88</v>
      </c>
      <c r="AY1980" s="18" t="s">
        <v>216</v>
      </c>
      <c r="BE1980" s="240">
        <f>IF(N1980="základní",J1980,0)</f>
        <v>0</v>
      </c>
      <c r="BF1980" s="240">
        <f>IF(N1980="snížená",J1980,0)</f>
        <v>0</v>
      </c>
      <c r="BG1980" s="240">
        <f>IF(N1980="zákl. přenesená",J1980,0)</f>
        <v>0</v>
      </c>
      <c r="BH1980" s="240">
        <f>IF(N1980="sníž. přenesená",J1980,0)</f>
        <v>0</v>
      </c>
      <c r="BI1980" s="240">
        <f>IF(N1980="nulová",J1980,0)</f>
        <v>0</v>
      </c>
      <c r="BJ1980" s="18" t="s">
        <v>86</v>
      </c>
      <c r="BK1980" s="240">
        <f>ROUND(I1980*H1980,2)</f>
        <v>0</v>
      </c>
      <c r="BL1980" s="18" t="s">
        <v>290</v>
      </c>
      <c r="BM1980" s="239" t="s">
        <v>3133</v>
      </c>
    </row>
    <row r="1981" s="13" customFormat="1">
      <c r="A1981" s="13"/>
      <c r="B1981" s="241"/>
      <c r="C1981" s="242"/>
      <c r="D1981" s="243" t="s">
        <v>230</v>
      </c>
      <c r="E1981" s="242"/>
      <c r="F1981" s="245" t="s">
        <v>6625</v>
      </c>
      <c r="G1981" s="242"/>
      <c r="H1981" s="246">
        <v>514.23900000000003</v>
      </c>
      <c r="I1981" s="247"/>
      <c r="J1981" s="242"/>
      <c r="K1981" s="242"/>
      <c r="L1981" s="248"/>
      <c r="M1981" s="249"/>
      <c r="N1981" s="250"/>
      <c r="O1981" s="250"/>
      <c r="P1981" s="250"/>
      <c r="Q1981" s="250"/>
      <c r="R1981" s="250"/>
      <c r="S1981" s="250"/>
      <c r="T1981" s="25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2" t="s">
        <v>230</v>
      </c>
      <c r="AU1981" s="252" t="s">
        <v>88</v>
      </c>
      <c r="AV1981" s="13" t="s">
        <v>88</v>
      </c>
      <c r="AW1981" s="13" t="s">
        <v>4</v>
      </c>
      <c r="AX1981" s="13" t="s">
        <v>86</v>
      </c>
      <c r="AY1981" s="252" t="s">
        <v>216</v>
      </c>
    </row>
    <row r="1982" s="2" customFormat="1" ht="16.5" customHeight="1">
      <c r="A1982" s="39"/>
      <c r="B1982" s="40"/>
      <c r="C1982" s="228" t="s">
        <v>3139</v>
      </c>
      <c r="D1982" s="228" t="s">
        <v>218</v>
      </c>
      <c r="E1982" s="229" t="s">
        <v>3136</v>
      </c>
      <c r="F1982" s="230" t="s">
        <v>3137</v>
      </c>
      <c r="G1982" s="231" t="s">
        <v>277</v>
      </c>
      <c r="H1982" s="232">
        <v>467.49000000000001</v>
      </c>
      <c r="I1982" s="233"/>
      <c r="J1982" s="234">
        <f>ROUND(I1982*H1982,2)</f>
        <v>0</v>
      </c>
      <c r="K1982" s="230" t="s">
        <v>222</v>
      </c>
      <c r="L1982" s="45"/>
      <c r="M1982" s="235" t="s">
        <v>1</v>
      </c>
      <c r="N1982" s="236" t="s">
        <v>44</v>
      </c>
      <c r="O1982" s="92"/>
      <c r="P1982" s="237">
        <f>O1982*H1982</f>
        <v>0</v>
      </c>
      <c r="Q1982" s="237">
        <v>0</v>
      </c>
      <c r="R1982" s="237">
        <f>Q1982*H1982</f>
        <v>0</v>
      </c>
      <c r="S1982" s="237">
        <v>0</v>
      </c>
      <c r="T1982" s="238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39" t="s">
        <v>290</v>
      </c>
      <c r="AT1982" s="239" t="s">
        <v>218</v>
      </c>
      <c r="AU1982" s="239" t="s">
        <v>88</v>
      </c>
      <c r="AY1982" s="18" t="s">
        <v>216</v>
      </c>
      <c r="BE1982" s="240">
        <f>IF(N1982="základní",J1982,0)</f>
        <v>0</v>
      </c>
      <c r="BF1982" s="240">
        <f>IF(N1982="snížená",J1982,0)</f>
        <v>0</v>
      </c>
      <c r="BG1982" s="240">
        <f>IF(N1982="zákl. přenesená",J1982,0)</f>
        <v>0</v>
      </c>
      <c r="BH1982" s="240">
        <f>IF(N1982="sníž. přenesená",J1982,0)</f>
        <v>0</v>
      </c>
      <c r="BI1982" s="240">
        <f>IF(N1982="nulová",J1982,0)</f>
        <v>0</v>
      </c>
      <c r="BJ1982" s="18" t="s">
        <v>86</v>
      </c>
      <c r="BK1982" s="240">
        <f>ROUND(I1982*H1982,2)</f>
        <v>0</v>
      </c>
      <c r="BL1982" s="18" t="s">
        <v>290</v>
      </c>
      <c r="BM1982" s="239" t="s">
        <v>3138</v>
      </c>
    </row>
    <row r="1983" s="13" customFormat="1">
      <c r="A1983" s="13"/>
      <c r="B1983" s="241"/>
      <c r="C1983" s="242"/>
      <c r="D1983" s="243" t="s">
        <v>230</v>
      </c>
      <c r="E1983" s="244" t="s">
        <v>1</v>
      </c>
      <c r="F1983" s="245" t="s">
        <v>6624</v>
      </c>
      <c r="G1983" s="242"/>
      <c r="H1983" s="246">
        <v>467.49000000000001</v>
      </c>
      <c r="I1983" s="247"/>
      <c r="J1983" s="242"/>
      <c r="K1983" s="242"/>
      <c r="L1983" s="248"/>
      <c r="M1983" s="249"/>
      <c r="N1983" s="250"/>
      <c r="O1983" s="250"/>
      <c r="P1983" s="250"/>
      <c r="Q1983" s="250"/>
      <c r="R1983" s="250"/>
      <c r="S1983" s="250"/>
      <c r="T1983" s="25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2" t="s">
        <v>230</v>
      </c>
      <c r="AU1983" s="252" t="s">
        <v>88</v>
      </c>
      <c r="AV1983" s="13" t="s">
        <v>88</v>
      </c>
      <c r="AW1983" s="13" t="s">
        <v>34</v>
      </c>
      <c r="AX1983" s="13" t="s">
        <v>86</v>
      </c>
      <c r="AY1983" s="252" t="s">
        <v>216</v>
      </c>
    </row>
    <row r="1984" s="2" customFormat="1" ht="16.5" customHeight="1">
      <c r="A1984" s="39"/>
      <c r="B1984" s="40"/>
      <c r="C1984" s="228" t="s">
        <v>3145</v>
      </c>
      <c r="D1984" s="228" t="s">
        <v>218</v>
      </c>
      <c r="E1984" s="229" t="s">
        <v>3140</v>
      </c>
      <c r="F1984" s="230" t="s">
        <v>3141</v>
      </c>
      <c r="G1984" s="231" t="s">
        <v>277</v>
      </c>
      <c r="H1984" s="232">
        <v>6.9100000000000001</v>
      </c>
      <c r="I1984" s="233"/>
      <c r="J1984" s="234">
        <f>ROUND(I1984*H1984,2)</f>
        <v>0</v>
      </c>
      <c r="K1984" s="230" t="s">
        <v>222</v>
      </c>
      <c r="L1984" s="45"/>
      <c r="M1984" s="235" t="s">
        <v>1</v>
      </c>
      <c r="N1984" s="236" t="s">
        <v>44</v>
      </c>
      <c r="O1984" s="92"/>
      <c r="P1984" s="237">
        <f>O1984*H1984</f>
        <v>0</v>
      </c>
      <c r="Q1984" s="237">
        <v>0.00058</v>
      </c>
      <c r="R1984" s="237">
        <f>Q1984*H1984</f>
        <v>0.0040077999999999997</v>
      </c>
      <c r="S1984" s="237">
        <v>0</v>
      </c>
      <c r="T1984" s="238">
        <f>S1984*H1984</f>
        <v>0</v>
      </c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R1984" s="239" t="s">
        <v>290</v>
      </c>
      <c r="AT1984" s="239" t="s">
        <v>218</v>
      </c>
      <c r="AU1984" s="239" t="s">
        <v>88</v>
      </c>
      <c r="AY1984" s="18" t="s">
        <v>216</v>
      </c>
      <c r="BE1984" s="240">
        <f>IF(N1984="základní",J1984,0)</f>
        <v>0</v>
      </c>
      <c r="BF1984" s="240">
        <f>IF(N1984="snížená",J1984,0)</f>
        <v>0</v>
      </c>
      <c r="BG1984" s="240">
        <f>IF(N1984="zákl. přenesená",J1984,0)</f>
        <v>0</v>
      </c>
      <c r="BH1984" s="240">
        <f>IF(N1984="sníž. přenesená",J1984,0)</f>
        <v>0</v>
      </c>
      <c r="BI1984" s="240">
        <f>IF(N1984="nulová",J1984,0)</f>
        <v>0</v>
      </c>
      <c r="BJ1984" s="18" t="s">
        <v>86</v>
      </c>
      <c r="BK1984" s="240">
        <f>ROUND(I1984*H1984,2)</f>
        <v>0</v>
      </c>
      <c r="BL1984" s="18" t="s">
        <v>290</v>
      </c>
      <c r="BM1984" s="239" t="s">
        <v>6626</v>
      </c>
    </row>
    <row r="1985" s="13" customFormat="1">
      <c r="A1985" s="13"/>
      <c r="B1985" s="241"/>
      <c r="C1985" s="242"/>
      <c r="D1985" s="243" t="s">
        <v>230</v>
      </c>
      <c r="E1985" s="244" t="s">
        <v>1</v>
      </c>
      <c r="F1985" s="245" t="s">
        <v>6627</v>
      </c>
      <c r="G1985" s="242"/>
      <c r="H1985" s="246">
        <v>6.21</v>
      </c>
      <c r="I1985" s="247"/>
      <c r="J1985" s="242"/>
      <c r="K1985" s="242"/>
      <c r="L1985" s="248"/>
      <c r="M1985" s="249"/>
      <c r="N1985" s="250"/>
      <c r="O1985" s="250"/>
      <c r="P1985" s="250"/>
      <c r="Q1985" s="250"/>
      <c r="R1985" s="250"/>
      <c r="S1985" s="250"/>
      <c r="T1985" s="25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2" t="s">
        <v>230</v>
      </c>
      <c r="AU1985" s="252" t="s">
        <v>88</v>
      </c>
      <c r="AV1985" s="13" t="s">
        <v>88</v>
      </c>
      <c r="AW1985" s="13" t="s">
        <v>34</v>
      </c>
      <c r="AX1985" s="13" t="s">
        <v>79</v>
      </c>
      <c r="AY1985" s="252" t="s">
        <v>216</v>
      </c>
    </row>
    <row r="1986" s="13" customFormat="1">
      <c r="A1986" s="13"/>
      <c r="B1986" s="241"/>
      <c r="C1986" s="242"/>
      <c r="D1986" s="243" t="s">
        <v>230</v>
      </c>
      <c r="E1986" s="244" t="s">
        <v>1</v>
      </c>
      <c r="F1986" s="245" t="s">
        <v>6628</v>
      </c>
      <c r="G1986" s="242"/>
      <c r="H1986" s="246">
        <v>0.69999999999999996</v>
      </c>
      <c r="I1986" s="247"/>
      <c r="J1986" s="242"/>
      <c r="K1986" s="242"/>
      <c r="L1986" s="248"/>
      <c r="M1986" s="249"/>
      <c r="N1986" s="250"/>
      <c r="O1986" s="250"/>
      <c r="P1986" s="250"/>
      <c r="Q1986" s="250"/>
      <c r="R1986" s="250"/>
      <c r="S1986" s="250"/>
      <c r="T1986" s="251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2" t="s">
        <v>230</v>
      </c>
      <c r="AU1986" s="252" t="s">
        <v>88</v>
      </c>
      <c r="AV1986" s="13" t="s">
        <v>88</v>
      </c>
      <c r="AW1986" s="13" t="s">
        <v>34</v>
      </c>
      <c r="AX1986" s="13" t="s">
        <v>79</v>
      </c>
      <c r="AY1986" s="252" t="s">
        <v>216</v>
      </c>
    </row>
    <row r="1987" s="14" customFormat="1">
      <c r="A1987" s="14"/>
      <c r="B1987" s="253"/>
      <c r="C1987" s="254"/>
      <c r="D1987" s="243" t="s">
        <v>230</v>
      </c>
      <c r="E1987" s="255" t="s">
        <v>1</v>
      </c>
      <c r="F1987" s="256" t="s">
        <v>285</v>
      </c>
      <c r="G1987" s="254"/>
      <c r="H1987" s="257">
        <v>6.9100000000000001</v>
      </c>
      <c r="I1987" s="258"/>
      <c r="J1987" s="254"/>
      <c r="K1987" s="254"/>
      <c r="L1987" s="259"/>
      <c r="M1987" s="260"/>
      <c r="N1987" s="261"/>
      <c r="O1987" s="261"/>
      <c r="P1987" s="261"/>
      <c r="Q1987" s="261"/>
      <c r="R1987" s="261"/>
      <c r="S1987" s="261"/>
      <c r="T1987" s="262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3" t="s">
        <v>230</v>
      </c>
      <c r="AU1987" s="263" t="s">
        <v>88</v>
      </c>
      <c r="AV1987" s="14" t="s">
        <v>121</v>
      </c>
      <c r="AW1987" s="14" t="s">
        <v>34</v>
      </c>
      <c r="AX1987" s="14" t="s">
        <v>86</v>
      </c>
      <c r="AY1987" s="263" t="s">
        <v>216</v>
      </c>
    </row>
    <row r="1988" s="2" customFormat="1" ht="16.5" customHeight="1">
      <c r="A1988" s="39"/>
      <c r="B1988" s="40"/>
      <c r="C1988" s="264" t="s">
        <v>3150</v>
      </c>
      <c r="D1988" s="264" t="s">
        <v>372</v>
      </c>
      <c r="E1988" s="265" t="s">
        <v>6629</v>
      </c>
      <c r="F1988" s="266" t="s">
        <v>6630</v>
      </c>
      <c r="G1988" s="267" t="s">
        <v>277</v>
      </c>
      <c r="H1988" s="268">
        <v>7.601</v>
      </c>
      <c r="I1988" s="269"/>
      <c r="J1988" s="270">
        <f>ROUND(I1988*H1988,2)</f>
        <v>0</v>
      </c>
      <c r="K1988" s="266" t="s">
        <v>222</v>
      </c>
      <c r="L1988" s="271"/>
      <c r="M1988" s="272" t="s">
        <v>1</v>
      </c>
      <c r="N1988" s="273" t="s">
        <v>44</v>
      </c>
      <c r="O1988" s="92"/>
      <c r="P1988" s="237">
        <f>O1988*H1988</f>
        <v>0</v>
      </c>
      <c r="Q1988" s="237">
        <v>0.012</v>
      </c>
      <c r="R1988" s="237">
        <f>Q1988*H1988</f>
        <v>0.091212000000000001</v>
      </c>
      <c r="S1988" s="237">
        <v>0</v>
      </c>
      <c r="T1988" s="238">
        <f>S1988*H1988</f>
        <v>0</v>
      </c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R1988" s="239" t="s">
        <v>371</v>
      </c>
      <c r="AT1988" s="239" t="s">
        <v>372</v>
      </c>
      <c r="AU1988" s="239" t="s">
        <v>88</v>
      </c>
      <c r="AY1988" s="18" t="s">
        <v>216</v>
      </c>
      <c r="BE1988" s="240">
        <f>IF(N1988="základní",J1988,0)</f>
        <v>0</v>
      </c>
      <c r="BF1988" s="240">
        <f>IF(N1988="snížená",J1988,0)</f>
        <v>0</v>
      </c>
      <c r="BG1988" s="240">
        <f>IF(N1988="zákl. přenesená",J1988,0)</f>
        <v>0</v>
      </c>
      <c r="BH1988" s="240">
        <f>IF(N1988="sníž. přenesená",J1988,0)</f>
        <v>0</v>
      </c>
      <c r="BI1988" s="240">
        <f>IF(N1988="nulová",J1988,0)</f>
        <v>0</v>
      </c>
      <c r="BJ1988" s="18" t="s">
        <v>86</v>
      </c>
      <c r="BK1988" s="240">
        <f>ROUND(I1988*H1988,2)</f>
        <v>0</v>
      </c>
      <c r="BL1988" s="18" t="s">
        <v>290</v>
      </c>
      <c r="BM1988" s="239" t="s">
        <v>6631</v>
      </c>
    </row>
    <row r="1989" s="13" customFormat="1">
      <c r="A1989" s="13"/>
      <c r="B1989" s="241"/>
      <c r="C1989" s="242"/>
      <c r="D1989" s="243" t="s">
        <v>230</v>
      </c>
      <c r="E1989" s="242"/>
      <c r="F1989" s="245" t="s">
        <v>6632</v>
      </c>
      <c r="G1989" s="242"/>
      <c r="H1989" s="246">
        <v>7.601</v>
      </c>
      <c r="I1989" s="247"/>
      <c r="J1989" s="242"/>
      <c r="K1989" s="242"/>
      <c r="L1989" s="248"/>
      <c r="M1989" s="249"/>
      <c r="N1989" s="250"/>
      <c r="O1989" s="250"/>
      <c r="P1989" s="250"/>
      <c r="Q1989" s="250"/>
      <c r="R1989" s="250"/>
      <c r="S1989" s="250"/>
      <c r="T1989" s="25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2" t="s">
        <v>230</v>
      </c>
      <c r="AU1989" s="252" t="s">
        <v>88</v>
      </c>
      <c r="AV1989" s="13" t="s">
        <v>88</v>
      </c>
      <c r="AW1989" s="13" t="s">
        <v>4</v>
      </c>
      <c r="AX1989" s="13" t="s">
        <v>86</v>
      </c>
      <c r="AY1989" s="252" t="s">
        <v>216</v>
      </c>
    </row>
    <row r="1990" s="2" customFormat="1" ht="16.5" customHeight="1">
      <c r="A1990" s="39"/>
      <c r="B1990" s="40"/>
      <c r="C1990" s="228" t="s">
        <v>3154</v>
      </c>
      <c r="D1990" s="228" t="s">
        <v>218</v>
      </c>
      <c r="E1990" s="229" t="s">
        <v>3151</v>
      </c>
      <c r="F1990" s="230" t="s">
        <v>3152</v>
      </c>
      <c r="G1990" s="231" t="s">
        <v>359</v>
      </c>
      <c r="H1990" s="232">
        <v>9.3689999999999998</v>
      </c>
      <c r="I1990" s="233"/>
      <c r="J1990" s="234">
        <f>ROUND(I1990*H1990,2)</f>
        <v>0</v>
      </c>
      <c r="K1990" s="230" t="s">
        <v>222</v>
      </c>
      <c r="L1990" s="45"/>
      <c r="M1990" s="235" t="s">
        <v>1</v>
      </c>
      <c r="N1990" s="236" t="s">
        <v>44</v>
      </c>
      <c r="O1990" s="92"/>
      <c r="P1990" s="237">
        <f>O1990*H1990</f>
        <v>0</v>
      </c>
      <c r="Q1990" s="237">
        <v>0</v>
      </c>
      <c r="R1990" s="237">
        <f>Q1990*H1990</f>
        <v>0</v>
      </c>
      <c r="S1990" s="237">
        <v>0</v>
      </c>
      <c r="T1990" s="238">
        <f>S1990*H1990</f>
        <v>0</v>
      </c>
      <c r="U1990" s="39"/>
      <c r="V1990" s="39"/>
      <c r="W1990" s="39"/>
      <c r="X1990" s="39"/>
      <c r="Y1990" s="39"/>
      <c r="Z1990" s="39"/>
      <c r="AA1990" s="39"/>
      <c r="AB1990" s="39"/>
      <c r="AC1990" s="39"/>
      <c r="AD1990" s="39"/>
      <c r="AE1990" s="39"/>
      <c r="AR1990" s="239" t="s">
        <v>290</v>
      </c>
      <c r="AT1990" s="239" t="s">
        <v>218</v>
      </c>
      <c r="AU1990" s="239" t="s">
        <v>88</v>
      </c>
      <c r="AY1990" s="18" t="s">
        <v>216</v>
      </c>
      <c r="BE1990" s="240">
        <f>IF(N1990="základní",J1990,0)</f>
        <v>0</v>
      </c>
      <c r="BF1990" s="240">
        <f>IF(N1990="snížená",J1990,0)</f>
        <v>0</v>
      </c>
      <c r="BG1990" s="240">
        <f>IF(N1990="zákl. přenesená",J1990,0)</f>
        <v>0</v>
      </c>
      <c r="BH1990" s="240">
        <f>IF(N1990="sníž. přenesená",J1990,0)</f>
        <v>0</v>
      </c>
      <c r="BI1990" s="240">
        <f>IF(N1990="nulová",J1990,0)</f>
        <v>0</v>
      </c>
      <c r="BJ1990" s="18" t="s">
        <v>86</v>
      </c>
      <c r="BK1990" s="240">
        <f>ROUND(I1990*H1990,2)</f>
        <v>0</v>
      </c>
      <c r="BL1990" s="18" t="s">
        <v>290</v>
      </c>
      <c r="BM1990" s="239" t="s">
        <v>3153</v>
      </c>
    </row>
    <row r="1991" s="2" customFormat="1" ht="16.5" customHeight="1">
      <c r="A1991" s="39"/>
      <c r="B1991" s="40"/>
      <c r="C1991" s="228" t="s">
        <v>3160</v>
      </c>
      <c r="D1991" s="228" t="s">
        <v>218</v>
      </c>
      <c r="E1991" s="229" t="s">
        <v>3155</v>
      </c>
      <c r="F1991" s="230" t="s">
        <v>3156</v>
      </c>
      <c r="G1991" s="231" t="s">
        <v>359</v>
      </c>
      <c r="H1991" s="232">
        <v>9.3689999999999998</v>
      </c>
      <c r="I1991" s="233"/>
      <c r="J1991" s="234">
        <f>ROUND(I1991*H1991,2)</f>
        <v>0</v>
      </c>
      <c r="K1991" s="230" t="s">
        <v>222</v>
      </c>
      <c r="L1991" s="45"/>
      <c r="M1991" s="235" t="s">
        <v>1</v>
      </c>
      <c r="N1991" s="236" t="s">
        <v>44</v>
      </c>
      <c r="O1991" s="92"/>
      <c r="P1991" s="237">
        <f>O1991*H1991</f>
        <v>0</v>
      </c>
      <c r="Q1991" s="237">
        <v>0</v>
      </c>
      <c r="R1991" s="237">
        <f>Q1991*H1991</f>
        <v>0</v>
      </c>
      <c r="S1991" s="237">
        <v>0</v>
      </c>
      <c r="T1991" s="238">
        <f>S1991*H1991</f>
        <v>0</v>
      </c>
      <c r="U1991" s="39"/>
      <c r="V1991" s="39"/>
      <c r="W1991" s="39"/>
      <c r="X1991" s="39"/>
      <c r="Y1991" s="39"/>
      <c r="Z1991" s="39"/>
      <c r="AA1991" s="39"/>
      <c r="AB1991" s="39"/>
      <c r="AC1991" s="39"/>
      <c r="AD1991" s="39"/>
      <c r="AE1991" s="39"/>
      <c r="AR1991" s="239" t="s">
        <v>290</v>
      </c>
      <c r="AT1991" s="239" t="s">
        <v>218</v>
      </c>
      <c r="AU1991" s="239" t="s">
        <v>88</v>
      </c>
      <c r="AY1991" s="18" t="s">
        <v>216</v>
      </c>
      <c r="BE1991" s="240">
        <f>IF(N1991="základní",J1991,0)</f>
        <v>0</v>
      </c>
      <c r="BF1991" s="240">
        <f>IF(N1991="snížená",J1991,0)</f>
        <v>0</v>
      </c>
      <c r="BG1991" s="240">
        <f>IF(N1991="zákl. přenesená",J1991,0)</f>
        <v>0</v>
      </c>
      <c r="BH1991" s="240">
        <f>IF(N1991="sníž. přenesená",J1991,0)</f>
        <v>0</v>
      </c>
      <c r="BI1991" s="240">
        <f>IF(N1991="nulová",J1991,0)</f>
        <v>0</v>
      </c>
      <c r="BJ1991" s="18" t="s">
        <v>86</v>
      </c>
      <c r="BK1991" s="240">
        <f>ROUND(I1991*H1991,2)</f>
        <v>0</v>
      </c>
      <c r="BL1991" s="18" t="s">
        <v>290</v>
      </c>
      <c r="BM1991" s="239" t="s">
        <v>3157</v>
      </c>
    </row>
    <row r="1992" s="12" customFormat="1" ht="22.8" customHeight="1">
      <c r="A1992" s="12"/>
      <c r="B1992" s="212"/>
      <c r="C1992" s="213"/>
      <c r="D1992" s="214" t="s">
        <v>78</v>
      </c>
      <c r="E1992" s="226" t="s">
        <v>3158</v>
      </c>
      <c r="F1992" s="226" t="s">
        <v>3159</v>
      </c>
      <c r="G1992" s="213"/>
      <c r="H1992" s="213"/>
      <c r="I1992" s="216"/>
      <c r="J1992" s="227">
        <f>BK1992</f>
        <v>0</v>
      </c>
      <c r="K1992" s="213"/>
      <c r="L1992" s="218"/>
      <c r="M1992" s="219"/>
      <c r="N1992" s="220"/>
      <c r="O1992" s="220"/>
      <c r="P1992" s="221">
        <f>SUM(P1993:P2049)</f>
        <v>0</v>
      </c>
      <c r="Q1992" s="220"/>
      <c r="R1992" s="221">
        <f>SUM(R1993:R2049)</f>
        <v>0.16572119999999999</v>
      </c>
      <c r="S1992" s="220"/>
      <c r="T1992" s="222">
        <f>SUM(T1993:T2049)</f>
        <v>0</v>
      </c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R1992" s="223" t="s">
        <v>88</v>
      </c>
      <c r="AT1992" s="224" t="s">
        <v>78</v>
      </c>
      <c r="AU1992" s="224" t="s">
        <v>86</v>
      </c>
      <c r="AY1992" s="223" t="s">
        <v>216</v>
      </c>
      <c r="BK1992" s="225">
        <f>SUM(BK1993:BK2049)</f>
        <v>0</v>
      </c>
    </row>
    <row r="1993" s="2" customFormat="1" ht="16.5" customHeight="1">
      <c r="A1993" s="39"/>
      <c r="B1993" s="40"/>
      <c r="C1993" s="228" t="s">
        <v>3165</v>
      </c>
      <c r="D1993" s="228" t="s">
        <v>218</v>
      </c>
      <c r="E1993" s="229" t="s">
        <v>6633</v>
      </c>
      <c r="F1993" s="230" t="s">
        <v>6634</v>
      </c>
      <c r="G1993" s="231" t="s">
        <v>277</v>
      </c>
      <c r="H1993" s="232">
        <v>70.844999999999999</v>
      </c>
      <c r="I1993" s="233"/>
      <c r="J1993" s="234">
        <f>ROUND(I1993*H1993,2)</f>
        <v>0</v>
      </c>
      <c r="K1993" s="230" t="s">
        <v>1</v>
      </c>
      <c r="L1993" s="45"/>
      <c r="M1993" s="235" t="s">
        <v>1</v>
      </c>
      <c r="N1993" s="236" t="s">
        <v>44</v>
      </c>
      <c r="O1993" s="92"/>
      <c r="P1993" s="237">
        <f>O1993*H1993</f>
        <v>0</v>
      </c>
      <c r="Q1993" s="237">
        <v>2.0000000000000002E-05</v>
      </c>
      <c r="R1993" s="237">
        <f>Q1993*H1993</f>
        <v>0.0014169</v>
      </c>
      <c r="S1993" s="237">
        <v>0</v>
      </c>
      <c r="T1993" s="238">
        <f>S1993*H1993</f>
        <v>0</v>
      </c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R1993" s="239" t="s">
        <v>290</v>
      </c>
      <c r="AT1993" s="239" t="s">
        <v>218</v>
      </c>
      <c r="AU1993" s="239" t="s">
        <v>88</v>
      </c>
      <c r="AY1993" s="18" t="s">
        <v>216</v>
      </c>
      <c r="BE1993" s="240">
        <f>IF(N1993="základní",J1993,0)</f>
        <v>0</v>
      </c>
      <c r="BF1993" s="240">
        <f>IF(N1993="snížená",J1993,0)</f>
        <v>0</v>
      </c>
      <c r="BG1993" s="240">
        <f>IF(N1993="zákl. přenesená",J1993,0)</f>
        <v>0</v>
      </c>
      <c r="BH1993" s="240">
        <f>IF(N1993="sníž. přenesená",J1993,0)</f>
        <v>0</v>
      </c>
      <c r="BI1993" s="240">
        <f>IF(N1993="nulová",J1993,0)</f>
        <v>0</v>
      </c>
      <c r="BJ1993" s="18" t="s">
        <v>86</v>
      </c>
      <c r="BK1993" s="240">
        <f>ROUND(I1993*H1993,2)</f>
        <v>0</v>
      </c>
      <c r="BL1993" s="18" t="s">
        <v>290</v>
      </c>
      <c r="BM1993" s="239" t="s">
        <v>6635</v>
      </c>
    </row>
    <row r="1994" s="13" customFormat="1">
      <c r="A1994" s="13"/>
      <c r="B1994" s="241"/>
      <c r="C1994" s="242"/>
      <c r="D1994" s="243" t="s">
        <v>230</v>
      </c>
      <c r="E1994" s="244" t="s">
        <v>1</v>
      </c>
      <c r="F1994" s="245" t="s">
        <v>6636</v>
      </c>
      <c r="G1994" s="242"/>
      <c r="H1994" s="246">
        <v>14.169000000000001</v>
      </c>
      <c r="I1994" s="247"/>
      <c r="J1994" s="242"/>
      <c r="K1994" s="242"/>
      <c r="L1994" s="248"/>
      <c r="M1994" s="249"/>
      <c r="N1994" s="250"/>
      <c r="O1994" s="250"/>
      <c r="P1994" s="250"/>
      <c r="Q1994" s="250"/>
      <c r="R1994" s="250"/>
      <c r="S1994" s="250"/>
      <c r="T1994" s="25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2" t="s">
        <v>230</v>
      </c>
      <c r="AU1994" s="252" t="s">
        <v>88</v>
      </c>
      <c r="AV1994" s="13" t="s">
        <v>88</v>
      </c>
      <c r="AW1994" s="13" t="s">
        <v>34</v>
      </c>
      <c r="AX1994" s="13" t="s">
        <v>79</v>
      </c>
      <c r="AY1994" s="252" t="s">
        <v>216</v>
      </c>
    </row>
    <row r="1995" s="14" customFormat="1">
      <c r="A1995" s="14"/>
      <c r="B1995" s="253"/>
      <c r="C1995" s="254"/>
      <c r="D1995" s="243" t="s">
        <v>230</v>
      </c>
      <c r="E1995" s="255" t="s">
        <v>1</v>
      </c>
      <c r="F1995" s="256" t="s">
        <v>6637</v>
      </c>
      <c r="G1995" s="254"/>
      <c r="H1995" s="257">
        <v>14.169000000000001</v>
      </c>
      <c r="I1995" s="258"/>
      <c r="J1995" s="254"/>
      <c r="K1995" s="254"/>
      <c r="L1995" s="259"/>
      <c r="M1995" s="260"/>
      <c r="N1995" s="261"/>
      <c r="O1995" s="261"/>
      <c r="P1995" s="261"/>
      <c r="Q1995" s="261"/>
      <c r="R1995" s="261"/>
      <c r="S1995" s="261"/>
      <c r="T1995" s="262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3" t="s">
        <v>230</v>
      </c>
      <c r="AU1995" s="263" t="s">
        <v>88</v>
      </c>
      <c r="AV1995" s="14" t="s">
        <v>121</v>
      </c>
      <c r="AW1995" s="14" t="s">
        <v>34</v>
      </c>
      <c r="AX1995" s="14" t="s">
        <v>86</v>
      </c>
      <c r="AY1995" s="263" t="s">
        <v>216</v>
      </c>
    </row>
    <row r="1996" s="13" customFormat="1">
      <c r="A1996" s="13"/>
      <c r="B1996" s="241"/>
      <c r="C1996" s="242"/>
      <c r="D1996" s="243" t="s">
        <v>230</v>
      </c>
      <c r="E1996" s="242"/>
      <c r="F1996" s="245" t="s">
        <v>6638</v>
      </c>
      <c r="G1996" s="242"/>
      <c r="H1996" s="246">
        <v>70.844999999999999</v>
      </c>
      <c r="I1996" s="247"/>
      <c r="J1996" s="242"/>
      <c r="K1996" s="242"/>
      <c r="L1996" s="248"/>
      <c r="M1996" s="249"/>
      <c r="N1996" s="250"/>
      <c r="O1996" s="250"/>
      <c r="P1996" s="250"/>
      <c r="Q1996" s="250"/>
      <c r="R1996" s="250"/>
      <c r="S1996" s="250"/>
      <c r="T1996" s="25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2" t="s">
        <v>230</v>
      </c>
      <c r="AU1996" s="252" t="s">
        <v>88</v>
      </c>
      <c r="AV1996" s="13" t="s">
        <v>88</v>
      </c>
      <c r="AW1996" s="13" t="s">
        <v>4</v>
      </c>
      <c r="AX1996" s="13" t="s">
        <v>86</v>
      </c>
      <c r="AY1996" s="252" t="s">
        <v>216</v>
      </c>
    </row>
    <row r="1997" s="2" customFormat="1" ht="16.5" customHeight="1">
      <c r="A1997" s="39"/>
      <c r="B1997" s="40"/>
      <c r="C1997" s="228" t="s">
        <v>3170</v>
      </c>
      <c r="D1997" s="228" t="s">
        <v>218</v>
      </c>
      <c r="E1997" s="229" t="s">
        <v>6639</v>
      </c>
      <c r="F1997" s="230" t="s">
        <v>6640</v>
      </c>
      <c r="G1997" s="231" t="s">
        <v>277</v>
      </c>
      <c r="H1997" s="232">
        <v>70.844999999999999</v>
      </c>
      <c r="I1997" s="233"/>
      <c r="J1997" s="234">
        <f>ROUND(I1997*H1997,2)</f>
        <v>0</v>
      </c>
      <c r="K1997" s="230" t="s">
        <v>6033</v>
      </c>
      <c r="L1997" s="45"/>
      <c r="M1997" s="235" t="s">
        <v>1</v>
      </c>
      <c r="N1997" s="236" t="s">
        <v>44</v>
      </c>
      <c r="O1997" s="92"/>
      <c r="P1997" s="237">
        <f>O1997*H1997</f>
        <v>0</v>
      </c>
      <c r="Q1997" s="237">
        <v>2.0000000000000002E-05</v>
      </c>
      <c r="R1997" s="237">
        <f>Q1997*H1997</f>
        <v>0.0014169</v>
      </c>
      <c r="S1997" s="237">
        <v>0</v>
      </c>
      <c r="T1997" s="238">
        <f>S1997*H1997</f>
        <v>0</v>
      </c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39"/>
      <c r="AE1997" s="39"/>
      <c r="AR1997" s="239" t="s">
        <v>290</v>
      </c>
      <c r="AT1997" s="239" t="s">
        <v>218</v>
      </c>
      <c r="AU1997" s="239" t="s">
        <v>88</v>
      </c>
      <c r="AY1997" s="18" t="s">
        <v>216</v>
      </c>
      <c r="BE1997" s="240">
        <f>IF(N1997="základní",J1997,0)</f>
        <v>0</v>
      </c>
      <c r="BF1997" s="240">
        <f>IF(N1997="snížená",J1997,0)</f>
        <v>0</v>
      </c>
      <c r="BG1997" s="240">
        <f>IF(N1997="zákl. přenesená",J1997,0)</f>
        <v>0</v>
      </c>
      <c r="BH1997" s="240">
        <f>IF(N1997="sníž. přenesená",J1997,0)</f>
        <v>0</v>
      </c>
      <c r="BI1997" s="240">
        <f>IF(N1997="nulová",J1997,0)</f>
        <v>0</v>
      </c>
      <c r="BJ1997" s="18" t="s">
        <v>86</v>
      </c>
      <c r="BK1997" s="240">
        <f>ROUND(I1997*H1997,2)</f>
        <v>0</v>
      </c>
      <c r="BL1997" s="18" t="s">
        <v>290</v>
      </c>
      <c r="BM1997" s="239" t="s">
        <v>6641</v>
      </c>
    </row>
    <row r="1998" s="13" customFormat="1">
      <c r="A1998" s="13"/>
      <c r="B1998" s="241"/>
      <c r="C1998" s="242"/>
      <c r="D1998" s="243" t="s">
        <v>230</v>
      </c>
      <c r="E1998" s="244" t="s">
        <v>1</v>
      </c>
      <c r="F1998" s="245" t="s">
        <v>6636</v>
      </c>
      <c r="G1998" s="242"/>
      <c r="H1998" s="246">
        <v>14.169000000000001</v>
      </c>
      <c r="I1998" s="247"/>
      <c r="J1998" s="242"/>
      <c r="K1998" s="242"/>
      <c r="L1998" s="248"/>
      <c r="M1998" s="249"/>
      <c r="N1998" s="250"/>
      <c r="O1998" s="250"/>
      <c r="P1998" s="250"/>
      <c r="Q1998" s="250"/>
      <c r="R1998" s="250"/>
      <c r="S1998" s="250"/>
      <c r="T1998" s="251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2" t="s">
        <v>230</v>
      </c>
      <c r="AU1998" s="252" t="s">
        <v>88</v>
      </c>
      <c r="AV1998" s="13" t="s">
        <v>88</v>
      </c>
      <c r="AW1998" s="13" t="s">
        <v>34</v>
      </c>
      <c r="AX1998" s="13" t="s">
        <v>79</v>
      </c>
      <c r="AY1998" s="252" t="s">
        <v>216</v>
      </c>
    </row>
    <row r="1999" s="14" customFormat="1">
      <c r="A1999" s="14"/>
      <c r="B1999" s="253"/>
      <c r="C1999" s="254"/>
      <c r="D1999" s="243" t="s">
        <v>230</v>
      </c>
      <c r="E1999" s="255" t="s">
        <v>1</v>
      </c>
      <c r="F1999" s="256" t="s">
        <v>6637</v>
      </c>
      <c r="G1999" s="254"/>
      <c r="H1999" s="257">
        <v>14.169000000000001</v>
      </c>
      <c r="I1999" s="258"/>
      <c r="J1999" s="254"/>
      <c r="K1999" s="254"/>
      <c r="L1999" s="259"/>
      <c r="M1999" s="260"/>
      <c r="N1999" s="261"/>
      <c r="O1999" s="261"/>
      <c r="P1999" s="261"/>
      <c r="Q1999" s="261"/>
      <c r="R1999" s="261"/>
      <c r="S1999" s="261"/>
      <c r="T1999" s="262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63" t="s">
        <v>230</v>
      </c>
      <c r="AU1999" s="263" t="s">
        <v>88</v>
      </c>
      <c r="AV1999" s="14" t="s">
        <v>121</v>
      </c>
      <c r="AW1999" s="14" t="s">
        <v>34</v>
      </c>
      <c r="AX1999" s="14" t="s">
        <v>86</v>
      </c>
      <c r="AY1999" s="263" t="s">
        <v>216</v>
      </c>
    </row>
    <row r="2000" s="13" customFormat="1">
      <c r="A2000" s="13"/>
      <c r="B2000" s="241"/>
      <c r="C2000" s="242"/>
      <c r="D2000" s="243" t="s">
        <v>230</v>
      </c>
      <c r="E2000" s="242"/>
      <c r="F2000" s="245" t="s">
        <v>6638</v>
      </c>
      <c r="G2000" s="242"/>
      <c r="H2000" s="246">
        <v>70.844999999999999</v>
      </c>
      <c r="I2000" s="247"/>
      <c r="J2000" s="242"/>
      <c r="K2000" s="242"/>
      <c r="L2000" s="248"/>
      <c r="M2000" s="249"/>
      <c r="N2000" s="250"/>
      <c r="O2000" s="250"/>
      <c r="P2000" s="250"/>
      <c r="Q2000" s="250"/>
      <c r="R2000" s="250"/>
      <c r="S2000" s="250"/>
      <c r="T2000" s="25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2" t="s">
        <v>230</v>
      </c>
      <c r="AU2000" s="252" t="s">
        <v>88</v>
      </c>
      <c r="AV2000" s="13" t="s">
        <v>88</v>
      </c>
      <c r="AW2000" s="13" t="s">
        <v>4</v>
      </c>
      <c r="AX2000" s="13" t="s">
        <v>86</v>
      </c>
      <c r="AY2000" s="252" t="s">
        <v>216</v>
      </c>
    </row>
    <row r="2001" s="2" customFormat="1" ht="16.5" customHeight="1">
      <c r="A2001" s="39"/>
      <c r="B2001" s="40"/>
      <c r="C2001" s="228" t="s">
        <v>3175</v>
      </c>
      <c r="D2001" s="228" t="s">
        <v>218</v>
      </c>
      <c r="E2001" s="229" t="s">
        <v>6642</v>
      </c>
      <c r="F2001" s="230" t="s">
        <v>6643</v>
      </c>
      <c r="G2001" s="231" t="s">
        <v>277</v>
      </c>
      <c r="H2001" s="232">
        <v>70.844999999999999</v>
      </c>
      <c r="I2001" s="233"/>
      <c r="J2001" s="234">
        <f>ROUND(I2001*H2001,2)</f>
        <v>0</v>
      </c>
      <c r="K2001" s="230" t="s">
        <v>6033</v>
      </c>
      <c r="L2001" s="45"/>
      <c r="M2001" s="235" t="s">
        <v>1</v>
      </c>
      <c r="N2001" s="236" t="s">
        <v>44</v>
      </c>
      <c r="O2001" s="92"/>
      <c r="P2001" s="237">
        <f>O2001*H2001</f>
        <v>0</v>
      </c>
      <c r="Q2001" s="237">
        <v>2.0000000000000002E-05</v>
      </c>
      <c r="R2001" s="237">
        <f>Q2001*H2001</f>
        <v>0.0014169</v>
      </c>
      <c r="S2001" s="237">
        <v>0</v>
      </c>
      <c r="T2001" s="238">
        <f>S2001*H2001</f>
        <v>0</v>
      </c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R2001" s="239" t="s">
        <v>290</v>
      </c>
      <c r="AT2001" s="239" t="s">
        <v>218</v>
      </c>
      <c r="AU2001" s="239" t="s">
        <v>88</v>
      </c>
      <c r="AY2001" s="18" t="s">
        <v>216</v>
      </c>
      <c r="BE2001" s="240">
        <f>IF(N2001="základní",J2001,0)</f>
        <v>0</v>
      </c>
      <c r="BF2001" s="240">
        <f>IF(N2001="snížená",J2001,0)</f>
        <v>0</v>
      </c>
      <c r="BG2001" s="240">
        <f>IF(N2001="zákl. přenesená",J2001,0)</f>
        <v>0</v>
      </c>
      <c r="BH2001" s="240">
        <f>IF(N2001="sníž. přenesená",J2001,0)</f>
        <v>0</v>
      </c>
      <c r="BI2001" s="240">
        <f>IF(N2001="nulová",J2001,0)</f>
        <v>0</v>
      </c>
      <c r="BJ2001" s="18" t="s">
        <v>86</v>
      </c>
      <c r="BK2001" s="240">
        <f>ROUND(I2001*H2001,2)</f>
        <v>0</v>
      </c>
      <c r="BL2001" s="18" t="s">
        <v>290</v>
      </c>
      <c r="BM2001" s="239" t="s">
        <v>6644</v>
      </c>
    </row>
    <row r="2002" s="13" customFormat="1">
      <c r="A2002" s="13"/>
      <c r="B2002" s="241"/>
      <c r="C2002" s="242"/>
      <c r="D2002" s="243" t="s">
        <v>230</v>
      </c>
      <c r="E2002" s="244" t="s">
        <v>1</v>
      </c>
      <c r="F2002" s="245" t="s">
        <v>6636</v>
      </c>
      <c r="G2002" s="242"/>
      <c r="H2002" s="246">
        <v>14.169000000000001</v>
      </c>
      <c r="I2002" s="247"/>
      <c r="J2002" s="242"/>
      <c r="K2002" s="242"/>
      <c r="L2002" s="248"/>
      <c r="M2002" s="249"/>
      <c r="N2002" s="250"/>
      <c r="O2002" s="250"/>
      <c r="P2002" s="250"/>
      <c r="Q2002" s="250"/>
      <c r="R2002" s="250"/>
      <c r="S2002" s="250"/>
      <c r="T2002" s="25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2" t="s">
        <v>230</v>
      </c>
      <c r="AU2002" s="252" t="s">
        <v>88</v>
      </c>
      <c r="AV2002" s="13" t="s">
        <v>88</v>
      </c>
      <c r="AW2002" s="13" t="s">
        <v>34</v>
      </c>
      <c r="AX2002" s="13" t="s">
        <v>79</v>
      </c>
      <c r="AY2002" s="252" t="s">
        <v>216</v>
      </c>
    </row>
    <row r="2003" s="14" customFormat="1">
      <c r="A2003" s="14"/>
      <c r="B2003" s="253"/>
      <c r="C2003" s="254"/>
      <c r="D2003" s="243" t="s">
        <v>230</v>
      </c>
      <c r="E2003" s="255" t="s">
        <v>1</v>
      </c>
      <c r="F2003" s="256" t="s">
        <v>6645</v>
      </c>
      <c r="G2003" s="254"/>
      <c r="H2003" s="257">
        <v>14.169000000000001</v>
      </c>
      <c r="I2003" s="258"/>
      <c r="J2003" s="254"/>
      <c r="K2003" s="254"/>
      <c r="L2003" s="259"/>
      <c r="M2003" s="260"/>
      <c r="N2003" s="261"/>
      <c r="O2003" s="261"/>
      <c r="P2003" s="261"/>
      <c r="Q2003" s="261"/>
      <c r="R2003" s="261"/>
      <c r="S2003" s="261"/>
      <c r="T2003" s="262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63" t="s">
        <v>230</v>
      </c>
      <c r="AU2003" s="263" t="s">
        <v>88</v>
      </c>
      <c r="AV2003" s="14" t="s">
        <v>121</v>
      </c>
      <c r="AW2003" s="14" t="s">
        <v>34</v>
      </c>
      <c r="AX2003" s="14" t="s">
        <v>86</v>
      </c>
      <c r="AY2003" s="263" t="s">
        <v>216</v>
      </c>
    </row>
    <row r="2004" s="13" customFormat="1">
      <c r="A2004" s="13"/>
      <c r="B2004" s="241"/>
      <c r="C2004" s="242"/>
      <c r="D2004" s="243" t="s">
        <v>230</v>
      </c>
      <c r="E2004" s="242"/>
      <c r="F2004" s="245" t="s">
        <v>6638</v>
      </c>
      <c r="G2004" s="242"/>
      <c r="H2004" s="246">
        <v>70.844999999999999</v>
      </c>
      <c r="I2004" s="247"/>
      <c r="J2004" s="242"/>
      <c r="K2004" s="242"/>
      <c r="L2004" s="248"/>
      <c r="M2004" s="249"/>
      <c r="N2004" s="250"/>
      <c r="O2004" s="250"/>
      <c r="P2004" s="250"/>
      <c r="Q2004" s="250"/>
      <c r="R2004" s="250"/>
      <c r="S2004" s="250"/>
      <c r="T2004" s="25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2" t="s">
        <v>230</v>
      </c>
      <c r="AU2004" s="252" t="s">
        <v>88</v>
      </c>
      <c r="AV2004" s="13" t="s">
        <v>88</v>
      </c>
      <c r="AW2004" s="13" t="s">
        <v>4</v>
      </c>
      <c r="AX2004" s="13" t="s">
        <v>86</v>
      </c>
      <c r="AY2004" s="252" t="s">
        <v>216</v>
      </c>
    </row>
    <row r="2005" s="2" customFormat="1" ht="16.5" customHeight="1">
      <c r="A2005" s="39"/>
      <c r="B2005" s="40"/>
      <c r="C2005" s="228" t="s">
        <v>3185</v>
      </c>
      <c r="D2005" s="228" t="s">
        <v>218</v>
      </c>
      <c r="E2005" s="229" t="s">
        <v>6646</v>
      </c>
      <c r="F2005" s="230" t="s">
        <v>6647</v>
      </c>
      <c r="G2005" s="231" t="s">
        <v>277</v>
      </c>
      <c r="H2005" s="232">
        <v>70.844999999999999</v>
      </c>
      <c r="I2005" s="233"/>
      <c r="J2005" s="234">
        <f>ROUND(I2005*H2005,2)</f>
        <v>0</v>
      </c>
      <c r="K2005" s="230" t="s">
        <v>6033</v>
      </c>
      <c r="L2005" s="45"/>
      <c r="M2005" s="235" t="s">
        <v>1</v>
      </c>
      <c r="N2005" s="236" t="s">
        <v>44</v>
      </c>
      <c r="O2005" s="92"/>
      <c r="P2005" s="237">
        <f>O2005*H2005</f>
        <v>0</v>
      </c>
      <c r="Q2005" s="237">
        <v>0.00017000000000000001</v>
      </c>
      <c r="R2005" s="237">
        <f>Q2005*H2005</f>
        <v>0.012043650000000001</v>
      </c>
      <c r="S2005" s="237">
        <v>0</v>
      </c>
      <c r="T2005" s="238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39" t="s">
        <v>290</v>
      </c>
      <c r="AT2005" s="239" t="s">
        <v>218</v>
      </c>
      <c r="AU2005" s="239" t="s">
        <v>88</v>
      </c>
      <c r="AY2005" s="18" t="s">
        <v>216</v>
      </c>
      <c r="BE2005" s="240">
        <f>IF(N2005="základní",J2005,0)</f>
        <v>0</v>
      </c>
      <c r="BF2005" s="240">
        <f>IF(N2005="snížená",J2005,0)</f>
        <v>0</v>
      </c>
      <c r="BG2005" s="240">
        <f>IF(N2005="zákl. přenesená",J2005,0)</f>
        <v>0</v>
      </c>
      <c r="BH2005" s="240">
        <f>IF(N2005="sníž. přenesená",J2005,0)</f>
        <v>0</v>
      </c>
      <c r="BI2005" s="240">
        <f>IF(N2005="nulová",J2005,0)</f>
        <v>0</v>
      </c>
      <c r="BJ2005" s="18" t="s">
        <v>86</v>
      </c>
      <c r="BK2005" s="240">
        <f>ROUND(I2005*H2005,2)</f>
        <v>0</v>
      </c>
      <c r="BL2005" s="18" t="s">
        <v>290</v>
      </c>
      <c r="BM2005" s="239" t="s">
        <v>6648</v>
      </c>
    </row>
    <row r="2006" s="13" customFormat="1">
      <c r="A2006" s="13"/>
      <c r="B2006" s="241"/>
      <c r="C2006" s="242"/>
      <c r="D2006" s="243" t="s">
        <v>230</v>
      </c>
      <c r="E2006" s="244" t="s">
        <v>1</v>
      </c>
      <c r="F2006" s="245" t="s">
        <v>6649</v>
      </c>
      <c r="G2006" s="242"/>
      <c r="H2006" s="246">
        <v>70.844999999999999</v>
      </c>
      <c r="I2006" s="247"/>
      <c r="J2006" s="242"/>
      <c r="K2006" s="242"/>
      <c r="L2006" s="248"/>
      <c r="M2006" s="249"/>
      <c r="N2006" s="250"/>
      <c r="O2006" s="250"/>
      <c r="P2006" s="250"/>
      <c r="Q2006" s="250"/>
      <c r="R2006" s="250"/>
      <c r="S2006" s="250"/>
      <c r="T2006" s="25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2" t="s">
        <v>230</v>
      </c>
      <c r="AU2006" s="252" t="s">
        <v>88</v>
      </c>
      <c r="AV2006" s="13" t="s">
        <v>88</v>
      </c>
      <c r="AW2006" s="13" t="s">
        <v>34</v>
      </c>
      <c r="AX2006" s="13" t="s">
        <v>86</v>
      </c>
      <c r="AY2006" s="252" t="s">
        <v>216</v>
      </c>
    </row>
    <row r="2007" s="2" customFormat="1" ht="16.5" customHeight="1">
      <c r="A2007" s="39"/>
      <c r="B2007" s="40"/>
      <c r="C2007" s="228" t="s">
        <v>3189</v>
      </c>
      <c r="D2007" s="228" t="s">
        <v>218</v>
      </c>
      <c r="E2007" s="229" t="s">
        <v>6650</v>
      </c>
      <c r="F2007" s="230" t="s">
        <v>6651</v>
      </c>
      <c r="G2007" s="231" t="s">
        <v>277</v>
      </c>
      <c r="H2007" s="232">
        <v>70.844999999999999</v>
      </c>
      <c r="I2007" s="233"/>
      <c r="J2007" s="234">
        <f>ROUND(I2007*H2007,2)</f>
        <v>0</v>
      </c>
      <c r="K2007" s="230" t="s">
        <v>6033</v>
      </c>
      <c r="L2007" s="45"/>
      <c r="M2007" s="235" t="s">
        <v>1</v>
      </c>
      <c r="N2007" s="236" t="s">
        <v>44</v>
      </c>
      <c r="O2007" s="92"/>
      <c r="P2007" s="237">
        <f>O2007*H2007</f>
        <v>0</v>
      </c>
      <c r="Q2007" s="237">
        <v>0.00025000000000000001</v>
      </c>
      <c r="R2007" s="237">
        <f>Q2007*H2007</f>
        <v>0.017711250000000001</v>
      </c>
      <c r="S2007" s="237">
        <v>0</v>
      </c>
      <c r="T2007" s="238">
        <f>S2007*H2007</f>
        <v>0</v>
      </c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R2007" s="239" t="s">
        <v>290</v>
      </c>
      <c r="AT2007" s="239" t="s">
        <v>218</v>
      </c>
      <c r="AU2007" s="239" t="s">
        <v>88</v>
      </c>
      <c r="AY2007" s="18" t="s">
        <v>216</v>
      </c>
      <c r="BE2007" s="240">
        <f>IF(N2007="základní",J2007,0)</f>
        <v>0</v>
      </c>
      <c r="BF2007" s="240">
        <f>IF(N2007="snížená",J2007,0)</f>
        <v>0</v>
      </c>
      <c r="BG2007" s="240">
        <f>IF(N2007="zákl. přenesená",J2007,0)</f>
        <v>0</v>
      </c>
      <c r="BH2007" s="240">
        <f>IF(N2007="sníž. přenesená",J2007,0)</f>
        <v>0</v>
      </c>
      <c r="BI2007" s="240">
        <f>IF(N2007="nulová",J2007,0)</f>
        <v>0</v>
      </c>
      <c r="BJ2007" s="18" t="s">
        <v>86</v>
      </c>
      <c r="BK2007" s="240">
        <f>ROUND(I2007*H2007,2)</f>
        <v>0</v>
      </c>
      <c r="BL2007" s="18" t="s">
        <v>290</v>
      </c>
      <c r="BM2007" s="239" t="s">
        <v>6652</v>
      </c>
    </row>
    <row r="2008" s="13" customFormat="1">
      <c r="A2008" s="13"/>
      <c r="B2008" s="241"/>
      <c r="C2008" s="242"/>
      <c r="D2008" s="243" t="s">
        <v>230</v>
      </c>
      <c r="E2008" s="244" t="s">
        <v>1</v>
      </c>
      <c r="F2008" s="245" t="s">
        <v>6649</v>
      </c>
      <c r="G2008" s="242"/>
      <c r="H2008" s="246">
        <v>70.844999999999999</v>
      </c>
      <c r="I2008" s="247"/>
      <c r="J2008" s="242"/>
      <c r="K2008" s="242"/>
      <c r="L2008" s="248"/>
      <c r="M2008" s="249"/>
      <c r="N2008" s="250"/>
      <c r="O2008" s="250"/>
      <c r="P2008" s="250"/>
      <c r="Q2008" s="250"/>
      <c r="R2008" s="250"/>
      <c r="S2008" s="250"/>
      <c r="T2008" s="25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2" t="s">
        <v>230</v>
      </c>
      <c r="AU2008" s="252" t="s">
        <v>88</v>
      </c>
      <c r="AV2008" s="13" t="s">
        <v>88</v>
      </c>
      <c r="AW2008" s="13" t="s">
        <v>34</v>
      </c>
      <c r="AX2008" s="13" t="s">
        <v>86</v>
      </c>
      <c r="AY2008" s="252" t="s">
        <v>216</v>
      </c>
    </row>
    <row r="2009" s="2" customFormat="1" ht="16.5" customHeight="1">
      <c r="A2009" s="39"/>
      <c r="B2009" s="40"/>
      <c r="C2009" s="228" t="s">
        <v>3195</v>
      </c>
      <c r="D2009" s="228" t="s">
        <v>218</v>
      </c>
      <c r="E2009" s="229" t="s">
        <v>6653</v>
      </c>
      <c r="F2009" s="230" t="s">
        <v>6654</v>
      </c>
      <c r="G2009" s="231" t="s">
        <v>277</v>
      </c>
      <c r="H2009" s="232">
        <v>172.38</v>
      </c>
      <c r="I2009" s="233"/>
      <c r="J2009" s="234">
        <f>ROUND(I2009*H2009,2)</f>
        <v>0</v>
      </c>
      <c r="K2009" s="230" t="s">
        <v>222</v>
      </c>
      <c r="L2009" s="45"/>
      <c r="M2009" s="235" t="s">
        <v>1</v>
      </c>
      <c r="N2009" s="236" t="s">
        <v>44</v>
      </c>
      <c r="O2009" s="92"/>
      <c r="P2009" s="237">
        <f>O2009*H2009</f>
        <v>0</v>
      </c>
      <c r="Q2009" s="237">
        <v>0.00022000000000000001</v>
      </c>
      <c r="R2009" s="237">
        <f>Q2009*H2009</f>
        <v>0.037923600000000002</v>
      </c>
      <c r="S2009" s="237">
        <v>0</v>
      </c>
      <c r="T2009" s="238">
        <f>S2009*H2009</f>
        <v>0</v>
      </c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R2009" s="239" t="s">
        <v>290</v>
      </c>
      <c r="AT2009" s="239" t="s">
        <v>218</v>
      </c>
      <c r="AU2009" s="239" t="s">
        <v>88</v>
      </c>
      <c r="AY2009" s="18" t="s">
        <v>216</v>
      </c>
      <c r="BE2009" s="240">
        <f>IF(N2009="základní",J2009,0)</f>
        <v>0</v>
      </c>
      <c r="BF2009" s="240">
        <f>IF(N2009="snížená",J2009,0)</f>
        <v>0</v>
      </c>
      <c r="BG2009" s="240">
        <f>IF(N2009="zákl. přenesená",J2009,0)</f>
        <v>0</v>
      </c>
      <c r="BH2009" s="240">
        <f>IF(N2009="sníž. přenesená",J2009,0)</f>
        <v>0</v>
      </c>
      <c r="BI2009" s="240">
        <f>IF(N2009="nulová",J2009,0)</f>
        <v>0</v>
      </c>
      <c r="BJ2009" s="18" t="s">
        <v>86</v>
      </c>
      <c r="BK2009" s="240">
        <f>ROUND(I2009*H2009,2)</f>
        <v>0</v>
      </c>
      <c r="BL2009" s="18" t="s">
        <v>290</v>
      </c>
      <c r="BM2009" s="239" t="s">
        <v>6655</v>
      </c>
    </row>
    <row r="2010" s="13" customFormat="1">
      <c r="A2010" s="13"/>
      <c r="B2010" s="241"/>
      <c r="C2010" s="242"/>
      <c r="D2010" s="243" t="s">
        <v>230</v>
      </c>
      <c r="E2010" s="244" t="s">
        <v>1</v>
      </c>
      <c r="F2010" s="245" t="s">
        <v>6656</v>
      </c>
      <c r="G2010" s="242"/>
      <c r="H2010" s="246">
        <v>172.38</v>
      </c>
      <c r="I2010" s="247"/>
      <c r="J2010" s="242"/>
      <c r="K2010" s="242"/>
      <c r="L2010" s="248"/>
      <c r="M2010" s="249"/>
      <c r="N2010" s="250"/>
      <c r="O2010" s="250"/>
      <c r="P2010" s="250"/>
      <c r="Q2010" s="250"/>
      <c r="R2010" s="250"/>
      <c r="S2010" s="250"/>
      <c r="T2010" s="251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2" t="s">
        <v>230</v>
      </c>
      <c r="AU2010" s="252" t="s">
        <v>88</v>
      </c>
      <c r="AV2010" s="13" t="s">
        <v>88</v>
      </c>
      <c r="AW2010" s="13" t="s">
        <v>34</v>
      </c>
      <c r="AX2010" s="13" t="s">
        <v>79</v>
      </c>
      <c r="AY2010" s="252" t="s">
        <v>216</v>
      </c>
    </row>
    <row r="2011" s="14" customFormat="1">
      <c r="A2011" s="14"/>
      <c r="B2011" s="253"/>
      <c r="C2011" s="254"/>
      <c r="D2011" s="243" t="s">
        <v>230</v>
      </c>
      <c r="E2011" s="255" t="s">
        <v>1</v>
      </c>
      <c r="F2011" s="256" t="s">
        <v>285</v>
      </c>
      <c r="G2011" s="254"/>
      <c r="H2011" s="257">
        <v>172.38</v>
      </c>
      <c r="I2011" s="258"/>
      <c r="J2011" s="254"/>
      <c r="K2011" s="254"/>
      <c r="L2011" s="259"/>
      <c r="M2011" s="260"/>
      <c r="N2011" s="261"/>
      <c r="O2011" s="261"/>
      <c r="P2011" s="261"/>
      <c r="Q2011" s="261"/>
      <c r="R2011" s="261"/>
      <c r="S2011" s="261"/>
      <c r="T2011" s="262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63" t="s">
        <v>230</v>
      </c>
      <c r="AU2011" s="263" t="s">
        <v>88</v>
      </c>
      <c r="AV2011" s="14" t="s">
        <v>121</v>
      </c>
      <c r="AW2011" s="14" t="s">
        <v>34</v>
      </c>
      <c r="AX2011" s="14" t="s">
        <v>86</v>
      </c>
      <c r="AY2011" s="263" t="s">
        <v>216</v>
      </c>
    </row>
    <row r="2012" s="2" customFormat="1" ht="16.5" customHeight="1">
      <c r="A2012" s="39"/>
      <c r="B2012" s="40"/>
      <c r="C2012" s="228" t="s">
        <v>3199</v>
      </c>
      <c r="D2012" s="228" t="s">
        <v>218</v>
      </c>
      <c r="E2012" s="229" t="s">
        <v>6657</v>
      </c>
      <c r="F2012" s="230" t="s">
        <v>6658</v>
      </c>
      <c r="G2012" s="231" t="s">
        <v>277</v>
      </c>
      <c r="H2012" s="232">
        <v>75.959999999999994</v>
      </c>
      <c r="I2012" s="233"/>
      <c r="J2012" s="234">
        <f>ROUND(I2012*H2012,2)</f>
        <v>0</v>
      </c>
      <c r="K2012" s="230" t="s">
        <v>222</v>
      </c>
      <c r="L2012" s="45"/>
      <c r="M2012" s="235" t="s">
        <v>1</v>
      </c>
      <c r="N2012" s="236" t="s">
        <v>44</v>
      </c>
      <c r="O2012" s="92"/>
      <c r="P2012" s="237">
        <f>O2012*H2012</f>
        <v>0</v>
      </c>
      <c r="Q2012" s="237">
        <v>8.0000000000000007E-05</v>
      </c>
      <c r="R2012" s="237">
        <f>Q2012*H2012</f>
        <v>0.0060768000000000003</v>
      </c>
      <c r="S2012" s="237">
        <v>0</v>
      </c>
      <c r="T2012" s="238">
        <f>S2012*H2012</f>
        <v>0</v>
      </c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R2012" s="239" t="s">
        <v>290</v>
      </c>
      <c r="AT2012" s="239" t="s">
        <v>218</v>
      </c>
      <c r="AU2012" s="239" t="s">
        <v>88</v>
      </c>
      <c r="AY2012" s="18" t="s">
        <v>216</v>
      </c>
      <c r="BE2012" s="240">
        <f>IF(N2012="základní",J2012,0)</f>
        <v>0</v>
      </c>
      <c r="BF2012" s="240">
        <f>IF(N2012="snížená",J2012,0)</f>
        <v>0</v>
      </c>
      <c r="BG2012" s="240">
        <f>IF(N2012="zákl. přenesená",J2012,0)</f>
        <v>0</v>
      </c>
      <c r="BH2012" s="240">
        <f>IF(N2012="sníž. přenesená",J2012,0)</f>
        <v>0</v>
      </c>
      <c r="BI2012" s="240">
        <f>IF(N2012="nulová",J2012,0)</f>
        <v>0</v>
      </c>
      <c r="BJ2012" s="18" t="s">
        <v>86</v>
      </c>
      <c r="BK2012" s="240">
        <f>ROUND(I2012*H2012,2)</f>
        <v>0</v>
      </c>
      <c r="BL2012" s="18" t="s">
        <v>290</v>
      </c>
      <c r="BM2012" s="239" t="s">
        <v>6659</v>
      </c>
    </row>
    <row r="2013" s="13" customFormat="1">
      <c r="A2013" s="13"/>
      <c r="B2013" s="241"/>
      <c r="C2013" s="242"/>
      <c r="D2013" s="243" t="s">
        <v>230</v>
      </c>
      <c r="E2013" s="244" t="s">
        <v>1</v>
      </c>
      <c r="F2013" s="245" t="s">
        <v>6660</v>
      </c>
      <c r="G2013" s="242"/>
      <c r="H2013" s="246">
        <v>30</v>
      </c>
      <c r="I2013" s="247"/>
      <c r="J2013" s="242"/>
      <c r="K2013" s="242"/>
      <c r="L2013" s="248"/>
      <c r="M2013" s="249"/>
      <c r="N2013" s="250"/>
      <c r="O2013" s="250"/>
      <c r="P2013" s="250"/>
      <c r="Q2013" s="250"/>
      <c r="R2013" s="250"/>
      <c r="S2013" s="250"/>
      <c r="T2013" s="25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52" t="s">
        <v>230</v>
      </c>
      <c r="AU2013" s="252" t="s">
        <v>88</v>
      </c>
      <c r="AV2013" s="13" t="s">
        <v>88</v>
      </c>
      <c r="AW2013" s="13" t="s">
        <v>34</v>
      </c>
      <c r="AX2013" s="13" t="s">
        <v>79</v>
      </c>
      <c r="AY2013" s="252" t="s">
        <v>216</v>
      </c>
    </row>
    <row r="2014" s="13" customFormat="1">
      <c r="A2014" s="13"/>
      <c r="B2014" s="241"/>
      <c r="C2014" s="242"/>
      <c r="D2014" s="243" t="s">
        <v>230</v>
      </c>
      <c r="E2014" s="244" t="s">
        <v>1</v>
      </c>
      <c r="F2014" s="245" t="s">
        <v>6661</v>
      </c>
      <c r="G2014" s="242"/>
      <c r="H2014" s="246">
        <v>30</v>
      </c>
      <c r="I2014" s="247"/>
      <c r="J2014" s="242"/>
      <c r="K2014" s="242"/>
      <c r="L2014" s="248"/>
      <c r="M2014" s="249"/>
      <c r="N2014" s="250"/>
      <c r="O2014" s="250"/>
      <c r="P2014" s="250"/>
      <c r="Q2014" s="250"/>
      <c r="R2014" s="250"/>
      <c r="S2014" s="250"/>
      <c r="T2014" s="25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2" t="s">
        <v>230</v>
      </c>
      <c r="AU2014" s="252" t="s">
        <v>88</v>
      </c>
      <c r="AV2014" s="13" t="s">
        <v>88</v>
      </c>
      <c r="AW2014" s="13" t="s">
        <v>34</v>
      </c>
      <c r="AX2014" s="13" t="s">
        <v>79</v>
      </c>
      <c r="AY2014" s="252" t="s">
        <v>216</v>
      </c>
    </row>
    <row r="2015" s="15" customFormat="1">
      <c r="A2015" s="15"/>
      <c r="B2015" s="280"/>
      <c r="C2015" s="281"/>
      <c r="D2015" s="243" t="s">
        <v>230</v>
      </c>
      <c r="E2015" s="282" t="s">
        <v>1</v>
      </c>
      <c r="F2015" s="283" t="s">
        <v>6662</v>
      </c>
      <c r="G2015" s="281"/>
      <c r="H2015" s="284">
        <v>60</v>
      </c>
      <c r="I2015" s="285"/>
      <c r="J2015" s="281"/>
      <c r="K2015" s="281"/>
      <c r="L2015" s="286"/>
      <c r="M2015" s="287"/>
      <c r="N2015" s="288"/>
      <c r="O2015" s="288"/>
      <c r="P2015" s="288"/>
      <c r="Q2015" s="288"/>
      <c r="R2015" s="288"/>
      <c r="S2015" s="288"/>
      <c r="T2015" s="289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90" t="s">
        <v>230</v>
      </c>
      <c r="AU2015" s="290" t="s">
        <v>88</v>
      </c>
      <c r="AV2015" s="15" t="s">
        <v>99</v>
      </c>
      <c r="AW2015" s="15" t="s">
        <v>34</v>
      </c>
      <c r="AX2015" s="15" t="s">
        <v>79</v>
      </c>
      <c r="AY2015" s="290" t="s">
        <v>216</v>
      </c>
    </row>
    <row r="2016" s="13" customFormat="1">
      <c r="A2016" s="13"/>
      <c r="B2016" s="241"/>
      <c r="C2016" s="242"/>
      <c r="D2016" s="243" t="s">
        <v>230</v>
      </c>
      <c r="E2016" s="244" t="s">
        <v>1</v>
      </c>
      <c r="F2016" s="245" t="s">
        <v>6663</v>
      </c>
      <c r="G2016" s="242"/>
      <c r="H2016" s="246">
        <v>15.960000000000001</v>
      </c>
      <c r="I2016" s="247"/>
      <c r="J2016" s="242"/>
      <c r="K2016" s="242"/>
      <c r="L2016" s="248"/>
      <c r="M2016" s="249"/>
      <c r="N2016" s="250"/>
      <c r="O2016" s="250"/>
      <c r="P2016" s="250"/>
      <c r="Q2016" s="250"/>
      <c r="R2016" s="250"/>
      <c r="S2016" s="250"/>
      <c r="T2016" s="25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2" t="s">
        <v>230</v>
      </c>
      <c r="AU2016" s="252" t="s">
        <v>88</v>
      </c>
      <c r="AV2016" s="13" t="s">
        <v>88</v>
      </c>
      <c r="AW2016" s="13" t="s">
        <v>34</v>
      </c>
      <c r="AX2016" s="13" t="s">
        <v>79</v>
      </c>
      <c r="AY2016" s="252" t="s">
        <v>216</v>
      </c>
    </row>
    <row r="2017" s="14" customFormat="1">
      <c r="A2017" s="14"/>
      <c r="B2017" s="253"/>
      <c r="C2017" s="254"/>
      <c r="D2017" s="243" t="s">
        <v>230</v>
      </c>
      <c r="E2017" s="255" t="s">
        <v>1</v>
      </c>
      <c r="F2017" s="256" t="s">
        <v>285</v>
      </c>
      <c r="G2017" s="254"/>
      <c r="H2017" s="257">
        <v>75.959999999999994</v>
      </c>
      <c r="I2017" s="258"/>
      <c r="J2017" s="254"/>
      <c r="K2017" s="254"/>
      <c r="L2017" s="259"/>
      <c r="M2017" s="260"/>
      <c r="N2017" s="261"/>
      <c r="O2017" s="261"/>
      <c r="P2017" s="261"/>
      <c r="Q2017" s="261"/>
      <c r="R2017" s="261"/>
      <c r="S2017" s="261"/>
      <c r="T2017" s="262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63" t="s">
        <v>230</v>
      </c>
      <c r="AU2017" s="263" t="s">
        <v>88</v>
      </c>
      <c r="AV2017" s="14" t="s">
        <v>121</v>
      </c>
      <c r="AW2017" s="14" t="s">
        <v>34</v>
      </c>
      <c r="AX2017" s="14" t="s">
        <v>86</v>
      </c>
      <c r="AY2017" s="263" t="s">
        <v>216</v>
      </c>
    </row>
    <row r="2018" s="2" customFormat="1" ht="16.5" customHeight="1">
      <c r="A2018" s="39"/>
      <c r="B2018" s="40"/>
      <c r="C2018" s="228" t="s">
        <v>3208</v>
      </c>
      <c r="D2018" s="228" t="s">
        <v>218</v>
      </c>
      <c r="E2018" s="229" t="s">
        <v>6664</v>
      </c>
      <c r="F2018" s="230" t="s">
        <v>6665</v>
      </c>
      <c r="G2018" s="231" t="s">
        <v>277</v>
      </c>
      <c r="H2018" s="232">
        <v>75.959999999999994</v>
      </c>
      <c r="I2018" s="233"/>
      <c r="J2018" s="234">
        <f>ROUND(I2018*H2018,2)</f>
        <v>0</v>
      </c>
      <c r="K2018" s="230" t="s">
        <v>222</v>
      </c>
      <c r="L2018" s="45"/>
      <c r="M2018" s="235" t="s">
        <v>1</v>
      </c>
      <c r="N2018" s="236" t="s">
        <v>44</v>
      </c>
      <c r="O2018" s="92"/>
      <c r="P2018" s="237">
        <f>O2018*H2018</f>
        <v>0</v>
      </c>
      <c r="Q2018" s="237">
        <v>6.0000000000000002E-05</v>
      </c>
      <c r="R2018" s="237">
        <f>Q2018*H2018</f>
        <v>0.0045575999999999993</v>
      </c>
      <c r="S2018" s="237">
        <v>0</v>
      </c>
      <c r="T2018" s="238">
        <f>S2018*H2018</f>
        <v>0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39" t="s">
        <v>290</v>
      </c>
      <c r="AT2018" s="239" t="s">
        <v>218</v>
      </c>
      <c r="AU2018" s="239" t="s">
        <v>88</v>
      </c>
      <c r="AY2018" s="18" t="s">
        <v>216</v>
      </c>
      <c r="BE2018" s="240">
        <f>IF(N2018="základní",J2018,0)</f>
        <v>0</v>
      </c>
      <c r="BF2018" s="240">
        <f>IF(N2018="snížená",J2018,0)</f>
        <v>0</v>
      </c>
      <c r="BG2018" s="240">
        <f>IF(N2018="zákl. přenesená",J2018,0)</f>
        <v>0</v>
      </c>
      <c r="BH2018" s="240">
        <f>IF(N2018="sníž. přenesená",J2018,0)</f>
        <v>0</v>
      </c>
      <c r="BI2018" s="240">
        <f>IF(N2018="nulová",J2018,0)</f>
        <v>0</v>
      </c>
      <c r="BJ2018" s="18" t="s">
        <v>86</v>
      </c>
      <c r="BK2018" s="240">
        <f>ROUND(I2018*H2018,2)</f>
        <v>0</v>
      </c>
      <c r="BL2018" s="18" t="s">
        <v>290</v>
      </c>
      <c r="BM2018" s="239" t="s">
        <v>6666</v>
      </c>
    </row>
    <row r="2019" s="13" customFormat="1">
      <c r="A2019" s="13"/>
      <c r="B2019" s="241"/>
      <c r="C2019" s="242"/>
      <c r="D2019" s="243" t="s">
        <v>230</v>
      </c>
      <c r="E2019" s="244" t="s">
        <v>1</v>
      </c>
      <c r="F2019" s="245" t="s">
        <v>6660</v>
      </c>
      <c r="G2019" s="242"/>
      <c r="H2019" s="246">
        <v>30</v>
      </c>
      <c r="I2019" s="247"/>
      <c r="J2019" s="242"/>
      <c r="K2019" s="242"/>
      <c r="L2019" s="248"/>
      <c r="M2019" s="249"/>
      <c r="N2019" s="250"/>
      <c r="O2019" s="250"/>
      <c r="P2019" s="250"/>
      <c r="Q2019" s="250"/>
      <c r="R2019" s="250"/>
      <c r="S2019" s="250"/>
      <c r="T2019" s="25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2" t="s">
        <v>230</v>
      </c>
      <c r="AU2019" s="252" t="s">
        <v>88</v>
      </c>
      <c r="AV2019" s="13" t="s">
        <v>88</v>
      </c>
      <c r="AW2019" s="13" t="s">
        <v>34</v>
      </c>
      <c r="AX2019" s="13" t="s">
        <v>79</v>
      </c>
      <c r="AY2019" s="252" t="s">
        <v>216</v>
      </c>
    </row>
    <row r="2020" s="13" customFormat="1">
      <c r="A2020" s="13"/>
      <c r="B2020" s="241"/>
      <c r="C2020" s="242"/>
      <c r="D2020" s="243" t="s">
        <v>230</v>
      </c>
      <c r="E2020" s="244" t="s">
        <v>1</v>
      </c>
      <c r="F2020" s="245" t="s">
        <v>6661</v>
      </c>
      <c r="G2020" s="242"/>
      <c r="H2020" s="246">
        <v>30</v>
      </c>
      <c r="I2020" s="247"/>
      <c r="J2020" s="242"/>
      <c r="K2020" s="242"/>
      <c r="L2020" s="248"/>
      <c r="M2020" s="249"/>
      <c r="N2020" s="250"/>
      <c r="O2020" s="250"/>
      <c r="P2020" s="250"/>
      <c r="Q2020" s="250"/>
      <c r="R2020" s="250"/>
      <c r="S2020" s="250"/>
      <c r="T2020" s="25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2" t="s">
        <v>230</v>
      </c>
      <c r="AU2020" s="252" t="s">
        <v>88</v>
      </c>
      <c r="AV2020" s="13" t="s">
        <v>88</v>
      </c>
      <c r="AW2020" s="13" t="s">
        <v>34</v>
      </c>
      <c r="AX2020" s="13" t="s">
        <v>79</v>
      </c>
      <c r="AY2020" s="252" t="s">
        <v>216</v>
      </c>
    </row>
    <row r="2021" s="15" customFormat="1">
      <c r="A2021" s="15"/>
      <c r="B2021" s="280"/>
      <c r="C2021" s="281"/>
      <c r="D2021" s="243" t="s">
        <v>230</v>
      </c>
      <c r="E2021" s="282" t="s">
        <v>1</v>
      </c>
      <c r="F2021" s="283" t="s">
        <v>6662</v>
      </c>
      <c r="G2021" s="281"/>
      <c r="H2021" s="284">
        <v>60</v>
      </c>
      <c r="I2021" s="285"/>
      <c r="J2021" s="281"/>
      <c r="K2021" s="281"/>
      <c r="L2021" s="286"/>
      <c r="M2021" s="287"/>
      <c r="N2021" s="288"/>
      <c r="O2021" s="288"/>
      <c r="P2021" s="288"/>
      <c r="Q2021" s="288"/>
      <c r="R2021" s="288"/>
      <c r="S2021" s="288"/>
      <c r="T2021" s="289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90" t="s">
        <v>230</v>
      </c>
      <c r="AU2021" s="290" t="s">
        <v>88</v>
      </c>
      <c r="AV2021" s="15" t="s">
        <v>99</v>
      </c>
      <c r="AW2021" s="15" t="s">
        <v>34</v>
      </c>
      <c r="AX2021" s="15" t="s">
        <v>79</v>
      </c>
      <c r="AY2021" s="290" t="s">
        <v>216</v>
      </c>
    </row>
    <row r="2022" s="13" customFormat="1">
      <c r="A2022" s="13"/>
      <c r="B2022" s="241"/>
      <c r="C2022" s="242"/>
      <c r="D2022" s="243" t="s">
        <v>230</v>
      </c>
      <c r="E2022" s="244" t="s">
        <v>1</v>
      </c>
      <c r="F2022" s="245" t="s">
        <v>6663</v>
      </c>
      <c r="G2022" s="242"/>
      <c r="H2022" s="246">
        <v>15.960000000000001</v>
      </c>
      <c r="I2022" s="247"/>
      <c r="J2022" s="242"/>
      <c r="K2022" s="242"/>
      <c r="L2022" s="248"/>
      <c r="M2022" s="249"/>
      <c r="N2022" s="250"/>
      <c r="O2022" s="250"/>
      <c r="P2022" s="250"/>
      <c r="Q2022" s="250"/>
      <c r="R2022" s="250"/>
      <c r="S2022" s="250"/>
      <c r="T2022" s="251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2" t="s">
        <v>230</v>
      </c>
      <c r="AU2022" s="252" t="s">
        <v>88</v>
      </c>
      <c r="AV2022" s="13" t="s">
        <v>88</v>
      </c>
      <c r="AW2022" s="13" t="s">
        <v>34</v>
      </c>
      <c r="AX2022" s="13" t="s">
        <v>79</v>
      </c>
      <c r="AY2022" s="252" t="s">
        <v>216</v>
      </c>
    </row>
    <row r="2023" s="14" customFormat="1">
      <c r="A2023" s="14"/>
      <c r="B2023" s="253"/>
      <c r="C2023" s="254"/>
      <c r="D2023" s="243" t="s">
        <v>230</v>
      </c>
      <c r="E2023" s="255" t="s">
        <v>1</v>
      </c>
      <c r="F2023" s="256" t="s">
        <v>285</v>
      </c>
      <c r="G2023" s="254"/>
      <c r="H2023" s="257">
        <v>75.959999999999994</v>
      </c>
      <c r="I2023" s="258"/>
      <c r="J2023" s="254"/>
      <c r="K2023" s="254"/>
      <c r="L2023" s="259"/>
      <c r="M2023" s="260"/>
      <c r="N2023" s="261"/>
      <c r="O2023" s="261"/>
      <c r="P2023" s="261"/>
      <c r="Q2023" s="261"/>
      <c r="R2023" s="261"/>
      <c r="S2023" s="261"/>
      <c r="T2023" s="262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63" t="s">
        <v>230</v>
      </c>
      <c r="AU2023" s="263" t="s">
        <v>88</v>
      </c>
      <c r="AV2023" s="14" t="s">
        <v>121</v>
      </c>
      <c r="AW2023" s="14" t="s">
        <v>34</v>
      </c>
      <c r="AX2023" s="14" t="s">
        <v>86</v>
      </c>
      <c r="AY2023" s="263" t="s">
        <v>216</v>
      </c>
    </row>
    <row r="2024" s="2" customFormat="1" ht="16.5" customHeight="1">
      <c r="A2024" s="39"/>
      <c r="B2024" s="40"/>
      <c r="C2024" s="228" t="s">
        <v>3213</v>
      </c>
      <c r="D2024" s="228" t="s">
        <v>218</v>
      </c>
      <c r="E2024" s="229" t="s">
        <v>3176</v>
      </c>
      <c r="F2024" s="230" t="s">
        <v>3177</v>
      </c>
      <c r="G2024" s="231" t="s">
        <v>277</v>
      </c>
      <c r="H2024" s="232">
        <v>76.799999999999997</v>
      </c>
      <c r="I2024" s="233"/>
      <c r="J2024" s="234">
        <f>ROUND(I2024*H2024,2)</f>
        <v>0</v>
      </c>
      <c r="K2024" s="230" t="s">
        <v>222</v>
      </c>
      <c r="L2024" s="45"/>
      <c r="M2024" s="235" t="s">
        <v>1</v>
      </c>
      <c r="N2024" s="236" t="s">
        <v>44</v>
      </c>
      <c r="O2024" s="92"/>
      <c r="P2024" s="237">
        <f>O2024*H2024</f>
        <v>0</v>
      </c>
      <c r="Q2024" s="237">
        <v>0.00017000000000000001</v>
      </c>
      <c r="R2024" s="237">
        <f>Q2024*H2024</f>
        <v>0.013056</v>
      </c>
      <c r="S2024" s="237">
        <v>0</v>
      </c>
      <c r="T2024" s="238">
        <f>S2024*H2024</f>
        <v>0</v>
      </c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R2024" s="239" t="s">
        <v>290</v>
      </c>
      <c r="AT2024" s="239" t="s">
        <v>218</v>
      </c>
      <c r="AU2024" s="239" t="s">
        <v>88</v>
      </c>
      <c r="AY2024" s="18" t="s">
        <v>216</v>
      </c>
      <c r="BE2024" s="240">
        <f>IF(N2024="základní",J2024,0)</f>
        <v>0</v>
      </c>
      <c r="BF2024" s="240">
        <f>IF(N2024="snížená",J2024,0)</f>
        <v>0</v>
      </c>
      <c r="BG2024" s="240">
        <f>IF(N2024="zákl. přenesená",J2024,0)</f>
        <v>0</v>
      </c>
      <c r="BH2024" s="240">
        <f>IF(N2024="sníž. přenesená",J2024,0)</f>
        <v>0</v>
      </c>
      <c r="BI2024" s="240">
        <f>IF(N2024="nulová",J2024,0)</f>
        <v>0</v>
      </c>
      <c r="BJ2024" s="18" t="s">
        <v>86</v>
      </c>
      <c r="BK2024" s="240">
        <f>ROUND(I2024*H2024,2)</f>
        <v>0</v>
      </c>
      <c r="BL2024" s="18" t="s">
        <v>290</v>
      </c>
      <c r="BM2024" s="239" t="s">
        <v>3178</v>
      </c>
    </row>
    <row r="2025" s="13" customFormat="1">
      <c r="A2025" s="13"/>
      <c r="B2025" s="241"/>
      <c r="C2025" s="242"/>
      <c r="D2025" s="243" t="s">
        <v>230</v>
      </c>
      <c r="E2025" s="244" t="s">
        <v>1</v>
      </c>
      <c r="F2025" s="245" t="s">
        <v>6667</v>
      </c>
      <c r="G2025" s="242"/>
      <c r="H2025" s="246">
        <v>33.600000000000001</v>
      </c>
      <c r="I2025" s="247"/>
      <c r="J2025" s="242"/>
      <c r="K2025" s="242"/>
      <c r="L2025" s="248"/>
      <c r="M2025" s="249"/>
      <c r="N2025" s="250"/>
      <c r="O2025" s="250"/>
      <c r="P2025" s="250"/>
      <c r="Q2025" s="250"/>
      <c r="R2025" s="250"/>
      <c r="S2025" s="250"/>
      <c r="T2025" s="25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2" t="s">
        <v>230</v>
      </c>
      <c r="AU2025" s="252" t="s">
        <v>88</v>
      </c>
      <c r="AV2025" s="13" t="s">
        <v>88</v>
      </c>
      <c r="AW2025" s="13" t="s">
        <v>34</v>
      </c>
      <c r="AX2025" s="13" t="s">
        <v>79</v>
      </c>
      <c r="AY2025" s="252" t="s">
        <v>216</v>
      </c>
    </row>
    <row r="2026" s="13" customFormat="1">
      <c r="A2026" s="13"/>
      <c r="B2026" s="241"/>
      <c r="C2026" s="242"/>
      <c r="D2026" s="243" t="s">
        <v>230</v>
      </c>
      <c r="E2026" s="244" t="s">
        <v>1</v>
      </c>
      <c r="F2026" s="245" t="s">
        <v>6668</v>
      </c>
      <c r="G2026" s="242"/>
      <c r="H2026" s="246">
        <v>43.200000000000003</v>
      </c>
      <c r="I2026" s="247"/>
      <c r="J2026" s="242"/>
      <c r="K2026" s="242"/>
      <c r="L2026" s="248"/>
      <c r="M2026" s="249"/>
      <c r="N2026" s="250"/>
      <c r="O2026" s="250"/>
      <c r="P2026" s="250"/>
      <c r="Q2026" s="250"/>
      <c r="R2026" s="250"/>
      <c r="S2026" s="250"/>
      <c r="T2026" s="251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2" t="s">
        <v>230</v>
      </c>
      <c r="AU2026" s="252" t="s">
        <v>88</v>
      </c>
      <c r="AV2026" s="13" t="s">
        <v>88</v>
      </c>
      <c r="AW2026" s="13" t="s">
        <v>34</v>
      </c>
      <c r="AX2026" s="13" t="s">
        <v>79</v>
      </c>
      <c r="AY2026" s="252" t="s">
        <v>216</v>
      </c>
    </row>
    <row r="2027" s="14" customFormat="1">
      <c r="A2027" s="14"/>
      <c r="B2027" s="253"/>
      <c r="C2027" s="254"/>
      <c r="D2027" s="243" t="s">
        <v>230</v>
      </c>
      <c r="E2027" s="255" t="s">
        <v>1</v>
      </c>
      <c r="F2027" s="256" t="s">
        <v>285</v>
      </c>
      <c r="G2027" s="254"/>
      <c r="H2027" s="257">
        <v>76.800000000000011</v>
      </c>
      <c r="I2027" s="258"/>
      <c r="J2027" s="254"/>
      <c r="K2027" s="254"/>
      <c r="L2027" s="259"/>
      <c r="M2027" s="260"/>
      <c r="N2027" s="261"/>
      <c r="O2027" s="261"/>
      <c r="P2027" s="261"/>
      <c r="Q2027" s="261"/>
      <c r="R2027" s="261"/>
      <c r="S2027" s="261"/>
      <c r="T2027" s="262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3" t="s">
        <v>230</v>
      </c>
      <c r="AU2027" s="263" t="s">
        <v>88</v>
      </c>
      <c r="AV2027" s="14" t="s">
        <v>121</v>
      </c>
      <c r="AW2027" s="14" t="s">
        <v>34</v>
      </c>
      <c r="AX2027" s="14" t="s">
        <v>86</v>
      </c>
      <c r="AY2027" s="263" t="s">
        <v>216</v>
      </c>
    </row>
    <row r="2028" s="2" customFormat="1" ht="16.5" customHeight="1">
      <c r="A2028" s="39"/>
      <c r="B2028" s="40"/>
      <c r="C2028" s="228" t="s">
        <v>3235</v>
      </c>
      <c r="D2028" s="228" t="s">
        <v>218</v>
      </c>
      <c r="E2028" s="229" t="s">
        <v>6669</v>
      </c>
      <c r="F2028" s="230" t="s">
        <v>6670</v>
      </c>
      <c r="G2028" s="231" t="s">
        <v>277</v>
      </c>
      <c r="H2028" s="232">
        <v>227.88</v>
      </c>
      <c r="I2028" s="233"/>
      <c r="J2028" s="234">
        <f>ROUND(I2028*H2028,2)</f>
        <v>0</v>
      </c>
      <c r="K2028" s="230" t="s">
        <v>222</v>
      </c>
      <c r="L2028" s="45"/>
      <c r="M2028" s="235" t="s">
        <v>1</v>
      </c>
      <c r="N2028" s="236" t="s">
        <v>44</v>
      </c>
      <c r="O2028" s="92"/>
      <c r="P2028" s="237">
        <f>O2028*H2028</f>
        <v>0</v>
      </c>
      <c r="Q2028" s="237">
        <v>0.00013999999999999999</v>
      </c>
      <c r="R2028" s="237">
        <f>Q2028*H2028</f>
        <v>0.0319032</v>
      </c>
      <c r="S2028" s="237">
        <v>0</v>
      </c>
      <c r="T2028" s="238">
        <f>S2028*H2028</f>
        <v>0</v>
      </c>
      <c r="U2028" s="39"/>
      <c r="V2028" s="39"/>
      <c r="W2028" s="39"/>
      <c r="X2028" s="39"/>
      <c r="Y2028" s="39"/>
      <c r="Z2028" s="39"/>
      <c r="AA2028" s="39"/>
      <c r="AB2028" s="39"/>
      <c r="AC2028" s="39"/>
      <c r="AD2028" s="39"/>
      <c r="AE2028" s="39"/>
      <c r="AR2028" s="239" t="s">
        <v>290</v>
      </c>
      <c r="AT2028" s="239" t="s">
        <v>218</v>
      </c>
      <c r="AU2028" s="239" t="s">
        <v>88</v>
      </c>
      <c r="AY2028" s="18" t="s">
        <v>216</v>
      </c>
      <c r="BE2028" s="240">
        <f>IF(N2028="základní",J2028,0)</f>
        <v>0</v>
      </c>
      <c r="BF2028" s="240">
        <f>IF(N2028="snížená",J2028,0)</f>
        <v>0</v>
      </c>
      <c r="BG2028" s="240">
        <f>IF(N2028="zákl. přenesená",J2028,0)</f>
        <v>0</v>
      </c>
      <c r="BH2028" s="240">
        <f>IF(N2028="sníž. přenesená",J2028,0)</f>
        <v>0</v>
      </c>
      <c r="BI2028" s="240">
        <f>IF(N2028="nulová",J2028,0)</f>
        <v>0</v>
      </c>
      <c r="BJ2028" s="18" t="s">
        <v>86</v>
      </c>
      <c r="BK2028" s="240">
        <f>ROUND(I2028*H2028,2)</f>
        <v>0</v>
      </c>
      <c r="BL2028" s="18" t="s">
        <v>290</v>
      </c>
      <c r="BM2028" s="239" t="s">
        <v>6671</v>
      </c>
    </row>
    <row r="2029" s="13" customFormat="1">
      <c r="A2029" s="13"/>
      <c r="B2029" s="241"/>
      <c r="C2029" s="242"/>
      <c r="D2029" s="243" t="s">
        <v>230</v>
      </c>
      <c r="E2029" s="244" t="s">
        <v>1</v>
      </c>
      <c r="F2029" s="245" t="s">
        <v>6660</v>
      </c>
      <c r="G2029" s="242"/>
      <c r="H2029" s="246">
        <v>30</v>
      </c>
      <c r="I2029" s="247"/>
      <c r="J2029" s="242"/>
      <c r="K2029" s="242"/>
      <c r="L2029" s="248"/>
      <c r="M2029" s="249"/>
      <c r="N2029" s="250"/>
      <c r="O2029" s="250"/>
      <c r="P2029" s="250"/>
      <c r="Q2029" s="250"/>
      <c r="R2029" s="250"/>
      <c r="S2029" s="250"/>
      <c r="T2029" s="251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2" t="s">
        <v>230</v>
      </c>
      <c r="AU2029" s="252" t="s">
        <v>88</v>
      </c>
      <c r="AV2029" s="13" t="s">
        <v>88</v>
      </c>
      <c r="AW2029" s="13" t="s">
        <v>34</v>
      </c>
      <c r="AX2029" s="13" t="s">
        <v>79</v>
      </c>
      <c r="AY2029" s="252" t="s">
        <v>216</v>
      </c>
    </row>
    <row r="2030" s="13" customFormat="1">
      <c r="A2030" s="13"/>
      <c r="B2030" s="241"/>
      <c r="C2030" s="242"/>
      <c r="D2030" s="243" t="s">
        <v>230</v>
      </c>
      <c r="E2030" s="244" t="s">
        <v>1</v>
      </c>
      <c r="F2030" s="245" t="s">
        <v>6661</v>
      </c>
      <c r="G2030" s="242"/>
      <c r="H2030" s="246">
        <v>30</v>
      </c>
      <c r="I2030" s="247"/>
      <c r="J2030" s="242"/>
      <c r="K2030" s="242"/>
      <c r="L2030" s="248"/>
      <c r="M2030" s="249"/>
      <c r="N2030" s="250"/>
      <c r="O2030" s="250"/>
      <c r="P2030" s="250"/>
      <c r="Q2030" s="250"/>
      <c r="R2030" s="250"/>
      <c r="S2030" s="250"/>
      <c r="T2030" s="25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2" t="s">
        <v>230</v>
      </c>
      <c r="AU2030" s="252" t="s">
        <v>88</v>
      </c>
      <c r="AV2030" s="13" t="s">
        <v>88</v>
      </c>
      <c r="AW2030" s="13" t="s">
        <v>34</v>
      </c>
      <c r="AX2030" s="13" t="s">
        <v>79</v>
      </c>
      <c r="AY2030" s="252" t="s">
        <v>216</v>
      </c>
    </row>
    <row r="2031" s="15" customFormat="1">
      <c r="A2031" s="15"/>
      <c r="B2031" s="280"/>
      <c r="C2031" s="281"/>
      <c r="D2031" s="243" t="s">
        <v>230</v>
      </c>
      <c r="E2031" s="282" t="s">
        <v>1</v>
      </c>
      <c r="F2031" s="283" t="s">
        <v>6662</v>
      </c>
      <c r="G2031" s="281"/>
      <c r="H2031" s="284">
        <v>60</v>
      </c>
      <c r="I2031" s="285"/>
      <c r="J2031" s="281"/>
      <c r="K2031" s="281"/>
      <c r="L2031" s="286"/>
      <c r="M2031" s="287"/>
      <c r="N2031" s="288"/>
      <c r="O2031" s="288"/>
      <c r="P2031" s="288"/>
      <c r="Q2031" s="288"/>
      <c r="R2031" s="288"/>
      <c r="S2031" s="288"/>
      <c r="T2031" s="289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90" t="s">
        <v>230</v>
      </c>
      <c r="AU2031" s="290" t="s">
        <v>88</v>
      </c>
      <c r="AV2031" s="15" t="s">
        <v>99</v>
      </c>
      <c r="AW2031" s="15" t="s">
        <v>34</v>
      </c>
      <c r="AX2031" s="15" t="s">
        <v>79</v>
      </c>
      <c r="AY2031" s="290" t="s">
        <v>216</v>
      </c>
    </row>
    <row r="2032" s="13" customFormat="1">
      <c r="A2032" s="13"/>
      <c r="B2032" s="241"/>
      <c r="C2032" s="242"/>
      <c r="D2032" s="243" t="s">
        <v>230</v>
      </c>
      <c r="E2032" s="244" t="s">
        <v>1</v>
      </c>
      <c r="F2032" s="245" t="s">
        <v>6663</v>
      </c>
      <c r="G2032" s="242"/>
      <c r="H2032" s="246">
        <v>15.960000000000001</v>
      </c>
      <c r="I2032" s="247"/>
      <c r="J2032" s="242"/>
      <c r="K2032" s="242"/>
      <c r="L2032" s="248"/>
      <c r="M2032" s="249"/>
      <c r="N2032" s="250"/>
      <c r="O2032" s="250"/>
      <c r="P2032" s="250"/>
      <c r="Q2032" s="250"/>
      <c r="R2032" s="250"/>
      <c r="S2032" s="250"/>
      <c r="T2032" s="25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2" t="s">
        <v>230</v>
      </c>
      <c r="AU2032" s="252" t="s">
        <v>88</v>
      </c>
      <c r="AV2032" s="13" t="s">
        <v>88</v>
      </c>
      <c r="AW2032" s="13" t="s">
        <v>34</v>
      </c>
      <c r="AX2032" s="13" t="s">
        <v>79</v>
      </c>
      <c r="AY2032" s="252" t="s">
        <v>216</v>
      </c>
    </row>
    <row r="2033" s="14" customFormat="1">
      <c r="A2033" s="14"/>
      <c r="B2033" s="253"/>
      <c r="C2033" s="254"/>
      <c r="D2033" s="243" t="s">
        <v>230</v>
      </c>
      <c r="E2033" s="255" t="s">
        <v>1</v>
      </c>
      <c r="F2033" s="256" t="s">
        <v>285</v>
      </c>
      <c r="G2033" s="254"/>
      <c r="H2033" s="257">
        <v>75.960000000000008</v>
      </c>
      <c r="I2033" s="258"/>
      <c r="J2033" s="254"/>
      <c r="K2033" s="254"/>
      <c r="L2033" s="259"/>
      <c r="M2033" s="260"/>
      <c r="N2033" s="261"/>
      <c r="O2033" s="261"/>
      <c r="P2033" s="261"/>
      <c r="Q2033" s="261"/>
      <c r="R2033" s="261"/>
      <c r="S2033" s="261"/>
      <c r="T2033" s="262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63" t="s">
        <v>230</v>
      </c>
      <c r="AU2033" s="263" t="s">
        <v>88</v>
      </c>
      <c r="AV2033" s="14" t="s">
        <v>121</v>
      </c>
      <c r="AW2033" s="14" t="s">
        <v>34</v>
      </c>
      <c r="AX2033" s="14" t="s">
        <v>86</v>
      </c>
      <c r="AY2033" s="263" t="s">
        <v>216</v>
      </c>
    </row>
    <row r="2034" s="13" customFormat="1">
      <c r="A2034" s="13"/>
      <c r="B2034" s="241"/>
      <c r="C2034" s="242"/>
      <c r="D2034" s="243" t="s">
        <v>230</v>
      </c>
      <c r="E2034" s="242"/>
      <c r="F2034" s="245" t="s">
        <v>6672</v>
      </c>
      <c r="G2034" s="242"/>
      <c r="H2034" s="246">
        <v>227.88</v>
      </c>
      <c r="I2034" s="247"/>
      <c r="J2034" s="242"/>
      <c r="K2034" s="242"/>
      <c r="L2034" s="248"/>
      <c r="M2034" s="249"/>
      <c r="N2034" s="250"/>
      <c r="O2034" s="250"/>
      <c r="P2034" s="250"/>
      <c r="Q2034" s="250"/>
      <c r="R2034" s="250"/>
      <c r="S2034" s="250"/>
      <c r="T2034" s="25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2" t="s">
        <v>230</v>
      </c>
      <c r="AU2034" s="252" t="s">
        <v>88</v>
      </c>
      <c r="AV2034" s="13" t="s">
        <v>88</v>
      </c>
      <c r="AW2034" s="13" t="s">
        <v>4</v>
      </c>
      <c r="AX2034" s="13" t="s">
        <v>86</v>
      </c>
      <c r="AY2034" s="252" t="s">
        <v>216</v>
      </c>
    </row>
    <row r="2035" s="2" customFormat="1" ht="16.5" customHeight="1">
      <c r="A2035" s="39"/>
      <c r="B2035" s="40"/>
      <c r="C2035" s="228" t="s">
        <v>3242</v>
      </c>
      <c r="D2035" s="228" t="s">
        <v>218</v>
      </c>
      <c r="E2035" s="229" t="s">
        <v>3186</v>
      </c>
      <c r="F2035" s="230" t="s">
        <v>3187</v>
      </c>
      <c r="G2035" s="231" t="s">
        <v>277</v>
      </c>
      <c r="H2035" s="232">
        <v>152.75999999999999</v>
      </c>
      <c r="I2035" s="233"/>
      <c r="J2035" s="234">
        <f>ROUND(I2035*H2035,2)</f>
        <v>0</v>
      </c>
      <c r="K2035" s="230" t="s">
        <v>222</v>
      </c>
      <c r="L2035" s="45"/>
      <c r="M2035" s="235" t="s">
        <v>1</v>
      </c>
      <c r="N2035" s="236" t="s">
        <v>44</v>
      </c>
      <c r="O2035" s="92"/>
      <c r="P2035" s="237">
        <f>O2035*H2035</f>
        <v>0</v>
      </c>
      <c r="Q2035" s="237">
        <v>0.00012</v>
      </c>
      <c r="R2035" s="237">
        <f>Q2035*H2035</f>
        <v>0.018331199999999999</v>
      </c>
      <c r="S2035" s="237">
        <v>0</v>
      </c>
      <c r="T2035" s="238">
        <f>S2035*H2035</f>
        <v>0</v>
      </c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R2035" s="239" t="s">
        <v>290</v>
      </c>
      <c r="AT2035" s="239" t="s">
        <v>218</v>
      </c>
      <c r="AU2035" s="239" t="s">
        <v>88</v>
      </c>
      <c r="AY2035" s="18" t="s">
        <v>216</v>
      </c>
      <c r="BE2035" s="240">
        <f>IF(N2035="základní",J2035,0)</f>
        <v>0</v>
      </c>
      <c r="BF2035" s="240">
        <f>IF(N2035="snížená",J2035,0)</f>
        <v>0</v>
      </c>
      <c r="BG2035" s="240">
        <f>IF(N2035="zákl. přenesená",J2035,0)</f>
        <v>0</v>
      </c>
      <c r="BH2035" s="240">
        <f>IF(N2035="sníž. přenesená",J2035,0)</f>
        <v>0</v>
      </c>
      <c r="BI2035" s="240">
        <f>IF(N2035="nulová",J2035,0)</f>
        <v>0</v>
      </c>
      <c r="BJ2035" s="18" t="s">
        <v>86</v>
      </c>
      <c r="BK2035" s="240">
        <f>ROUND(I2035*H2035,2)</f>
        <v>0</v>
      </c>
      <c r="BL2035" s="18" t="s">
        <v>290</v>
      </c>
      <c r="BM2035" s="239" t="s">
        <v>3188</v>
      </c>
    </row>
    <row r="2036" s="13" customFormat="1">
      <c r="A2036" s="13"/>
      <c r="B2036" s="241"/>
      <c r="C2036" s="242"/>
      <c r="D2036" s="243" t="s">
        <v>230</v>
      </c>
      <c r="E2036" s="244" t="s">
        <v>1</v>
      </c>
      <c r="F2036" s="245" t="s">
        <v>6667</v>
      </c>
      <c r="G2036" s="242"/>
      <c r="H2036" s="246">
        <v>33.600000000000001</v>
      </c>
      <c r="I2036" s="247"/>
      <c r="J2036" s="242"/>
      <c r="K2036" s="242"/>
      <c r="L2036" s="248"/>
      <c r="M2036" s="249"/>
      <c r="N2036" s="250"/>
      <c r="O2036" s="250"/>
      <c r="P2036" s="250"/>
      <c r="Q2036" s="250"/>
      <c r="R2036" s="250"/>
      <c r="S2036" s="250"/>
      <c r="T2036" s="25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2" t="s">
        <v>230</v>
      </c>
      <c r="AU2036" s="252" t="s">
        <v>88</v>
      </c>
      <c r="AV2036" s="13" t="s">
        <v>88</v>
      </c>
      <c r="AW2036" s="13" t="s">
        <v>34</v>
      </c>
      <c r="AX2036" s="13" t="s">
        <v>79</v>
      </c>
      <c r="AY2036" s="252" t="s">
        <v>216</v>
      </c>
    </row>
    <row r="2037" s="13" customFormat="1">
      <c r="A2037" s="13"/>
      <c r="B2037" s="241"/>
      <c r="C2037" s="242"/>
      <c r="D2037" s="243" t="s">
        <v>230</v>
      </c>
      <c r="E2037" s="244" t="s">
        <v>1</v>
      </c>
      <c r="F2037" s="245" t="s">
        <v>6668</v>
      </c>
      <c r="G2037" s="242"/>
      <c r="H2037" s="246">
        <v>43.200000000000003</v>
      </c>
      <c r="I2037" s="247"/>
      <c r="J2037" s="242"/>
      <c r="K2037" s="242"/>
      <c r="L2037" s="248"/>
      <c r="M2037" s="249"/>
      <c r="N2037" s="250"/>
      <c r="O2037" s="250"/>
      <c r="P2037" s="250"/>
      <c r="Q2037" s="250"/>
      <c r="R2037" s="250"/>
      <c r="S2037" s="250"/>
      <c r="T2037" s="25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2" t="s">
        <v>230</v>
      </c>
      <c r="AU2037" s="252" t="s">
        <v>88</v>
      </c>
      <c r="AV2037" s="13" t="s">
        <v>88</v>
      </c>
      <c r="AW2037" s="13" t="s">
        <v>34</v>
      </c>
      <c r="AX2037" s="13" t="s">
        <v>79</v>
      </c>
      <c r="AY2037" s="252" t="s">
        <v>216</v>
      </c>
    </row>
    <row r="2038" s="15" customFormat="1">
      <c r="A2038" s="15"/>
      <c r="B2038" s="280"/>
      <c r="C2038" s="281"/>
      <c r="D2038" s="243" t="s">
        <v>230</v>
      </c>
      <c r="E2038" s="282" t="s">
        <v>1</v>
      </c>
      <c r="F2038" s="283" t="s">
        <v>6673</v>
      </c>
      <c r="G2038" s="281"/>
      <c r="H2038" s="284">
        <v>76.800000000000011</v>
      </c>
      <c r="I2038" s="285"/>
      <c r="J2038" s="281"/>
      <c r="K2038" s="281"/>
      <c r="L2038" s="286"/>
      <c r="M2038" s="287"/>
      <c r="N2038" s="288"/>
      <c r="O2038" s="288"/>
      <c r="P2038" s="288"/>
      <c r="Q2038" s="288"/>
      <c r="R2038" s="288"/>
      <c r="S2038" s="288"/>
      <c r="T2038" s="289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90" t="s">
        <v>230</v>
      </c>
      <c r="AU2038" s="290" t="s">
        <v>88</v>
      </c>
      <c r="AV2038" s="15" t="s">
        <v>99</v>
      </c>
      <c r="AW2038" s="15" t="s">
        <v>34</v>
      </c>
      <c r="AX2038" s="15" t="s">
        <v>79</v>
      </c>
      <c r="AY2038" s="290" t="s">
        <v>216</v>
      </c>
    </row>
    <row r="2039" s="13" customFormat="1">
      <c r="A2039" s="13"/>
      <c r="B2039" s="241"/>
      <c r="C2039" s="242"/>
      <c r="D2039" s="243" t="s">
        <v>230</v>
      </c>
      <c r="E2039" s="244" t="s">
        <v>1</v>
      </c>
      <c r="F2039" s="245" t="s">
        <v>6660</v>
      </c>
      <c r="G2039" s="242"/>
      <c r="H2039" s="246">
        <v>30</v>
      </c>
      <c r="I2039" s="247"/>
      <c r="J2039" s="242"/>
      <c r="K2039" s="242"/>
      <c r="L2039" s="248"/>
      <c r="M2039" s="249"/>
      <c r="N2039" s="250"/>
      <c r="O2039" s="250"/>
      <c r="P2039" s="250"/>
      <c r="Q2039" s="250"/>
      <c r="R2039" s="250"/>
      <c r="S2039" s="250"/>
      <c r="T2039" s="251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2" t="s">
        <v>230</v>
      </c>
      <c r="AU2039" s="252" t="s">
        <v>88</v>
      </c>
      <c r="AV2039" s="13" t="s">
        <v>88</v>
      </c>
      <c r="AW2039" s="13" t="s">
        <v>34</v>
      </c>
      <c r="AX2039" s="13" t="s">
        <v>79</v>
      </c>
      <c r="AY2039" s="252" t="s">
        <v>216</v>
      </c>
    </row>
    <row r="2040" s="13" customFormat="1">
      <c r="A2040" s="13"/>
      <c r="B2040" s="241"/>
      <c r="C2040" s="242"/>
      <c r="D2040" s="243" t="s">
        <v>230</v>
      </c>
      <c r="E2040" s="244" t="s">
        <v>1</v>
      </c>
      <c r="F2040" s="245" t="s">
        <v>6661</v>
      </c>
      <c r="G2040" s="242"/>
      <c r="H2040" s="246">
        <v>30</v>
      </c>
      <c r="I2040" s="247"/>
      <c r="J2040" s="242"/>
      <c r="K2040" s="242"/>
      <c r="L2040" s="248"/>
      <c r="M2040" s="249"/>
      <c r="N2040" s="250"/>
      <c r="O2040" s="250"/>
      <c r="P2040" s="250"/>
      <c r="Q2040" s="250"/>
      <c r="R2040" s="250"/>
      <c r="S2040" s="250"/>
      <c r="T2040" s="25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52" t="s">
        <v>230</v>
      </c>
      <c r="AU2040" s="252" t="s">
        <v>88</v>
      </c>
      <c r="AV2040" s="13" t="s">
        <v>88</v>
      </c>
      <c r="AW2040" s="13" t="s">
        <v>34</v>
      </c>
      <c r="AX2040" s="13" t="s">
        <v>79</v>
      </c>
      <c r="AY2040" s="252" t="s">
        <v>216</v>
      </c>
    </row>
    <row r="2041" s="15" customFormat="1">
      <c r="A2041" s="15"/>
      <c r="B2041" s="280"/>
      <c r="C2041" s="281"/>
      <c r="D2041" s="243" t="s">
        <v>230</v>
      </c>
      <c r="E2041" s="282" t="s">
        <v>1</v>
      </c>
      <c r="F2041" s="283" t="s">
        <v>6662</v>
      </c>
      <c r="G2041" s="281"/>
      <c r="H2041" s="284">
        <v>60</v>
      </c>
      <c r="I2041" s="285"/>
      <c r="J2041" s="281"/>
      <c r="K2041" s="281"/>
      <c r="L2041" s="286"/>
      <c r="M2041" s="287"/>
      <c r="N2041" s="288"/>
      <c r="O2041" s="288"/>
      <c r="P2041" s="288"/>
      <c r="Q2041" s="288"/>
      <c r="R2041" s="288"/>
      <c r="S2041" s="288"/>
      <c r="T2041" s="289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90" t="s">
        <v>230</v>
      </c>
      <c r="AU2041" s="290" t="s">
        <v>88</v>
      </c>
      <c r="AV2041" s="15" t="s">
        <v>99</v>
      </c>
      <c r="AW2041" s="15" t="s">
        <v>34</v>
      </c>
      <c r="AX2041" s="15" t="s">
        <v>79</v>
      </c>
      <c r="AY2041" s="290" t="s">
        <v>216</v>
      </c>
    </row>
    <row r="2042" s="13" customFormat="1">
      <c r="A2042" s="13"/>
      <c r="B2042" s="241"/>
      <c r="C2042" s="242"/>
      <c r="D2042" s="243" t="s">
        <v>230</v>
      </c>
      <c r="E2042" s="244" t="s">
        <v>1</v>
      </c>
      <c r="F2042" s="245" t="s">
        <v>6663</v>
      </c>
      <c r="G2042" s="242"/>
      <c r="H2042" s="246">
        <v>15.960000000000001</v>
      </c>
      <c r="I2042" s="247"/>
      <c r="J2042" s="242"/>
      <c r="K2042" s="242"/>
      <c r="L2042" s="248"/>
      <c r="M2042" s="249"/>
      <c r="N2042" s="250"/>
      <c r="O2042" s="250"/>
      <c r="P2042" s="250"/>
      <c r="Q2042" s="250"/>
      <c r="R2042" s="250"/>
      <c r="S2042" s="250"/>
      <c r="T2042" s="25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2" t="s">
        <v>230</v>
      </c>
      <c r="AU2042" s="252" t="s">
        <v>88</v>
      </c>
      <c r="AV2042" s="13" t="s">
        <v>88</v>
      </c>
      <c r="AW2042" s="13" t="s">
        <v>34</v>
      </c>
      <c r="AX2042" s="13" t="s">
        <v>79</v>
      </c>
      <c r="AY2042" s="252" t="s">
        <v>216</v>
      </c>
    </row>
    <row r="2043" s="14" customFormat="1">
      <c r="A2043" s="14"/>
      <c r="B2043" s="253"/>
      <c r="C2043" s="254"/>
      <c r="D2043" s="243" t="s">
        <v>230</v>
      </c>
      <c r="E2043" s="255" t="s">
        <v>1</v>
      </c>
      <c r="F2043" s="256" t="s">
        <v>285</v>
      </c>
      <c r="G2043" s="254"/>
      <c r="H2043" s="257">
        <v>152.76000000000002</v>
      </c>
      <c r="I2043" s="258"/>
      <c r="J2043" s="254"/>
      <c r="K2043" s="254"/>
      <c r="L2043" s="259"/>
      <c r="M2043" s="260"/>
      <c r="N2043" s="261"/>
      <c r="O2043" s="261"/>
      <c r="P2043" s="261"/>
      <c r="Q2043" s="261"/>
      <c r="R2043" s="261"/>
      <c r="S2043" s="261"/>
      <c r="T2043" s="262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3" t="s">
        <v>230</v>
      </c>
      <c r="AU2043" s="263" t="s">
        <v>88</v>
      </c>
      <c r="AV2043" s="14" t="s">
        <v>121</v>
      </c>
      <c r="AW2043" s="14" t="s">
        <v>34</v>
      </c>
      <c r="AX2043" s="14" t="s">
        <v>86</v>
      </c>
      <c r="AY2043" s="263" t="s">
        <v>216</v>
      </c>
    </row>
    <row r="2044" s="2" customFormat="1" ht="16.5" customHeight="1">
      <c r="A2044" s="39"/>
      <c r="B2044" s="40"/>
      <c r="C2044" s="228" t="s">
        <v>3252</v>
      </c>
      <c r="D2044" s="228" t="s">
        <v>218</v>
      </c>
      <c r="E2044" s="229" t="s">
        <v>6674</v>
      </c>
      <c r="F2044" s="230" t="s">
        <v>6675</v>
      </c>
      <c r="G2044" s="231" t="s">
        <v>277</v>
      </c>
      <c r="H2044" s="232">
        <v>75.959999999999994</v>
      </c>
      <c r="I2044" s="233"/>
      <c r="J2044" s="234">
        <f>ROUND(I2044*H2044,2)</f>
        <v>0</v>
      </c>
      <c r="K2044" s="230" t="s">
        <v>222</v>
      </c>
      <c r="L2044" s="45"/>
      <c r="M2044" s="235" t="s">
        <v>1</v>
      </c>
      <c r="N2044" s="236" t="s">
        <v>44</v>
      </c>
      <c r="O2044" s="92"/>
      <c r="P2044" s="237">
        <f>O2044*H2044</f>
        <v>0</v>
      </c>
      <c r="Q2044" s="237">
        <v>0.00012</v>
      </c>
      <c r="R2044" s="237">
        <f>Q2044*H2044</f>
        <v>0.0091151999999999987</v>
      </c>
      <c r="S2044" s="237">
        <v>0</v>
      </c>
      <c r="T2044" s="238">
        <f>S2044*H2044</f>
        <v>0</v>
      </c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R2044" s="239" t="s">
        <v>290</v>
      </c>
      <c r="AT2044" s="239" t="s">
        <v>218</v>
      </c>
      <c r="AU2044" s="239" t="s">
        <v>88</v>
      </c>
      <c r="AY2044" s="18" t="s">
        <v>216</v>
      </c>
      <c r="BE2044" s="240">
        <f>IF(N2044="základní",J2044,0)</f>
        <v>0</v>
      </c>
      <c r="BF2044" s="240">
        <f>IF(N2044="snížená",J2044,0)</f>
        <v>0</v>
      </c>
      <c r="BG2044" s="240">
        <f>IF(N2044="zákl. přenesená",J2044,0)</f>
        <v>0</v>
      </c>
      <c r="BH2044" s="240">
        <f>IF(N2044="sníž. přenesená",J2044,0)</f>
        <v>0</v>
      </c>
      <c r="BI2044" s="240">
        <f>IF(N2044="nulová",J2044,0)</f>
        <v>0</v>
      </c>
      <c r="BJ2044" s="18" t="s">
        <v>86</v>
      </c>
      <c r="BK2044" s="240">
        <f>ROUND(I2044*H2044,2)</f>
        <v>0</v>
      </c>
      <c r="BL2044" s="18" t="s">
        <v>290</v>
      </c>
      <c r="BM2044" s="239" t="s">
        <v>6676</v>
      </c>
    </row>
    <row r="2045" s="13" customFormat="1">
      <c r="A2045" s="13"/>
      <c r="B2045" s="241"/>
      <c r="C2045" s="242"/>
      <c r="D2045" s="243" t="s">
        <v>230</v>
      </c>
      <c r="E2045" s="242"/>
      <c r="F2045" s="245" t="s">
        <v>6677</v>
      </c>
      <c r="G2045" s="242"/>
      <c r="H2045" s="246">
        <v>75.959999999999994</v>
      </c>
      <c r="I2045" s="247"/>
      <c r="J2045" s="242"/>
      <c r="K2045" s="242"/>
      <c r="L2045" s="248"/>
      <c r="M2045" s="249"/>
      <c r="N2045" s="250"/>
      <c r="O2045" s="250"/>
      <c r="P2045" s="250"/>
      <c r="Q2045" s="250"/>
      <c r="R2045" s="250"/>
      <c r="S2045" s="250"/>
      <c r="T2045" s="25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2" t="s">
        <v>230</v>
      </c>
      <c r="AU2045" s="252" t="s">
        <v>88</v>
      </c>
      <c r="AV2045" s="13" t="s">
        <v>88</v>
      </c>
      <c r="AW2045" s="13" t="s">
        <v>4</v>
      </c>
      <c r="AX2045" s="13" t="s">
        <v>86</v>
      </c>
      <c r="AY2045" s="252" t="s">
        <v>216</v>
      </c>
    </row>
    <row r="2046" s="2" customFormat="1" ht="16.5" customHeight="1">
      <c r="A2046" s="39"/>
      <c r="B2046" s="40"/>
      <c r="C2046" s="228" t="s">
        <v>3259</v>
      </c>
      <c r="D2046" s="228" t="s">
        <v>218</v>
      </c>
      <c r="E2046" s="229" t="s">
        <v>3190</v>
      </c>
      <c r="F2046" s="230" t="s">
        <v>3191</v>
      </c>
      <c r="G2046" s="231" t="s">
        <v>277</v>
      </c>
      <c r="H2046" s="232">
        <v>76.799999999999997</v>
      </c>
      <c r="I2046" s="233"/>
      <c r="J2046" s="234">
        <f>ROUND(I2046*H2046,2)</f>
        <v>0</v>
      </c>
      <c r="K2046" s="230" t="s">
        <v>222</v>
      </c>
      <c r="L2046" s="45"/>
      <c r="M2046" s="235" t="s">
        <v>1</v>
      </c>
      <c r="N2046" s="236" t="s">
        <v>44</v>
      </c>
      <c r="O2046" s="92"/>
      <c r="P2046" s="237">
        <f>O2046*H2046</f>
        <v>0</v>
      </c>
      <c r="Q2046" s="237">
        <v>0.00013999999999999999</v>
      </c>
      <c r="R2046" s="237">
        <f>Q2046*H2046</f>
        <v>0.010751999999999999</v>
      </c>
      <c r="S2046" s="237">
        <v>0</v>
      </c>
      <c r="T2046" s="238">
        <f>S2046*H2046</f>
        <v>0</v>
      </c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R2046" s="239" t="s">
        <v>290</v>
      </c>
      <c r="AT2046" s="239" t="s">
        <v>218</v>
      </c>
      <c r="AU2046" s="239" t="s">
        <v>88</v>
      </c>
      <c r="AY2046" s="18" t="s">
        <v>216</v>
      </c>
      <c r="BE2046" s="240">
        <f>IF(N2046="základní",J2046,0)</f>
        <v>0</v>
      </c>
      <c r="BF2046" s="240">
        <f>IF(N2046="snížená",J2046,0)</f>
        <v>0</v>
      </c>
      <c r="BG2046" s="240">
        <f>IF(N2046="zákl. přenesená",J2046,0)</f>
        <v>0</v>
      </c>
      <c r="BH2046" s="240">
        <f>IF(N2046="sníž. přenesená",J2046,0)</f>
        <v>0</v>
      </c>
      <c r="BI2046" s="240">
        <f>IF(N2046="nulová",J2046,0)</f>
        <v>0</v>
      </c>
      <c r="BJ2046" s="18" t="s">
        <v>86</v>
      </c>
      <c r="BK2046" s="240">
        <f>ROUND(I2046*H2046,2)</f>
        <v>0</v>
      </c>
      <c r="BL2046" s="18" t="s">
        <v>290</v>
      </c>
      <c r="BM2046" s="239" t="s">
        <v>3192</v>
      </c>
    </row>
    <row r="2047" s="13" customFormat="1">
      <c r="A2047" s="13"/>
      <c r="B2047" s="241"/>
      <c r="C2047" s="242"/>
      <c r="D2047" s="243" t="s">
        <v>230</v>
      </c>
      <c r="E2047" s="244" t="s">
        <v>1</v>
      </c>
      <c r="F2047" s="245" t="s">
        <v>6667</v>
      </c>
      <c r="G2047" s="242"/>
      <c r="H2047" s="246">
        <v>33.600000000000001</v>
      </c>
      <c r="I2047" s="247"/>
      <c r="J2047" s="242"/>
      <c r="K2047" s="242"/>
      <c r="L2047" s="248"/>
      <c r="M2047" s="249"/>
      <c r="N2047" s="250"/>
      <c r="O2047" s="250"/>
      <c r="P2047" s="250"/>
      <c r="Q2047" s="250"/>
      <c r="R2047" s="250"/>
      <c r="S2047" s="250"/>
      <c r="T2047" s="25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2" t="s">
        <v>230</v>
      </c>
      <c r="AU2047" s="252" t="s">
        <v>88</v>
      </c>
      <c r="AV2047" s="13" t="s">
        <v>88</v>
      </c>
      <c r="AW2047" s="13" t="s">
        <v>34</v>
      </c>
      <c r="AX2047" s="13" t="s">
        <v>79</v>
      </c>
      <c r="AY2047" s="252" t="s">
        <v>216</v>
      </c>
    </row>
    <row r="2048" s="13" customFormat="1">
      <c r="A2048" s="13"/>
      <c r="B2048" s="241"/>
      <c r="C2048" s="242"/>
      <c r="D2048" s="243" t="s">
        <v>230</v>
      </c>
      <c r="E2048" s="244" t="s">
        <v>1</v>
      </c>
      <c r="F2048" s="245" t="s">
        <v>6668</v>
      </c>
      <c r="G2048" s="242"/>
      <c r="H2048" s="246">
        <v>43.200000000000003</v>
      </c>
      <c r="I2048" s="247"/>
      <c r="J2048" s="242"/>
      <c r="K2048" s="242"/>
      <c r="L2048" s="248"/>
      <c r="M2048" s="249"/>
      <c r="N2048" s="250"/>
      <c r="O2048" s="250"/>
      <c r="P2048" s="250"/>
      <c r="Q2048" s="250"/>
      <c r="R2048" s="250"/>
      <c r="S2048" s="250"/>
      <c r="T2048" s="25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2" t="s">
        <v>230</v>
      </c>
      <c r="AU2048" s="252" t="s">
        <v>88</v>
      </c>
      <c r="AV2048" s="13" t="s">
        <v>88</v>
      </c>
      <c r="AW2048" s="13" t="s">
        <v>34</v>
      </c>
      <c r="AX2048" s="13" t="s">
        <v>79</v>
      </c>
      <c r="AY2048" s="252" t="s">
        <v>216</v>
      </c>
    </row>
    <row r="2049" s="14" customFormat="1">
      <c r="A2049" s="14"/>
      <c r="B2049" s="253"/>
      <c r="C2049" s="254"/>
      <c r="D2049" s="243" t="s">
        <v>230</v>
      </c>
      <c r="E2049" s="255" t="s">
        <v>1</v>
      </c>
      <c r="F2049" s="256" t="s">
        <v>3184</v>
      </c>
      <c r="G2049" s="254"/>
      <c r="H2049" s="257">
        <v>76.800000000000011</v>
      </c>
      <c r="I2049" s="258"/>
      <c r="J2049" s="254"/>
      <c r="K2049" s="254"/>
      <c r="L2049" s="259"/>
      <c r="M2049" s="260"/>
      <c r="N2049" s="261"/>
      <c r="O2049" s="261"/>
      <c r="P2049" s="261"/>
      <c r="Q2049" s="261"/>
      <c r="R2049" s="261"/>
      <c r="S2049" s="261"/>
      <c r="T2049" s="26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3" t="s">
        <v>230</v>
      </c>
      <c r="AU2049" s="263" t="s">
        <v>88</v>
      </c>
      <c r="AV2049" s="14" t="s">
        <v>121</v>
      </c>
      <c r="AW2049" s="14" t="s">
        <v>34</v>
      </c>
      <c r="AX2049" s="14" t="s">
        <v>86</v>
      </c>
      <c r="AY2049" s="263" t="s">
        <v>216</v>
      </c>
    </row>
    <row r="2050" s="12" customFormat="1" ht="22.8" customHeight="1">
      <c r="A2050" s="12"/>
      <c r="B2050" s="212"/>
      <c r="C2050" s="213"/>
      <c r="D2050" s="214" t="s">
        <v>78</v>
      </c>
      <c r="E2050" s="226" t="s">
        <v>3193</v>
      </c>
      <c r="F2050" s="226" t="s">
        <v>3194</v>
      </c>
      <c r="G2050" s="213"/>
      <c r="H2050" s="213"/>
      <c r="I2050" s="216"/>
      <c r="J2050" s="227">
        <f>BK2050</f>
        <v>0</v>
      </c>
      <c r="K2050" s="213"/>
      <c r="L2050" s="218"/>
      <c r="M2050" s="219"/>
      <c r="N2050" s="220"/>
      <c r="O2050" s="220"/>
      <c r="P2050" s="221">
        <f>SUM(P2051:P2092)</f>
        <v>0</v>
      </c>
      <c r="Q2050" s="220"/>
      <c r="R2050" s="221">
        <f>SUM(R2051:R2092)</f>
        <v>3.1832683900000003</v>
      </c>
      <c r="S2050" s="220"/>
      <c r="T2050" s="222">
        <f>SUM(T2051:T2092)</f>
        <v>0.35966200000000004</v>
      </c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R2050" s="223" t="s">
        <v>88</v>
      </c>
      <c r="AT2050" s="224" t="s">
        <v>78</v>
      </c>
      <c r="AU2050" s="224" t="s">
        <v>86</v>
      </c>
      <c r="AY2050" s="223" t="s">
        <v>216</v>
      </c>
      <c r="BK2050" s="225">
        <f>SUM(BK2051:BK2092)</f>
        <v>0</v>
      </c>
    </row>
    <row r="2051" s="2" customFormat="1" ht="16.5" customHeight="1">
      <c r="A2051" s="39"/>
      <c r="B2051" s="40"/>
      <c r="C2051" s="228" t="s">
        <v>3264</v>
      </c>
      <c r="D2051" s="228" t="s">
        <v>218</v>
      </c>
      <c r="E2051" s="229" t="s">
        <v>6678</v>
      </c>
      <c r="F2051" s="230" t="s">
        <v>6679</v>
      </c>
      <c r="G2051" s="231" t="s">
        <v>277</v>
      </c>
      <c r="H2051" s="232">
        <v>1160.2000000000001</v>
      </c>
      <c r="I2051" s="233"/>
      <c r="J2051" s="234">
        <f>ROUND(I2051*H2051,2)</f>
        <v>0</v>
      </c>
      <c r="K2051" s="230" t="s">
        <v>222</v>
      </c>
      <c r="L2051" s="45"/>
      <c r="M2051" s="235" t="s">
        <v>1</v>
      </c>
      <c r="N2051" s="236" t="s">
        <v>44</v>
      </c>
      <c r="O2051" s="92"/>
      <c r="P2051" s="237">
        <f>O2051*H2051</f>
        <v>0</v>
      </c>
      <c r="Q2051" s="237">
        <v>0.001</v>
      </c>
      <c r="R2051" s="237">
        <f>Q2051*H2051</f>
        <v>1.1602000000000001</v>
      </c>
      <c r="S2051" s="237">
        <v>0.00031</v>
      </c>
      <c r="T2051" s="238">
        <f>S2051*H2051</f>
        <v>0.35966200000000004</v>
      </c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R2051" s="239" t="s">
        <v>290</v>
      </c>
      <c r="AT2051" s="239" t="s">
        <v>218</v>
      </c>
      <c r="AU2051" s="239" t="s">
        <v>88</v>
      </c>
      <c r="AY2051" s="18" t="s">
        <v>216</v>
      </c>
      <c r="BE2051" s="240">
        <f>IF(N2051="základní",J2051,0)</f>
        <v>0</v>
      </c>
      <c r="BF2051" s="240">
        <f>IF(N2051="snížená",J2051,0)</f>
        <v>0</v>
      </c>
      <c r="BG2051" s="240">
        <f>IF(N2051="zákl. přenesená",J2051,0)</f>
        <v>0</v>
      </c>
      <c r="BH2051" s="240">
        <f>IF(N2051="sníž. přenesená",J2051,0)</f>
        <v>0</v>
      </c>
      <c r="BI2051" s="240">
        <f>IF(N2051="nulová",J2051,0)</f>
        <v>0</v>
      </c>
      <c r="BJ2051" s="18" t="s">
        <v>86</v>
      </c>
      <c r="BK2051" s="240">
        <f>ROUND(I2051*H2051,2)</f>
        <v>0</v>
      </c>
      <c r="BL2051" s="18" t="s">
        <v>290</v>
      </c>
      <c r="BM2051" s="239" t="s">
        <v>6680</v>
      </c>
    </row>
    <row r="2052" s="13" customFormat="1">
      <c r="A2052" s="13"/>
      <c r="B2052" s="241"/>
      <c r="C2052" s="242"/>
      <c r="D2052" s="243" t="s">
        <v>230</v>
      </c>
      <c r="E2052" s="244" t="s">
        <v>1</v>
      </c>
      <c r="F2052" s="245" t="s">
        <v>5016</v>
      </c>
      <c r="G2052" s="242"/>
      <c r="H2052" s="246">
        <v>571.29999999999995</v>
      </c>
      <c r="I2052" s="247"/>
      <c r="J2052" s="242"/>
      <c r="K2052" s="242"/>
      <c r="L2052" s="248"/>
      <c r="M2052" s="249"/>
      <c r="N2052" s="250"/>
      <c r="O2052" s="250"/>
      <c r="P2052" s="250"/>
      <c r="Q2052" s="250"/>
      <c r="R2052" s="250"/>
      <c r="S2052" s="250"/>
      <c r="T2052" s="25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52" t="s">
        <v>230</v>
      </c>
      <c r="AU2052" s="252" t="s">
        <v>88</v>
      </c>
      <c r="AV2052" s="13" t="s">
        <v>88</v>
      </c>
      <c r="AW2052" s="13" t="s">
        <v>34</v>
      </c>
      <c r="AX2052" s="13" t="s">
        <v>79</v>
      </c>
      <c r="AY2052" s="252" t="s">
        <v>216</v>
      </c>
    </row>
    <row r="2053" s="13" customFormat="1">
      <c r="A2053" s="13"/>
      <c r="B2053" s="241"/>
      <c r="C2053" s="242"/>
      <c r="D2053" s="243" t="s">
        <v>230</v>
      </c>
      <c r="E2053" s="244" t="s">
        <v>1</v>
      </c>
      <c r="F2053" s="245" t="s">
        <v>5017</v>
      </c>
      <c r="G2053" s="242"/>
      <c r="H2053" s="246">
        <v>588.89999999999998</v>
      </c>
      <c r="I2053" s="247"/>
      <c r="J2053" s="242"/>
      <c r="K2053" s="242"/>
      <c r="L2053" s="248"/>
      <c r="M2053" s="249"/>
      <c r="N2053" s="250"/>
      <c r="O2053" s="250"/>
      <c r="P2053" s="250"/>
      <c r="Q2053" s="250"/>
      <c r="R2053" s="250"/>
      <c r="S2053" s="250"/>
      <c r="T2053" s="251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52" t="s">
        <v>230</v>
      </c>
      <c r="AU2053" s="252" t="s">
        <v>88</v>
      </c>
      <c r="AV2053" s="13" t="s">
        <v>88</v>
      </c>
      <c r="AW2053" s="13" t="s">
        <v>34</v>
      </c>
      <c r="AX2053" s="13" t="s">
        <v>79</v>
      </c>
      <c r="AY2053" s="252" t="s">
        <v>216</v>
      </c>
    </row>
    <row r="2054" s="15" customFormat="1">
      <c r="A2054" s="15"/>
      <c r="B2054" s="280"/>
      <c r="C2054" s="281"/>
      <c r="D2054" s="243" t="s">
        <v>230</v>
      </c>
      <c r="E2054" s="282" t="s">
        <v>1</v>
      </c>
      <c r="F2054" s="283" t="s">
        <v>3219</v>
      </c>
      <c r="G2054" s="281"/>
      <c r="H2054" s="284">
        <v>1160.1999999999998</v>
      </c>
      <c r="I2054" s="285"/>
      <c r="J2054" s="281"/>
      <c r="K2054" s="281"/>
      <c r="L2054" s="286"/>
      <c r="M2054" s="287"/>
      <c r="N2054" s="288"/>
      <c r="O2054" s="288"/>
      <c r="P2054" s="288"/>
      <c r="Q2054" s="288"/>
      <c r="R2054" s="288"/>
      <c r="S2054" s="288"/>
      <c r="T2054" s="289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90" t="s">
        <v>230</v>
      </c>
      <c r="AU2054" s="290" t="s">
        <v>88</v>
      </c>
      <c r="AV2054" s="15" t="s">
        <v>99</v>
      </c>
      <c r="AW2054" s="15" t="s">
        <v>34</v>
      </c>
      <c r="AX2054" s="15" t="s">
        <v>79</v>
      </c>
      <c r="AY2054" s="290" t="s">
        <v>216</v>
      </c>
    </row>
    <row r="2055" s="14" customFormat="1">
      <c r="A2055" s="14"/>
      <c r="B2055" s="253"/>
      <c r="C2055" s="254"/>
      <c r="D2055" s="243" t="s">
        <v>230</v>
      </c>
      <c r="E2055" s="255" t="s">
        <v>1</v>
      </c>
      <c r="F2055" s="256" t="s">
        <v>285</v>
      </c>
      <c r="G2055" s="254"/>
      <c r="H2055" s="257">
        <v>1160.1999999999998</v>
      </c>
      <c r="I2055" s="258"/>
      <c r="J2055" s="254"/>
      <c r="K2055" s="254"/>
      <c r="L2055" s="259"/>
      <c r="M2055" s="260"/>
      <c r="N2055" s="261"/>
      <c r="O2055" s="261"/>
      <c r="P2055" s="261"/>
      <c r="Q2055" s="261"/>
      <c r="R2055" s="261"/>
      <c r="S2055" s="261"/>
      <c r="T2055" s="262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3" t="s">
        <v>230</v>
      </c>
      <c r="AU2055" s="263" t="s">
        <v>88</v>
      </c>
      <c r="AV2055" s="14" t="s">
        <v>121</v>
      </c>
      <c r="AW2055" s="14" t="s">
        <v>34</v>
      </c>
      <c r="AX2055" s="14" t="s">
        <v>86</v>
      </c>
      <c r="AY2055" s="263" t="s">
        <v>216</v>
      </c>
    </row>
    <row r="2056" s="2" customFormat="1" ht="16.5" customHeight="1">
      <c r="A2056" s="39"/>
      <c r="B2056" s="40"/>
      <c r="C2056" s="228" t="s">
        <v>3270</v>
      </c>
      <c r="D2056" s="228" t="s">
        <v>218</v>
      </c>
      <c r="E2056" s="229" t="s">
        <v>6681</v>
      </c>
      <c r="F2056" s="230" t="s">
        <v>6682</v>
      </c>
      <c r="G2056" s="231" t="s">
        <v>277</v>
      </c>
      <c r="H2056" s="232">
        <v>1160.2000000000001</v>
      </c>
      <c r="I2056" s="233"/>
      <c r="J2056" s="234">
        <f>ROUND(I2056*H2056,2)</f>
        <v>0</v>
      </c>
      <c r="K2056" s="230" t="s">
        <v>222</v>
      </c>
      <c r="L2056" s="45"/>
      <c r="M2056" s="235" t="s">
        <v>1</v>
      </c>
      <c r="N2056" s="236" t="s">
        <v>44</v>
      </c>
      <c r="O2056" s="92"/>
      <c r="P2056" s="237">
        <f>O2056*H2056</f>
        <v>0</v>
      </c>
      <c r="Q2056" s="237">
        <v>0</v>
      </c>
      <c r="R2056" s="237">
        <f>Q2056*H2056</f>
        <v>0</v>
      </c>
      <c r="S2056" s="237">
        <v>0</v>
      </c>
      <c r="T2056" s="238">
        <f>S2056*H2056</f>
        <v>0</v>
      </c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R2056" s="239" t="s">
        <v>290</v>
      </c>
      <c r="AT2056" s="239" t="s">
        <v>218</v>
      </c>
      <c r="AU2056" s="239" t="s">
        <v>88</v>
      </c>
      <c r="AY2056" s="18" t="s">
        <v>216</v>
      </c>
      <c r="BE2056" s="240">
        <f>IF(N2056="základní",J2056,0)</f>
        <v>0</v>
      </c>
      <c r="BF2056" s="240">
        <f>IF(N2056="snížená",J2056,0)</f>
        <v>0</v>
      </c>
      <c r="BG2056" s="240">
        <f>IF(N2056="zákl. přenesená",J2056,0)</f>
        <v>0</v>
      </c>
      <c r="BH2056" s="240">
        <f>IF(N2056="sníž. přenesená",J2056,0)</f>
        <v>0</v>
      </c>
      <c r="BI2056" s="240">
        <f>IF(N2056="nulová",J2056,0)</f>
        <v>0</v>
      </c>
      <c r="BJ2056" s="18" t="s">
        <v>86</v>
      </c>
      <c r="BK2056" s="240">
        <f>ROUND(I2056*H2056,2)</f>
        <v>0</v>
      </c>
      <c r="BL2056" s="18" t="s">
        <v>290</v>
      </c>
      <c r="BM2056" s="239" t="s">
        <v>6683</v>
      </c>
    </row>
    <row r="2057" s="2" customFormat="1" ht="16.5" customHeight="1">
      <c r="A2057" s="39"/>
      <c r="B2057" s="40"/>
      <c r="C2057" s="228" t="s">
        <v>3276</v>
      </c>
      <c r="D2057" s="228" t="s">
        <v>218</v>
      </c>
      <c r="E2057" s="229" t="s">
        <v>3214</v>
      </c>
      <c r="F2057" s="230" t="s">
        <v>3215</v>
      </c>
      <c r="G2057" s="231" t="s">
        <v>277</v>
      </c>
      <c r="H2057" s="232">
        <v>4128.7110000000002</v>
      </c>
      <c r="I2057" s="233"/>
      <c r="J2057" s="234">
        <f>ROUND(I2057*H2057,2)</f>
        <v>0</v>
      </c>
      <c r="K2057" s="230" t="s">
        <v>222</v>
      </c>
      <c r="L2057" s="45"/>
      <c r="M2057" s="235" t="s">
        <v>1</v>
      </c>
      <c r="N2057" s="236" t="s">
        <v>44</v>
      </c>
      <c r="O2057" s="92"/>
      <c r="P2057" s="237">
        <f>O2057*H2057</f>
        <v>0</v>
      </c>
      <c r="Q2057" s="237">
        <v>0.00020000000000000001</v>
      </c>
      <c r="R2057" s="237">
        <f>Q2057*H2057</f>
        <v>0.82574220000000009</v>
      </c>
      <c r="S2057" s="237">
        <v>0</v>
      </c>
      <c r="T2057" s="238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39" t="s">
        <v>290</v>
      </c>
      <c r="AT2057" s="239" t="s">
        <v>218</v>
      </c>
      <c r="AU2057" s="239" t="s">
        <v>88</v>
      </c>
      <c r="AY2057" s="18" t="s">
        <v>216</v>
      </c>
      <c r="BE2057" s="240">
        <f>IF(N2057="základní",J2057,0)</f>
        <v>0</v>
      </c>
      <c r="BF2057" s="240">
        <f>IF(N2057="snížená",J2057,0)</f>
        <v>0</v>
      </c>
      <c r="BG2057" s="240">
        <f>IF(N2057="zákl. přenesená",J2057,0)</f>
        <v>0</v>
      </c>
      <c r="BH2057" s="240">
        <f>IF(N2057="sníž. přenesená",J2057,0)</f>
        <v>0</v>
      </c>
      <c r="BI2057" s="240">
        <f>IF(N2057="nulová",J2057,0)</f>
        <v>0</v>
      </c>
      <c r="BJ2057" s="18" t="s">
        <v>86</v>
      </c>
      <c r="BK2057" s="240">
        <f>ROUND(I2057*H2057,2)</f>
        <v>0</v>
      </c>
      <c r="BL2057" s="18" t="s">
        <v>290</v>
      </c>
      <c r="BM2057" s="239" t="s">
        <v>6684</v>
      </c>
    </row>
    <row r="2058" s="13" customFormat="1">
      <c r="A2058" s="13"/>
      <c r="B2058" s="241"/>
      <c r="C2058" s="242"/>
      <c r="D2058" s="243" t="s">
        <v>230</v>
      </c>
      <c r="E2058" s="244" t="s">
        <v>1</v>
      </c>
      <c r="F2058" s="245" t="s">
        <v>5010</v>
      </c>
      <c r="G2058" s="242"/>
      <c r="H2058" s="246">
        <v>1142.5999999999999</v>
      </c>
      <c r="I2058" s="247"/>
      <c r="J2058" s="242"/>
      <c r="K2058" s="242"/>
      <c r="L2058" s="248"/>
      <c r="M2058" s="249"/>
      <c r="N2058" s="250"/>
      <c r="O2058" s="250"/>
      <c r="P2058" s="250"/>
      <c r="Q2058" s="250"/>
      <c r="R2058" s="250"/>
      <c r="S2058" s="250"/>
      <c r="T2058" s="251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2" t="s">
        <v>230</v>
      </c>
      <c r="AU2058" s="252" t="s">
        <v>88</v>
      </c>
      <c r="AV2058" s="13" t="s">
        <v>88</v>
      </c>
      <c r="AW2058" s="13" t="s">
        <v>34</v>
      </c>
      <c r="AX2058" s="13" t="s">
        <v>79</v>
      </c>
      <c r="AY2058" s="252" t="s">
        <v>216</v>
      </c>
    </row>
    <row r="2059" s="13" customFormat="1">
      <c r="A2059" s="13"/>
      <c r="B2059" s="241"/>
      <c r="C2059" s="242"/>
      <c r="D2059" s="243" t="s">
        <v>230</v>
      </c>
      <c r="E2059" s="244" t="s">
        <v>1</v>
      </c>
      <c r="F2059" s="245" t="s">
        <v>5011</v>
      </c>
      <c r="G2059" s="242"/>
      <c r="H2059" s="246">
        <v>1177.8</v>
      </c>
      <c r="I2059" s="247"/>
      <c r="J2059" s="242"/>
      <c r="K2059" s="242"/>
      <c r="L2059" s="248"/>
      <c r="M2059" s="249"/>
      <c r="N2059" s="250"/>
      <c r="O2059" s="250"/>
      <c r="P2059" s="250"/>
      <c r="Q2059" s="250"/>
      <c r="R2059" s="250"/>
      <c r="S2059" s="250"/>
      <c r="T2059" s="251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52" t="s">
        <v>230</v>
      </c>
      <c r="AU2059" s="252" t="s">
        <v>88</v>
      </c>
      <c r="AV2059" s="13" t="s">
        <v>88</v>
      </c>
      <c r="AW2059" s="13" t="s">
        <v>34</v>
      </c>
      <c r="AX2059" s="13" t="s">
        <v>79</v>
      </c>
      <c r="AY2059" s="252" t="s">
        <v>216</v>
      </c>
    </row>
    <row r="2060" s="13" customFormat="1">
      <c r="A2060" s="13"/>
      <c r="B2060" s="241"/>
      <c r="C2060" s="242"/>
      <c r="D2060" s="243" t="s">
        <v>230</v>
      </c>
      <c r="E2060" s="244" t="s">
        <v>1</v>
      </c>
      <c r="F2060" s="245" t="s">
        <v>6685</v>
      </c>
      <c r="G2060" s="242"/>
      <c r="H2060" s="246">
        <v>-988</v>
      </c>
      <c r="I2060" s="247"/>
      <c r="J2060" s="242"/>
      <c r="K2060" s="242"/>
      <c r="L2060" s="248"/>
      <c r="M2060" s="249"/>
      <c r="N2060" s="250"/>
      <c r="O2060" s="250"/>
      <c r="P2060" s="250"/>
      <c r="Q2060" s="250"/>
      <c r="R2060" s="250"/>
      <c r="S2060" s="250"/>
      <c r="T2060" s="251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2" t="s">
        <v>230</v>
      </c>
      <c r="AU2060" s="252" t="s">
        <v>88</v>
      </c>
      <c r="AV2060" s="13" t="s">
        <v>88</v>
      </c>
      <c r="AW2060" s="13" t="s">
        <v>34</v>
      </c>
      <c r="AX2060" s="13" t="s">
        <v>79</v>
      </c>
      <c r="AY2060" s="252" t="s">
        <v>216</v>
      </c>
    </row>
    <row r="2061" s="15" customFormat="1">
      <c r="A2061" s="15"/>
      <c r="B2061" s="280"/>
      <c r="C2061" s="281"/>
      <c r="D2061" s="243" t="s">
        <v>230</v>
      </c>
      <c r="E2061" s="282" t="s">
        <v>1</v>
      </c>
      <c r="F2061" s="283" t="s">
        <v>6686</v>
      </c>
      <c r="G2061" s="281"/>
      <c r="H2061" s="284">
        <v>1332.3999999999996</v>
      </c>
      <c r="I2061" s="285"/>
      <c r="J2061" s="281"/>
      <c r="K2061" s="281"/>
      <c r="L2061" s="286"/>
      <c r="M2061" s="287"/>
      <c r="N2061" s="288"/>
      <c r="O2061" s="288"/>
      <c r="P2061" s="288"/>
      <c r="Q2061" s="288"/>
      <c r="R2061" s="288"/>
      <c r="S2061" s="288"/>
      <c r="T2061" s="289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90" t="s">
        <v>230</v>
      </c>
      <c r="AU2061" s="290" t="s">
        <v>88</v>
      </c>
      <c r="AV2061" s="15" t="s">
        <v>99</v>
      </c>
      <c r="AW2061" s="15" t="s">
        <v>34</v>
      </c>
      <c r="AX2061" s="15" t="s">
        <v>79</v>
      </c>
      <c r="AY2061" s="290" t="s">
        <v>216</v>
      </c>
    </row>
    <row r="2062" s="13" customFormat="1">
      <c r="A2062" s="13"/>
      <c r="B2062" s="241"/>
      <c r="C2062" s="242"/>
      <c r="D2062" s="243" t="s">
        <v>230</v>
      </c>
      <c r="E2062" s="244" t="s">
        <v>1</v>
      </c>
      <c r="F2062" s="245" t="s">
        <v>6687</v>
      </c>
      <c r="G2062" s="242"/>
      <c r="H2062" s="246">
        <v>53.795000000000002</v>
      </c>
      <c r="I2062" s="247"/>
      <c r="J2062" s="242"/>
      <c r="K2062" s="242"/>
      <c r="L2062" s="248"/>
      <c r="M2062" s="249"/>
      <c r="N2062" s="250"/>
      <c r="O2062" s="250"/>
      <c r="P2062" s="250"/>
      <c r="Q2062" s="250"/>
      <c r="R2062" s="250"/>
      <c r="S2062" s="250"/>
      <c r="T2062" s="251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2" t="s">
        <v>230</v>
      </c>
      <c r="AU2062" s="252" t="s">
        <v>88</v>
      </c>
      <c r="AV2062" s="13" t="s">
        <v>88</v>
      </c>
      <c r="AW2062" s="13" t="s">
        <v>34</v>
      </c>
      <c r="AX2062" s="13" t="s">
        <v>79</v>
      </c>
      <c r="AY2062" s="252" t="s">
        <v>216</v>
      </c>
    </row>
    <row r="2063" s="13" customFormat="1">
      <c r="A2063" s="13"/>
      <c r="B2063" s="241"/>
      <c r="C2063" s="242"/>
      <c r="D2063" s="243" t="s">
        <v>230</v>
      </c>
      <c r="E2063" s="244" t="s">
        <v>1</v>
      </c>
      <c r="F2063" s="245" t="s">
        <v>6688</v>
      </c>
      <c r="G2063" s="242"/>
      <c r="H2063" s="246">
        <v>51.939999999999998</v>
      </c>
      <c r="I2063" s="247"/>
      <c r="J2063" s="242"/>
      <c r="K2063" s="242"/>
      <c r="L2063" s="248"/>
      <c r="M2063" s="249"/>
      <c r="N2063" s="250"/>
      <c r="O2063" s="250"/>
      <c r="P2063" s="250"/>
      <c r="Q2063" s="250"/>
      <c r="R2063" s="250"/>
      <c r="S2063" s="250"/>
      <c r="T2063" s="251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2" t="s">
        <v>230</v>
      </c>
      <c r="AU2063" s="252" t="s">
        <v>88</v>
      </c>
      <c r="AV2063" s="13" t="s">
        <v>88</v>
      </c>
      <c r="AW2063" s="13" t="s">
        <v>34</v>
      </c>
      <c r="AX2063" s="13" t="s">
        <v>79</v>
      </c>
      <c r="AY2063" s="252" t="s">
        <v>216</v>
      </c>
    </row>
    <row r="2064" s="13" customFormat="1">
      <c r="A2064" s="13"/>
      <c r="B2064" s="241"/>
      <c r="C2064" s="242"/>
      <c r="D2064" s="243" t="s">
        <v>230</v>
      </c>
      <c r="E2064" s="244" t="s">
        <v>1</v>
      </c>
      <c r="F2064" s="245" t="s">
        <v>5024</v>
      </c>
      <c r="G2064" s="242"/>
      <c r="H2064" s="246">
        <v>120.598</v>
      </c>
      <c r="I2064" s="247"/>
      <c r="J2064" s="242"/>
      <c r="K2064" s="242"/>
      <c r="L2064" s="248"/>
      <c r="M2064" s="249"/>
      <c r="N2064" s="250"/>
      <c r="O2064" s="250"/>
      <c r="P2064" s="250"/>
      <c r="Q2064" s="250"/>
      <c r="R2064" s="250"/>
      <c r="S2064" s="250"/>
      <c r="T2064" s="251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2" t="s">
        <v>230</v>
      </c>
      <c r="AU2064" s="252" t="s">
        <v>88</v>
      </c>
      <c r="AV2064" s="13" t="s">
        <v>88</v>
      </c>
      <c r="AW2064" s="13" t="s">
        <v>34</v>
      </c>
      <c r="AX2064" s="13" t="s">
        <v>79</v>
      </c>
      <c r="AY2064" s="252" t="s">
        <v>216</v>
      </c>
    </row>
    <row r="2065" s="13" customFormat="1">
      <c r="A2065" s="13"/>
      <c r="B2065" s="241"/>
      <c r="C2065" s="242"/>
      <c r="D2065" s="243" t="s">
        <v>230</v>
      </c>
      <c r="E2065" s="244" t="s">
        <v>1</v>
      </c>
      <c r="F2065" s="245" t="s">
        <v>6689</v>
      </c>
      <c r="G2065" s="242"/>
      <c r="H2065" s="246">
        <v>102.3</v>
      </c>
      <c r="I2065" s="247"/>
      <c r="J2065" s="242"/>
      <c r="K2065" s="242"/>
      <c r="L2065" s="248"/>
      <c r="M2065" s="249"/>
      <c r="N2065" s="250"/>
      <c r="O2065" s="250"/>
      <c r="P2065" s="250"/>
      <c r="Q2065" s="250"/>
      <c r="R2065" s="250"/>
      <c r="S2065" s="250"/>
      <c r="T2065" s="251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2" t="s">
        <v>230</v>
      </c>
      <c r="AU2065" s="252" t="s">
        <v>88</v>
      </c>
      <c r="AV2065" s="13" t="s">
        <v>88</v>
      </c>
      <c r="AW2065" s="13" t="s">
        <v>34</v>
      </c>
      <c r="AX2065" s="13" t="s">
        <v>79</v>
      </c>
      <c r="AY2065" s="252" t="s">
        <v>216</v>
      </c>
    </row>
    <row r="2066" s="13" customFormat="1">
      <c r="A2066" s="13"/>
      <c r="B2066" s="241"/>
      <c r="C2066" s="242"/>
      <c r="D2066" s="243" t="s">
        <v>230</v>
      </c>
      <c r="E2066" s="244" t="s">
        <v>1</v>
      </c>
      <c r="F2066" s="245" t="s">
        <v>6690</v>
      </c>
      <c r="G2066" s="242"/>
      <c r="H2066" s="246">
        <v>102.3</v>
      </c>
      <c r="I2066" s="247"/>
      <c r="J2066" s="242"/>
      <c r="K2066" s="242"/>
      <c r="L2066" s="248"/>
      <c r="M2066" s="249"/>
      <c r="N2066" s="250"/>
      <c r="O2066" s="250"/>
      <c r="P2066" s="250"/>
      <c r="Q2066" s="250"/>
      <c r="R2066" s="250"/>
      <c r="S2066" s="250"/>
      <c r="T2066" s="25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2" t="s">
        <v>230</v>
      </c>
      <c r="AU2066" s="252" t="s">
        <v>88</v>
      </c>
      <c r="AV2066" s="13" t="s">
        <v>88</v>
      </c>
      <c r="AW2066" s="13" t="s">
        <v>34</v>
      </c>
      <c r="AX2066" s="13" t="s">
        <v>79</v>
      </c>
      <c r="AY2066" s="252" t="s">
        <v>216</v>
      </c>
    </row>
    <row r="2067" s="13" customFormat="1">
      <c r="A2067" s="13"/>
      <c r="B2067" s="241"/>
      <c r="C2067" s="242"/>
      <c r="D2067" s="243" t="s">
        <v>230</v>
      </c>
      <c r="E2067" s="244" t="s">
        <v>1</v>
      </c>
      <c r="F2067" s="245" t="s">
        <v>6691</v>
      </c>
      <c r="G2067" s="242"/>
      <c r="H2067" s="246">
        <v>102.3</v>
      </c>
      <c r="I2067" s="247"/>
      <c r="J2067" s="242"/>
      <c r="K2067" s="242"/>
      <c r="L2067" s="248"/>
      <c r="M2067" s="249"/>
      <c r="N2067" s="250"/>
      <c r="O2067" s="250"/>
      <c r="P2067" s="250"/>
      <c r="Q2067" s="250"/>
      <c r="R2067" s="250"/>
      <c r="S2067" s="250"/>
      <c r="T2067" s="251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52" t="s">
        <v>230</v>
      </c>
      <c r="AU2067" s="252" t="s">
        <v>88</v>
      </c>
      <c r="AV2067" s="13" t="s">
        <v>88</v>
      </c>
      <c r="AW2067" s="13" t="s">
        <v>34</v>
      </c>
      <c r="AX2067" s="13" t="s">
        <v>79</v>
      </c>
      <c r="AY2067" s="252" t="s">
        <v>216</v>
      </c>
    </row>
    <row r="2068" s="13" customFormat="1">
      <c r="A2068" s="13"/>
      <c r="B2068" s="241"/>
      <c r="C2068" s="242"/>
      <c r="D2068" s="243" t="s">
        <v>230</v>
      </c>
      <c r="E2068" s="244" t="s">
        <v>1</v>
      </c>
      <c r="F2068" s="245" t="s">
        <v>6692</v>
      </c>
      <c r="G2068" s="242"/>
      <c r="H2068" s="246">
        <v>84.403000000000006</v>
      </c>
      <c r="I2068" s="247"/>
      <c r="J2068" s="242"/>
      <c r="K2068" s="242"/>
      <c r="L2068" s="248"/>
      <c r="M2068" s="249"/>
      <c r="N2068" s="250"/>
      <c r="O2068" s="250"/>
      <c r="P2068" s="250"/>
      <c r="Q2068" s="250"/>
      <c r="R2068" s="250"/>
      <c r="S2068" s="250"/>
      <c r="T2068" s="251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2" t="s">
        <v>230</v>
      </c>
      <c r="AU2068" s="252" t="s">
        <v>88</v>
      </c>
      <c r="AV2068" s="13" t="s">
        <v>88</v>
      </c>
      <c r="AW2068" s="13" t="s">
        <v>34</v>
      </c>
      <c r="AX2068" s="13" t="s">
        <v>79</v>
      </c>
      <c r="AY2068" s="252" t="s">
        <v>216</v>
      </c>
    </row>
    <row r="2069" s="13" customFormat="1">
      <c r="A2069" s="13"/>
      <c r="B2069" s="241"/>
      <c r="C2069" s="242"/>
      <c r="D2069" s="243" t="s">
        <v>230</v>
      </c>
      <c r="E2069" s="244" t="s">
        <v>1</v>
      </c>
      <c r="F2069" s="245" t="s">
        <v>6693</v>
      </c>
      <c r="G2069" s="242"/>
      <c r="H2069" s="246">
        <v>62.698999999999998</v>
      </c>
      <c r="I2069" s="247"/>
      <c r="J2069" s="242"/>
      <c r="K2069" s="242"/>
      <c r="L2069" s="248"/>
      <c r="M2069" s="249"/>
      <c r="N2069" s="250"/>
      <c r="O2069" s="250"/>
      <c r="P2069" s="250"/>
      <c r="Q2069" s="250"/>
      <c r="R2069" s="250"/>
      <c r="S2069" s="250"/>
      <c r="T2069" s="25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2" t="s">
        <v>230</v>
      </c>
      <c r="AU2069" s="252" t="s">
        <v>88</v>
      </c>
      <c r="AV2069" s="13" t="s">
        <v>88</v>
      </c>
      <c r="AW2069" s="13" t="s">
        <v>34</v>
      </c>
      <c r="AX2069" s="13" t="s">
        <v>79</v>
      </c>
      <c r="AY2069" s="252" t="s">
        <v>216</v>
      </c>
    </row>
    <row r="2070" s="13" customFormat="1">
      <c r="A2070" s="13"/>
      <c r="B2070" s="241"/>
      <c r="C2070" s="242"/>
      <c r="D2070" s="243" t="s">
        <v>230</v>
      </c>
      <c r="E2070" s="244" t="s">
        <v>1</v>
      </c>
      <c r="F2070" s="245" t="s">
        <v>6694</v>
      </c>
      <c r="G2070" s="242"/>
      <c r="H2070" s="246">
        <v>86.257999999999996</v>
      </c>
      <c r="I2070" s="247"/>
      <c r="J2070" s="242"/>
      <c r="K2070" s="242"/>
      <c r="L2070" s="248"/>
      <c r="M2070" s="249"/>
      <c r="N2070" s="250"/>
      <c r="O2070" s="250"/>
      <c r="P2070" s="250"/>
      <c r="Q2070" s="250"/>
      <c r="R2070" s="250"/>
      <c r="S2070" s="250"/>
      <c r="T2070" s="251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2" t="s">
        <v>230</v>
      </c>
      <c r="AU2070" s="252" t="s">
        <v>88</v>
      </c>
      <c r="AV2070" s="13" t="s">
        <v>88</v>
      </c>
      <c r="AW2070" s="13" t="s">
        <v>34</v>
      </c>
      <c r="AX2070" s="13" t="s">
        <v>79</v>
      </c>
      <c r="AY2070" s="252" t="s">
        <v>216</v>
      </c>
    </row>
    <row r="2071" s="13" customFormat="1">
      <c r="A2071" s="13"/>
      <c r="B2071" s="241"/>
      <c r="C2071" s="242"/>
      <c r="D2071" s="243" t="s">
        <v>230</v>
      </c>
      <c r="E2071" s="244" t="s">
        <v>1</v>
      </c>
      <c r="F2071" s="245" t="s">
        <v>6695</v>
      </c>
      <c r="G2071" s="242"/>
      <c r="H2071" s="246">
        <v>106.663</v>
      </c>
      <c r="I2071" s="247"/>
      <c r="J2071" s="242"/>
      <c r="K2071" s="242"/>
      <c r="L2071" s="248"/>
      <c r="M2071" s="249"/>
      <c r="N2071" s="250"/>
      <c r="O2071" s="250"/>
      <c r="P2071" s="250"/>
      <c r="Q2071" s="250"/>
      <c r="R2071" s="250"/>
      <c r="S2071" s="250"/>
      <c r="T2071" s="251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52" t="s">
        <v>230</v>
      </c>
      <c r="AU2071" s="252" t="s">
        <v>88</v>
      </c>
      <c r="AV2071" s="13" t="s">
        <v>88</v>
      </c>
      <c r="AW2071" s="13" t="s">
        <v>34</v>
      </c>
      <c r="AX2071" s="13" t="s">
        <v>79</v>
      </c>
      <c r="AY2071" s="252" t="s">
        <v>216</v>
      </c>
    </row>
    <row r="2072" s="13" customFormat="1">
      <c r="A2072" s="13"/>
      <c r="B2072" s="241"/>
      <c r="C2072" s="242"/>
      <c r="D2072" s="243" t="s">
        <v>230</v>
      </c>
      <c r="E2072" s="244" t="s">
        <v>1</v>
      </c>
      <c r="F2072" s="245" t="s">
        <v>6696</v>
      </c>
      <c r="G2072" s="242"/>
      <c r="H2072" s="246">
        <v>130.16800000000001</v>
      </c>
      <c r="I2072" s="247"/>
      <c r="J2072" s="242"/>
      <c r="K2072" s="242"/>
      <c r="L2072" s="248"/>
      <c r="M2072" s="249"/>
      <c r="N2072" s="250"/>
      <c r="O2072" s="250"/>
      <c r="P2072" s="250"/>
      <c r="Q2072" s="250"/>
      <c r="R2072" s="250"/>
      <c r="S2072" s="250"/>
      <c r="T2072" s="25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2" t="s">
        <v>230</v>
      </c>
      <c r="AU2072" s="252" t="s">
        <v>88</v>
      </c>
      <c r="AV2072" s="13" t="s">
        <v>88</v>
      </c>
      <c r="AW2072" s="13" t="s">
        <v>34</v>
      </c>
      <c r="AX2072" s="13" t="s">
        <v>79</v>
      </c>
      <c r="AY2072" s="252" t="s">
        <v>216</v>
      </c>
    </row>
    <row r="2073" s="13" customFormat="1">
      <c r="A2073" s="13"/>
      <c r="B2073" s="241"/>
      <c r="C2073" s="242"/>
      <c r="D2073" s="243" t="s">
        <v>230</v>
      </c>
      <c r="E2073" s="244" t="s">
        <v>1</v>
      </c>
      <c r="F2073" s="245" t="s">
        <v>6697</v>
      </c>
      <c r="G2073" s="242"/>
      <c r="H2073" s="246">
        <v>118.667</v>
      </c>
      <c r="I2073" s="247"/>
      <c r="J2073" s="242"/>
      <c r="K2073" s="242"/>
      <c r="L2073" s="248"/>
      <c r="M2073" s="249"/>
      <c r="N2073" s="250"/>
      <c r="O2073" s="250"/>
      <c r="P2073" s="250"/>
      <c r="Q2073" s="250"/>
      <c r="R2073" s="250"/>
      <c r="S2073" s="250"/>
      <c r="T2073" s="25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2" t="s">
        <v>230</v>
      </c>
      <c r="AU2073" s="252" t="s">
        <v>88</v>
      </c>
      <c r="AV2073" s="13" t="s">
        <v>88</v>
      </c>
      <c r="AW2073" s="13" t="s">
        <v>34</v>
      </c>
      <c r="AX2073" s="13" t="s">
        <v>79</v>
      </c>
      <c r="AY2073" s="252" t="s">
        <v>216</v>
      </c>
    </row>
    <row r="2074" s="13" customFormat="1">
      <c r="A2074" s="13"/>
      <c r="B2074" s="241"/>
      <c r="C2074" s="242"/>
      <c r="D2074" s="243" t="s">
        <v>230</v>
      </c>
      <c r="E2074" s="244" t="s">
        <v>1</v>
      </c>
      <c r="F2074" s="245" t="s">
        <v>6698</v>
      </c>
      <c r="G2074" s="242"/>
      <c r="H2074" s="246">
        <v>215.12700000000001</v>
      </c>
      <c r="I2074" s="247"/>
      <c r="J2074" s="242"/>
      <c r="K2074" s="242"/>
      <c r="L2074" s="248"/>
      <c r="M2074" s="249"/>
      <c r="N2074" s="250"/>
      <c r="O2074" s="250"/>
      <c r="P2074" s="250"/>
      <c r="Q2074" s="250"/>
      <c r="R2074" s="250"/>
      <c r="S2074" s="250"/>
      <c r="T2074" s="25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2" t="s">
        <v>230</v>
      </c>
      <c r="AU2074" s="252" t="s">
        <v>88</v>
      </c>
      <c r="AV2074" s="13" t="s">
        <v>88</v>
      </c>
      <c r="AW2074" s="13" t="s">
        <v>34</v>
      </c>
      <c r="AX2074" s="13" t="s">
        <v>79</v>
      </c>
      <c r="AY2074" s="252" t="s">
        <v>216</v>
      </c>
    </row>
    <row r="2075" s="13" customFormat="1">
      <c r="A2075" s="13"/>
      <c r="B2075" s="241"/>
      <c r="C2075" s="242"/>
      <c r="D2075" s="243" t="s">
        <v>230</v>
      </c>
      <c r="E2075" s="244" t="s">
        <v>1</v>
      </c>
      <c r="F2075" s="245" t="s">
        <v>6699</v>
      </c>
      <c r="G2075" s="242"/>
      <c r="H2075" s="246">
        <v>256.78500000000003</v>
      </c>
      <c r="I2075" s="247"/>
      <c r="J2075" s="242"/>
      <c r="K2075" s="242"/>
      <c r="L2075" s="248"/>
      <c r="M2075" s="249"/>
      <c r="N2075" s="250"/>
      <c r="O2075" s="250"/>
      <c r="P2075" s="250"/>
      <c r="Q2075" s="250"/>
      <c r="R2075" s="250"/>
      <c r="S2075" s="250"/>
      <c r="T2075" s="251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52" t="s">
        <v>230</v>
      </c>
      <c r="AU2075" s="252" t="s">
        <v>88</v>
      </c>
      <c r="AV2075" s="13" t="s">
        <v>88</v>
      </c>
      <c r="AW2075" s="13" t="s">
        <v>34</v>
      </c>
      <c r="AX2075" s="13" t="s">
        <v>79</v>
      </c>
      <c r="AY2075" s="252" t="s">
        <v>216</v>
      </c>
    </row>
    <row r="2076" s="13" customFormat="1">
      <c r="A2076" s="13"/>
      <c r="B2076" s="241"/>
      <c r="C2076" s="242"/>
      <c r="D2076" s="243" t="s">
        <v>230</v>
      </c>
      <c r="E2076" s="244" t="s">
        <v>1</v>
      </c>
      <c r="F2076" s="245" t="s">
        <v>6700</v>
      </c>
      <c r="G2076" s="242"/>
      <c r="H2076" s="246">
        <v>125.955</v>
      </c>
      <c r="I2076" s="247"/>
      <c r="J2076" s="242"/>
      <c r="K2076" s="242"/>
      <c r="L2076" s="248"/>
      <c r="M2076" s="249"/>
      <c r="N2076" s="250"/>
      <c r="O2076" s="250"/>
      <c r="P2076" s="250"/>
      <c r="Q2076" s="250"/>
      <c r="R2076" s="250"/>
      <c r="S2076" s="250"/>
      <c r="T2076" s="25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2" t="s">
        <v>230</v>
      </c>
      <c r="AU2076" s="252" t="s">
        <v>88</v>
      </c>
      <c r="AV2076" s="13" t="s">
        <v>88</v>
      </c>
      <c r="AW2076" s="13" t="s">
        <v>34</v>
      </c>
      <c r="AX2076" s="13" t="s">
        <v>79</v>
      </c>
      <c r="AY2076" s="252" t="s">
        <v>216</v>
      </c>
    </row>
    <row r="2077" s="13" customFormat="1">
      <c r="A2077" s="13"/>
      <c r="B2077" s="241"/>
      <c r="C2077" s="242"/>
      <c r="D2077" s="243" t="s">
        <v>230</v>
      </c>
      <c r="E2077" s="244" t="s">
        <v>1</v>
      </c>
      <c r="F2077" s="245" t="s">
        <v>6701</v>
      </c>
      <c r="G2077" s="242"/>
      <c r="H2077" s="246">
        <v>104.755</v>
      </c>
      <c r="I2077" s="247"/>
      <c r="J2077" s="242"/>
      <c r="K2077" s="242"/>
      <c r="L2077" s="248"/>
      <c r="M2077" s="249"/>
      <c r="N2077" s="250"/>
      <c r="O2077" s="250"/>
      <c r="P2077" s="250"/>
      <c r="Q2077" s="250"/>
      <c r="R2077" s="250"/>
      <c r="S2077" s="250"/>
      <c r="T2077" s="25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2" t="s">
        <v>230</v>
      </c>
      <c r="AU2077" s="252" t="s">
        <v>88</v>
      </c>
      <c r="AV2077" s="13" t="s">
        <v>88</v>
      </c>
      <c r="AW2077" s="13" t="s">
        <v>34</v>
      </c>
      <c r="AX2077" s="13" t="s">
        <v>79</v>
      </c>
      <c r="AY2077" s="252" t="s">
        <v>216</v>
      </c>
    </row>
    <row r="2078" s="15" customFormat="1">
      <c r="A2078" s="15"/>
      <c r="B2078" s="280"/>
      <c r="C2078" s="281"/>
      <c r="D2078" s="243" t="s">
        <v>230</v>
      </c>
      <c r="E2078" s="282" t="s">
        <v>1</v>
      </c>
      <c r="F2078" s="283" t="s">
        <v>775</v>
      </c>
      <c r="G2078" s="281"/>
      <c r="H2078" s="284">
        <v>1824.7129999999997</v>
      </c>
      <c r="I2078" s="285"/>
      <c r="J2078" s="281"/>
      <c r="K2078" s="281"/>
      <c r="L2078" s="286"/>
      <c r="M2078" s="287"/>
      <c r="N2078" s="288"/>
      <c r="O2078" s="288"/>
      <c r="P2078" s="288"/>
      <c r="Q2078" s="288"/>
      <c r="R2078" s="288"/>
      <c r="S2078" s="288"/>
      <c r="T2078" s="289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90" t="s">
        <v>230</v>
      </c>
      <c r="AU2078" s="290" t="s">
        <v>88</v>
      </c>
      <c r="AV2078" s="15" t="s">
        <v>99</v>
      </c>
      <c r="AW2078" s="15" t="s">
        <v>34</v>
      </c>
      <c r="AX2078" s="15" t="s">
        <v>79</v>
      </c>
      <c r="AY2078" s="290" t="s">
        <v>216</v>
      </c>
    </row>
    <row r="2079" s="13" customFormat="1">
      <c r="A2079" s="13"/>
      <c r="B2079" s="241"/>
      <c r="C2079" s="242"/>
      <c r="D2079" s="243" t="s">
        <v>230</v>
      </c>
      <c r="E2079" s="244" t="s">
        <v>1</v>
      </c>
      <c r="F2079" s="245" t="s">
        <v>6702</v>
      </c>
      <c r="G2079" s="242"/>
      <c r="H2079" s="246">
        <v>154.654</v>
      </c>
      <c r="I2079" s="247"/>
      <c r="J2079" s="242"/>
      <c r="K2079" s="242"/>
      <c r="L2079" s="248"/>
      <c r="M2079" s="249"/>
      <c r="N2079" s="250"/>
      <c r="O2079" s="250"/>
      <c r="P2079" s="250"/>
      <c r="Q2079" s="250"/>
      <c r="R2079" s="250"/>
      <c r="S2079" s="250"/>
      <c r="T2079" s="251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2" t="s">
        <v>230</v>
      </c>
      <c r="AU2079" s="252" t="s">
        <v>88</v>
      </c>
      <c r="AV2079" s="13" t="s">
        <v>88</v>
      </c>
      <c r="AW2079" s="13" t="s">
        <v>34</v>
      </c>
      <c r="AX2079" s="13" t="s">
        <v>79</v>
      </c>
      <c r="AY2079" s="252" t="s">
        <v>216</v>
      </c>
    </row>
    <row r="2080" s="13" customFormat="1">
      <c r="A2080" s="13"/>
      <c r="B2080" s="241"/>
      <c r="C2080" s="242"/>
      <c r="D2080" s="243" t="s">
        <v>230</v>
      </c>
      <c r="E2080" s="244" t="s">
        <v>1</v>
      </c>
      <c r="F2080" s="245" t="s">
        <v>6703</v>
      </c>
      <c r="G2080" s="242"/>
      <c r="H2080" s="246">
        <v>256.78500000000003</v>
      </c>
      <c r="I2080" s="247"/>
      <c r="J2080" s="242"/>
      <c r="K2080" s="242"/>
      <c r="L2080" s="248"/>
      <c r="M2080" s="249"/>
      <c r="N2080" s="250"/>
      <c r="O2080" s="250"/>
      <c r="P2080" s="250"/>
      <c r="Q2080" s="250"/>
      <c r="R2080" s="250"/>
      <c r="S2080" s="250"/>
      <c r="T2080" s="25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2" t="s">
        <v>230</v>
      </c>
      <c r="AU2080" s="252" t="s">
        <v>88</v>
      </c>
      <c r="AV2080" s="13" t="s">
        <v>88</v>
      </c>
      <c r="AW2080" s="13" t="s">
        <v>34</v>
      </c>
      <c r="AX2080" s="13" t="s">
        <v>79</v>
      </c>
      <c r="AY2080" s="252" t="s">
        <v>216</v>
      </c>
    </row>
    <row r="2081" s="13" customFormat="1">
      <c r="A2081" s="13"/>
      <c r="B2081" s="241"/>
      <c r="C2081" s="242"/>
      <c r="D2081" s="243" t="s">
        <v>230</v>
      </c>
      <c r="E2081" s="244" t="s">
        <v>1</v>
      </c>
      <c r="F2081" s="245" t="s">
        <v>6704</v>
      </c>
      <c r="G2081" s="242"/>
      <c r="H2081" s="246">
        <v>256.78500000000003</v>
      </c>
      <c r="I2081" s="247"/>
      <c r="J2081" s="242"/>
      <c r="K2081" s="242"/>
      <c r="L2081" s="248"/>
      <c r="M2081" s="249"/>
      <c r="N2081" s="250"/>
      <c r="O2081" s="250"/>
      <c r="P2081" s="250"/>
      <c r="Q2081" s="250"/>
      <c r="R2081" s="250"/>
      <c r="S2081" s="250"/>
      <c r="T2081" s="251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2" t="s">
        <v>230</v>
      </c>
      <c r="AU2081" s="252" t="s">
        <v>88</v>
      </c>
      <c r="AV2081" s="13" t="s">
        <v>88</v>
      </c>
      <c r="AW2081" s="13" t="s">
        <v>34</v>
      </c>
      <c r="AX2081" s="13" t="s">
        <v>79</v>
      </c>
      <c r="AY2081" s="252" t="s">
        <v>216</v>
      </c>
    </row>
    <row r="2082" s="13" customFormat="1">
      <c r="A2082" s="13"/>
      <c r="B2082" s="241"/>
      <c r="C2082" s="242"/>
      <c r="D2082" s="243" t="s">
        <v>230</v>
      </c>
      <c r="E2082" s="244" t="s">
        <v>1</v>
      </c>
      <c r="F2082" s="245" t="s">
        <v>6705</v>
      </c>
      <c r="G2082" s="242"/>
      <c r="H2082" s="246">
        <v>125.955</v>
      </c>
      <c r="I2082" s="247"/>
      <c r="J2082" s="242"/>
      <c r="K2082" s="242"/>
      <c r="L2082" s="248"/>
      <c r="M2082" s="249"/>
      <c r="N2082" s="250"/>
      <c r="O2082" s="250"/>
      <c r="P2082" s="250"/>
      <c r="Q2082" s="250"/>
      <c r="R2082" s="250"/>
      <c r="S2082" s="250"/>
      <c r="T2082" s="25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2" t="s">
        <v>230</v>
      </c>
      <c r="AU2082" s="252" t="s">
        <v>88</v>
      </c>
      <c r="AV2082" s="13" t="s">
        <v>88</v>
      </c>
      <c r="AW2082" s="13" t="s">
        <v>34</v>
      </c>
      <c r="AX2082" s="13" t="s">
        <v>79</v>
      </c>
      <c r="AY2082" s="252" t="s">
        <v>216</v>
      </c>
    </row>
    <row r="2083" s="13" customFormat="1">
      <c r="A2083" s="13"/>
      <c r="B2083" s="241"/>
      <c r="C2083" s="242"/>
      <c r="D2083" s="243" t="s">
        <v>230</v>
      </c>
      <c r="E2083" s="244" t="s">
        <v>1</v>
      </c>
      <c r="F2083" s="245" t="s">
        <v>6706</v>
      </c>
      <c r="G2083" s="242"/>
      <c r="H2083" s="246">
        <v>125.955</v>
      </c>
      <c r="I2083" s="247"/>
      <c r="J2083" s="242"/>
      <c r="K2083" s="242"/>
      <c r="L2083" s="248"/>
      <c r="M2083" s="249"/>
      <c r="N2083" s="250"/>
      <c r="O2083" s="250"/>
      <c r="P2083" s="250"/>
      <c r="Q2083" s="250"/>
      <c r="R2083" s="250"/>
      <c r="S2083" s="250"/>
      <c r="T2083" s="25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2" t="s">
        <v>230</v>
      </c>
      <c r="AU2083" s="252" t="s">
        <v>88</v>
      </c>
      <c r="AV2083" s="13" t="s">
        <v>88</v>
      </c>
      <c r="AW2083" s="13" t="s">
        <v>34</v>
      </c>
      <c r="AX2083" s="13" t="s">
        <v>79</v>
      </c>
      <c r="AY2083" s="252" t="s">
        <v>216</v>
      </c>
    </row>
    <row r="2084" s="13" customFormat="1">
      <c r="A2084" s="13"/>
      <c r="B2084" s="241"/>
      <c r="C2084" s="242"/>
      <c r="D2084" s="243" t="s">
        <v>230</v>
      </c>
      <c r="E2084" s="244" t="s">
        <v>1</v>
      </c>
      <c r="F2084" s="245" t="s">
        <v>6707</v>
      </c>
      <c r="G2084" s="242"/>
      <c r="H2084" s="246">
        <v>103.827</v>
      </c>
      <c r="I2084" s="247"/>
      <c r="J2084" s="242"/>
      <c r="K2084" s="242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2" t="s">
        <v>230</v>
      </c>
      <c r="AU2084" s="252" t="s">
        <v>88</v>
      </c>
      <c r="AV2084" s="13" t="s">
        <v>88</v>
      </c>
      <c r="AW2084" s="13" t="s">
        <v>34</v>
      </c>
      <c r="AX2084" s="13" t="s">
        <v>79</v>
      </c>
      <c r="AY2084" s="252" t="s">
        <v>216</v>
      </c>
    </row>
    <row r="2085" s="13" customFormat="1">
      <c r="A2085" s="13"/>
      <c r="B2085" s="241"/>
      <c r="C2085" s="242"/>
      <c r="D2085" s="243" t="s">
        <v>230</v>
      </c>
      <c r="E2085" s="244" t="s">
        <v>1</v>
      </c>
      <c r="F2085" s="245" t="s">
        <v>6708</v>
      </c>
      <c r="G2085" s="242"/>
      <c r="H2085" s="246">
        <v>227.84700000000001</v>
      </c>
      <c r="I2085" s="247"/>
      <c r="J2085" s="242"/>
      <c r="K2085" s="242"/>
      <c r="L2085" s="248"/>
      <c r="M2085" s="249"/>
      <c r="N2085" s="250"/>
      <c r="O2085" s="250"/>
      <c r="P2085" s="250"/>
      <c r="Q2085" s="250"/>
      <c r="R2085" s="250"/>
      <c r="S2085" s="250"/>
      <c r="T2085" s="25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2" t="s">
        <v>230</v>
      </c>
      <c r="AU2085" s="252" t="s">
        <v>88</v>
      </c>
      <c r="AV2085" s="13" t="s">
        <v>88</v>
      </c>
      <c r="AW2085" s="13" t="s">
        <v>34</v>
      </c>
      <c r="AX2085" s="13" t="s">
        <v>79</v>
      </c>
      <c r="AY2085" s="252" t="s">
        <v>216</v>
      </c>
    </row>
    <row r="2086" s="13" customFormat="1">
      <c r="A2086" s="13"/>
      <c r="B2086" s="241"/>
      <c r="C2086" s="242"/>
      <c r="D2086" s="243" t="s">
        <v>230</v>
      </c>
      <c r="E2086" s="244" t="s">
        <v>1</v>
      </c>
      <c r="F2086" s="245" t="s">
        <v>6709</v>
      </c>
      <c r="G2086" s="242"/>
      <c r="H2086" s="246">
        <v>112.625</v>
      </c>
      <c r="I2086" s="247"/>
      <c r="J2086" s="242"/>
      <c r="K2086" s="242"/>
      <c r="L2086" s="248"/>
      <c r="M2086" s="249"/>
      <c r="N2086" s="250"/>
      <c r="O2086" s="250"/>
      <c r="P2086" s="250"/>
      <c r="Q2086" s="250"/>
      <c r="R2086" s="250"/>
      <c r="S2086" s="250"/>
      <c r="T2086" s="251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2" t="s">
        <v>230</v>
      </c>
      <c r="AU2086" s="252" t="s">
        <v>88</v>
      </c>
      <c r="AV2086" s="13" t="s">
        <v>88</v>
      </c>
      <c r="AW2086" s="13" t="s">
        <v>34</v>
      </c>
      <c r="AX2086" s="13" t="s">
        <v>79</v>
      </c>
      <c r="AY2086" s="252" t="s">
        <v>216</v>
      </c>
    </row>
    <row r="2087" s="15" customFormat="1">
      <c r="A2087" s="15"/>
      <c r="B2087" s="280"/>
      <c r="C2087" s="281"/>
      <c r="D2087" s="243" t="s">
        <v>230</v>
      </c>
      <c r="E2087" s="282" t="s">
        <v>1</v>
      </c>
      <c r="F2087" s="283" t="s">
        <v>1690</v>
      </c>
      <c r="G2087" s="281"/>
      <c r="H2087" s="284">
        <v>1364.4330000000002</v>
      </c>
      <c r="I2087" s="285"/>
      <c r="J2087" s="281"/>
      <c r="K2087" s="281"/>
      <c r="L2087" s="286"/>
      <c r="M2087" s="287"/>
      <c r="N2087" s="288"/>
      <c r="O2087" s="288"/>
      <c r="P2087" s="288"/>
      <c r="Q2087" s="288"/>
      <c r="R2087" s="288"/>
      <c r="S2087" s="288"/>
      <c r="T2087" s="289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90" t="s">
        <v>230</v>
      </c>
      <c r="AU2087" s="290" t="s">
        <v>88</v>
      </c>
      <c r="AV2087" s="15" t="s">
        <v>99</v>
      </c>
      <c r="AW2087" s="15" t="s">
        <v>34</v>
      </c>
      <c r="AX2087" s="15" t="s">
        <v>79</v>
      </c>
      <c r="AY2087" s="290" t="s">
        <v>216</v>
      </c>
    </row>
    <row r="2088" s="13" customFormat="1">
      <c r="A2088" s="13"/>
      <c r="B2088" s="241"/>
      <c r="C2088" s="242"/>
      <c r="D2088" s="243" t="s">
        <v>230</v>
      </c>
      <c r="E2088" s="244" t="s">
        <v>1</v>
      </c>
      <c r="F2088" s="245" t="s">
        <v>6710</v>
      </c>
      <c r="G2088" s="242"/>
      <c r="H2088" s="246">
        <v>74.655000000000001</v>
      </c>
      <c r="I2088" s="247"/>
      <c r="J2088" s="242"/>
      <c r="K2088" s="242"/>
      <c r="L2088" s="248"/>
      <c r="M2088" s="249"/>
      <c r="N2088" s="250"/>
      <c r="O2088" s="250"/>
      <c r="P2088" s="250"/>
      <c r="Q2088" s="250"/>
      <c r="R2088" s="250"/>
      <c r="S2088" s="250"/>
      <c r="T2088" s="25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2" t="s">
        <v>230</v>
      </c>
      <c r="AU2088" s="252" t="s">
        <v>88</v>
      </c>
      <c r="AV2088" s="13" t="s">
        <v>88</v>
      </c>
      <c r="AW2088" s="13" t="s">
        <v>34</v>
      </c>
      <c r="AX2088" s="13" t="s">
        <v>79</v>
      </c>
      <c r="AY2088" s="252" t="s">
        <v>216</v>
      </c>
    </row>
    <row r="2089" s="13" customFormat="1">
      <c r="A2089" s="13"/>
      <c r="B2089" s="241"/>
      <c r="C2089" s="242"/>
      <c r="D2089" s="243" t="s">
        <v>230</v>
      </c>
      <c r="E2089" s="244" t="s">
        <v>1</v>
      </c>
      <c r="F2089" s="245" t="s">
        <v>6711</v>
      </c>
      <c r="G2089" s="242"/>
      <c r="H2089" s="246">
        <v>-467.49000000000001</v>
      </c>
      <c r="I2089" s="247"/>
      <c r="J2089" s="242"/>
      <c r="K2089" s="242"/>
      <c r="L2089" s="248"/>
      <c r="M2089" s="249"/>
      <c r="N2089" s="250"/>
      <c r="O2089" s="250"/>
      <c r="P2089" s="250"/>
      <c r="Q2089" s="250"/>
      <c r="R2089" s="250"/>
      <c r="S2089" s="250"/>
      <c r="T2089" s="25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2" t="s">
        <v>230</v>
      </c>
      <c r="AU2089" s="252" t="s">
        <v>88</v>
      </c>
      <c r="AV2089" s="13" t="s">
        <v>88</v>
      </c>
      <c r="AW2089" s="13" t="s">
        <v>34</v>
      </c>
      <c r="AX2089" s="13" t="s">
        <v>79</v>
      </c>
      <c r="AY2089" s="252" t="s">
        <v>216</v>
      </c>
    </row>
    <row r="2090" s="14" customFormat="1">
      <c r="A2090" s="14"/>
      <c r="B2090" s="253"/>
      <c r="C2090" s="254"/>
      <c r="D2090" s="243" t="s">
        <v>230</v>
      </c>
      <c r="E2090" s="255" t="s">
        <v>1</v>
      </c>
      <c r="F2090" s="256" t="s">
        <v>285</v>
      </c>
      <c r="G2090" s="254"/>
      <c r="H2090" s="257">
        <v>4128.7109999999984</v>
      </c>
      <c r="I2090" s="258"/>
      <c r="J2090" s="254"/>
      <c r="K2090" s="254"/>
      <c r="L2090" s="259"/>
      <c r="M2090" s="260"/>
      <c r="N2090" s="261"/>
      <c r="O2090" s="261"/>
      <c r="P2090" s="261"/>
      <c r="Q2090" s="261"/>
      <c r="R2090" s="261"/>
      <c r="S2090" s="261"/>
      <c r="T2090" s="26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63" t="s">
        <v>230</v>
      </c>
      <c r="AU2090" s="263" t="s">
        <v>88</v>
      </c>
      <c r="AV2090" s="14" t="s">
        <v>121</v>
      </c>
      <c r="AW2090" s="14" t="s">
        <v>34</v>
      </c>
      <c r="AX2090" s="14" t="s">
        <v>86</v>
      </c>
      <c r="AY2090" s="263" t="s">
        <v>216</v>
      </c>
    </row>
    <row r="2091" s="2" customFormat="1" ht="16.5" customHeight="1">
      <c r="A2091" s="39"/>
      <c r="B2091" s="40"/>
      <c r="C2091" s="228" t="s">
        <v>3282</v>
      </c>
      <c r="D2091" s="228" t="s">
        <v>218</v>
      </c>
      <c r="E2091" s="229" t="s">
        <v>3236</v>
      </c>
      <c r="F2091" s="230" t="s">
        <v>3237</v>
      </c>
      <c r="G2091" s="231" t="s">
        <v>277</v>
      </c>
      <c r="H2091" s="232">
        <v>4128.7110000000002</v>
      </c>
      <c r="I2091" s="233"/>
      <c r="J2091" s="234">
        <f>ROUND(I2091*H2091,2)</f>
        <v>0</v>
      </c>
      <c r="K2091" s="230" t="s">
        <v>222</v>
      </c>
      <c r="L2091" s="45"/>
      <c r="M2091" s="235" t="s">
        <v>1</v>
      </c>
      <c r="N2091" s="236" t="s">
        <v>44</v>
      </c>
      <c r="O2091" s="92"/>
      <c r="P2091" s="237">
        <f>O2091*H2091</f>
        <v>0</v>
      </c>
      <c r="Q2091" s="237">
        <v>0.00029</v>
      </c>
      <c r="R2091" s="237">
        <f>Q2091*H2091</f>
        <v>1.1973261900000001</v>
      </c>
      <c r="S2091" s="237">
        <v>0</v>
      </c>
      <c r="T2091" s="238">
        <f>S2091*H2091</f>
        <v>0</v>
      </c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R2091" s="239" t="s">
        <v>290</v>
      </c>
      <c r="AT2091" s="239" t="s">
        <v>218</v>
      </c>
      <c r="AU2091" s="239" t="s">
        <v>88</v>
      </c>
      <c r="AY2091" s="18" t="s">
        <v>216</v>
      </c>
      <c r="BE2091" s="240">
        <f>IF(N2091="základní",J2091,0)</f>
        <v>0</v>
      </c>
      <c r="BF2091" s="240">
        <f>IF(N2091="snížená",J2091,0)</f>
        <v>0</v>
      </c>
      <c r="BG2091" s="240">
        <f>IF(N2091="zákl. přenesená",J2091,0)</f>
        <v>0</v>
      </c>
      <c r="BH2091" s="240">
        <f>IF(N2091="sníž. přenesená",J2091,0)</f>
        <v>0</v>
      </c>
      <c r="BI2091" s="240">
        <f>IF(N2091="nulová",J2091,0)</f>
        <v>0</v>
      </c>
      <c r="BJ2091" s="18" t="s">
        <v>86</v>
      </c>
      <c r="BK2091" s="240">
        <f>ROUND(I2091*H2091,2)</f>
        <v>0</v>
      </c>
      <c r="BL2091" s="18" t="s">
        <v>290</v>
      </c>
      <c r="BM2091" s="239" t="s">
        <v>3238</v>
      </c>
    </row>
    <row r="2092" s="13" customFormat="1">
      <c r="A2092" s="13"/>
      <c r="B2092" s="241"/>
      <c r="C2092" s="242"/>
      <c r="D2092" s="243" t="s">
        <v>230</v>
      </c>
      <c r="E2092" s="244" t="s">
        <v>1</v>
      </c>
      <c r="F2092" s="245" t="s">
        <v>6712</v>
      </c>
      <c r="G2092" s="242"/>
      <c r="H2092" s="246">
        <v>4128.7110000000002</v>
      </c>
      <c r="I2092" s="247"/>
      <c r="J2092" s="242"/>
      <c r="K2092" s="242"/>
      <c r="L2092" s="248"/>
      <c r="M2092" s="249"/>
      <c r="N2092" s="250"/>
      <c r="O2092" s="250"/>
      <c r="P2092" s="250"/>
      <c r="Q2092" s="250"/>
      <c r="R2092" s="250"/>
      <c r="S2092" s="250"/>
      <c r="T2092" s="251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2" t="s">
        <v>230</v>
      </c>
      <c r="AU2092" s="252" t="s">
        <v>88</v>
      </c>
      <c r="AV2092" s="13" t="s">
        <v>88</v>
      </c>
      <c r="AW2092" s="13" t="s">
        <v>34</v>
      </c>
      <c r="AX2092" s="13" t="s">
        <v>86</v>
      </c>
      <c r="AY2092" s="252" t="s">
        <v>216</v>
      </c>
    </row>
    <row r="2093" s="12" customFormat="1" ht="22.8" customHeight="1">
      <c r="A2093" s="12"/>
      <c r="B2093" s="212"/>
      <c r="C2093" s="213"/>
      <c r="D2093" s="214" t="s">
        <v>78</v>
      </c>
      <c r="E2093" s="226" t="s">
        <v>3240</v>
      </c>
      <c r="F2093" s="226" t="s">
        <v>3241</v>
      </c>
      <c r="G2093" s="213"/>
      <c r="H2093" s="213"/>
      <c r="I2093" s="216"/>
      <c r="J2093" s="227">
        <f>BK2093</f>
        <v>0</v>
      </c>
      <c r="K2093" s="213"/>
      <c r="L2093" s="218"/>
      <c r="M2093" s="219"/>
      <c r="N2093" s="220"/>
      <c r="O2093" s="220"/>
      <c r="P2093" s="221">
        <f>SUM(P2094:P2165)</f>
        <v>0</v>
      </c>
      <c r="Q2093" s="220"/>
      <c r="R2093" s="221">
        <f>SUM(R2094:R2165)</f>
        <v>0.43607839999999998</v>
      </c>
      <c r="S2093" s="220"/>
      <c r="T2093" s="222">
        <f>SUM(T2094:T2165)</f>
        <v>0</v>
      </c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R2093" s="223" t="s">
        <v>88</v>
      </c>
      <c r="AT2093" s="224" t="s">
        <v>78</v>
      </c>
      <c r="AU2093" s="224" t="s">
        <v>86</v>
      </c>
      <c r="AY2093" s="223" t="s">
        <v>216</v>
      </c>
      <c r="BK2093" s="225">
        <f>SUM(BK2094:BK2165)</f>
        <v>0</v>
      </c>
    </row>
    <row r="2094" s="2" customFormat="1" ht="21.75" customHeight="1">
      <c r="A2094" s="39"/>
      <c r="B2094" s="40"/>
      <c r="C2094" s="228" t="s">
        <v>3286</v>
      </c>
      <c r="D2094" s="228" t="s">
        <v>218</v>
      </c>
      <c r="E2094" s="229" t="s">
        <v>3243</v>
      </c>
      <c r="F2094" s="230" t="s">
        <v>3244</v>
      </c>
      <c r="G2094" s="231" t="s">
        <v>221</v>
      </c>
      <c r="H2094" s="232">
        <v>41</v>
      </c>
      <c r="I2094" s="233"/>
      <c r="J2094" s="234">
        <f>ROUND(I2094*H2094,2)</f>
        <v>0</v>
      </c>
      <c r="K2094" s="230" t="s">
        <v>222</v>
      </c>
      <c r="L2094" s="45"/>
      <c r="M2094" s="235" t="s">
        <v>1</v>
      </c>
      <c r="N2094" s="236" t="s">
        <v>44</v>
      </c>
      <c r="O2094" s="92"/>
      <c r="P2094" s="237">
        <f>O2094*H2094</f>
        <v>0</v>
      </c>
      <c r="Q2094" s="237">
        <v>0</v>
      </c>
      <c r="R2094" s="237">
        <f>Q2094*H2094</f>
        <v>0</v>
      </c>
      <c r="S2094" s="237">
        <v>0</v>
      </c>
      <c r="T2094" s="238">
        <f>S2094*H2094</f>
        <v>0</v>
      </c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R2094" s="239" t="s">
        <v>290</v>
      </c>
      <c r="AT2094" s="239" t="s">
        <v>218</v>
      </c>
      <c r="AU2094" s="239" t="s">
        <v>88</v>
      </c>
      <c r="AY2094" s="18" t="s">
        <v>216</v>
      </c>
      <c r="BE2094" s="240">
        <f>IF(N2094="základní",J2094,0)</f>
        <v>0</v>
      </c>
      <c r="BF2094" s="240">
        <f>IF(N2094="snížená",J2094,0)</f>
        <v>0</v>
      </c>
      <c r="BG2094" s="240">
        <f>IF(N2094="zákl. přenesená",J2094,0)</f>
        <v>0</v>
      </c>
      <c r="BH2094" s="240">
        <f>IF(N2094="sníž. přenesená",J2094,0)</f>
        <v>0</v>
      </c>
      <c r="BI2094" s="240">
        <f>IF(N2094="nulová",J2094,0)</f>
        <v>0</v>
      </c>
      <c r="BJ2094" s="18" t="s">
        <v>86</v>
      </c>
      <c r="BK2094" s="240">
        <f>ROUND(I2094*H2094,2)</f>
        <v>0</v>
      </c>
      <c r="BL2094" s="18" t="s">
        <v>290</v>
      </c>
      <c r="BM2094" s="239" t="s">
        <v>6713</v>
      </c>
    </row>
    <row r="2095" s="13" customFormat="1">
      <c r="A2095" s="13"/>
      <c r="B2095" s="241"/>
      <c r="C2095" s="242"/>
      <c r="D2095" s="243" t="s">
        <v>230</v>
      </c>
      <c r="E2095" s="244" t="s">
        <v>1</v>
      </c>
      <c r="F2095" s="245" t="s">
        <v>6714</v>
      </c>
      <c r="G2095" s="242"/>
      <c r="H2095" s="246">
        <v>26</v>
      </c>
      <c r="I2095" s="247"/>
      <c r="J2095" s="242"/>
      <c r="K2095" s="242"/>
      <c r="L2095" s="248"/>
      <c r="M2095" s="249"/>
      <c r="N2095" s="250"/>
      <c r="O2095" s="250"/>
      <c r="P2095" s="250"/>
      <c r="Q2095" s="250"/>
      <c r="R2095" s="250"/>
      <c r="S2095" s="250"/>
      <c r="T2095" s="251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52" t="s">
        <v>230</v>
      </c>
      <c r="AU2095" s="252" t="s">
        <v>88</v>
      </c>
      <c r="AV2095" s="13" t="s">
        <v>88</v>
      </c>
      <c r="AW2095" s="13" t="s">
        <v>34</v>
      </c>
      <c r="AX2095" s="13" t="s">
        <v>79</v>
      </c>
      <c r="AY2095" s="252" t="s">
        <v>216</v>
      </c>
    </row>
    <row r="2096" s="13" customFormat="1">
      <c r="A2096" s="13"/>
      <c r="B2096" s="241"/>
      <c r="C2096" s="242"/>
      <c r="D2096" s="243" t="s">
        <v>230</v>
      </c>
      <c r="E2096" s="244" t="s">
        <v>1</v>
      </c>
      <c r="F2096" s="245" t="s">
        <v>6715</v>
      </c>
      <c r="G2096" s="242"/>
      <c r="H2096" s="246">
        <v>5</v>
      </c>
      <c r="I2096" s="247"/>
      <c r="J2096" s="242"/>
      <c r="K2096" s="242"/>
      <c r="L2096" s="248"/>
      <c r="M2096" s="249"/>
      <c r="N2096" s="250"/>
      <c r="O2096" s="250"/>
      <c r="P2096" s="250"/>
      <c r="Q2096" s="250"/>
      <c r="R2096" s="250"/>
      <c r="S2096" s="250"/>
      <c r="T2096" s="25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2" t="s">
        <v>230</v>
      </c>
      <c r="AU2096" s="252" t="s">
        <v>88</v>
      </c>
      <c r="AV2096" s="13" t="s">
        <v>88</v>
      </c>
      <c r="AW2096" s="13" t="s">
        <v>34</v>
      </c>
      <c r="AX2096" s="13" t="s">
        <v>79</v>
      </c>
      <c r="AY2096" s="252" t="s">
        <v>216</v>
      </c>
    </row>
    <row r="2097" s="13" customFormat="1">
      <c r="A2097" s="13"/>
      <c r="B2097" s="241"/>
      <c r="C2097" s="242"/>
      <c r="D2097" s="243" t="s">
        <v>230</v>
      </c>
      <c r="E2097" s="244" t="s">
        <v>1</v>
      </c>
      <c r="F2097" s="245" t="s">
        <v>6716</v>
      </c>
      <c r="G2097" s="242"/>
      <c r="H2097" s="246">
        <v>1</v>
      </c>
      <c r="I2097" s="247"/>
      <c r="J2097" s="242"/>
      <c r="K2097" s="242"/>
      <c r="L2097" s="248"/>
      <c r="M2097" s="249"/>
      <c r="N2097" s="250"/>
      <c r="O2097" s="250"/>
      <c r="P2097" s="250"/>
      <c r="Q2097" s="250"/>
      <c r="R2097" s="250"/>
      <c r="S2097" s="250"/>
      <c r="T2097" s="25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2" t="s">
        <v>230</v>
      </c>
      <c r="AU2097" s="252" t="s">
        <v>88</v>
      </c>
      <c r="AV2097" s="13" t="s">
        <v>88</v>
      </c>
      <c r="AW2097" s="13" t="s">
        <v>34</v>
      </c>
      <c r="AX2097" s="13" t="s">
        <v>79</v>
      </c>
      <c r="AY2097" s="252" t="s">
        <v>216</v>
      </c>
    </row>
    <row r="2098" s="13" customFormat="1">
      <c r="A2098" s="13"/>
      <c r="B2098" s="241"/>
      <c r="C2098" s="242"/>
      <c r="D2098" s="243" t="s">
        <v>230</v>
      </c>
      <c r="E2098" s="244" t="s">
        <v>1</v>
      </c>
      <c r="F2098" s="245" t="s">
        <v>6717</v>
      </c>
      <c r="G2098" s="242"/>
      <c r="H2098" s="246">
        <v>9</v>
      </c>
      <c r="I2098" s="247"/>
      <c r="J2098" s="242"/>
      <c r="K2098" s="242"/>
      <c r="L2098" s="248"/>
      <c r="M2098" s="249"/>
      <c r="N2098" s="250"/>
      <c r="O2098" s="250"/>
      <c r="P2098" s="250"/>
      <c r="Q2098" s="250"/>
      <c r="R2098" s="250"/>
      <c r="S2098" s="250"/>
      <c r="T2098" s="25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2" t="s">
        <v>230</v>
      </c>
      <c r="AU2098" s="252" t="s">
        <v>88</v>
      </c>
      <c r="AV2098" s="13" t="s">
        <v>88</v>
      </c>
      <c r="AW2098" s="13" t="s">
        <v>34</v>
      </c>
      <c r="AX2098" s="13" t="s">
        <v>79</v>
      </c>
      <c r="AY2098" s="252" t="s">
        <v>216</v>
      </c>
    </row>
    <row r="2099" s="14" customFormat="1">
      <c r="A2099" s="14"/>
      <c r="B2099" s="253"/>
      <c r="C2099" s="254"/>
      <c r="D2099" s="243" t="s">
        <v>230</v>
      </c>
      <c r="E2099" s="255" t="s">
        <v>1</v>
      </c>
      <c r="F2099" s="256" t="s">
        <v>285</v>
      </c>
      <c r="G2099" s="254"/>
      <c r="H2099" s="257">
        <v>41</v>
      </c>
      <c r="I2099" s="258"/>
      <c r="J2099" s="254"/>
      <c r="K2099" s="254"/>
      <c r="L2099" s="259"/>
      <c r="M2099" s="260"/>
      <c r="N2099" s="261"/>
      <c r="O2099" s="261"/>
      <c r="P2099" s="261"/>
      <c r="Q2099" s="261"/>
      <c r="R2099" s="261"/>
      <c r="S2099" s="261"/>
      <c r="T2099" s="262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63" t="s">
        <v>230</v>
      </c>
      <c r="AU2099" s="263" t="s">
        <v>88</v>
      </c>
      <c r="AV2099" s="14" t="s">
        <v>121</v>
      </c>
      <c r="AW2099" s="14" t="s">
        <v>34</v>
      </c>
      <c r="AX2099" s="14" t="s">
        <v>86</v>
      </c>
      <c r="AY2099" s="263" t="s">
        <v>216</v>
      </c>
    </row>
    <row r="2100" s="2" customFormat="1" ht="24.15" customHeight="1">
      <c r="A2100" s="39"/>
      <c r="B2100" s="40"/>
      <c r="C2100" s="264" t="s">
        <v>3291</v>
      </c>
      <c r="D2100" s="264" t="s">
        <v>372</v>
      </c>
      <c r="E2100" s="265" t="s">
        <v>3265</v>
      </c>
      <c r="F2100" s="266" t="s">
        <v>6718</v>
      </c>
      <c r="G2100" s="267" t="s">
        <v>277</v>
      </c>
      <c r="H2100" s="268">
        <v>44.927999999999997</v>
      </c>
      <c r="I2100" s="269"/>
      <c r="J2100" s="270">
        <f>ROUND(I2100*H2100,2)</f>
        <v>0</v>
      </c>
      <c r="K2100" s="266" t="s">
        <v>222</v>
      </c>
      <c r="L2100" s="271"/>
      <c r="M2100" s="272" t="s">
        <v>1</v>
      </c>
      <c r="N2100" s="273" t="s">
        <v>44</v>
      </c>
      <c r="O2100" s="92"/>
      <c r="P2100" s="237">
        <f>O2100*H2100</f>
        <v>0</v>
      </c>
      <c r="Q2100" s="237">
        <v>0.001</v>
      </c>
      <c r="R2100" s="237">
        <f>Q2100*H2100</f>
        <v>0.044927999999999996</v>
      </c>
      <c r="S2100" s="237">
        <v>0</v>
      </c>
      <c r="T2100" s="238">
        <f>S2100*H2100</f>
        <v>0</v>
      </c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R2100" s="239" t="s">
        <v>371</v>
      </c>
      <c r="AT2100" s="239" t="s">
        <v>372</v>
      </c>
      <c r="AU2100" s="239" t="s">
        <v>88</v>
      </c>
      <c r="AY2100" s="18" t="s">
        <v>216</v>
      </c>
      <c r="BE2100" s="240">
        <f>IF(N2100="základní",J2100,0)</f>
        <v>0</v>
      </c>
      <c r="BF2100" s="240">
        <f>IF(N2100="snížená",J2100,0)</f>
        <v>0</v>
      </c>
      <c r="BG2100" s="240">
        <f>IF(N2100="zákl. přenesená",J2100,0)</f>
        <v>0</v>
      </c>
      <c r="BH2100" s="240">
        <f>IF(N2100="sníž. přenesená",J2100,0)</f>
        <v>0</v>
      </c>
      <c r="BI2100" s="240">
        <f>IF(N2100="nulová",J2100,0)</f>
        <v>0</v>
      </c>
      <c r="BJ2100" s="18" t="s">
        <v>86</v>
      </c>
      <c r="BK2100" s="240">
        <f>ROUND(I2100*H2100,2)</f>
        <v>0</v>
      </c>
      <c r="BL2100" s="18" t="s">
        <v>290</v>
      </c>
      <c r="BM2100" s="239" t="s">
        <v>6719</v>
      </c>
    </row>
    <row r="2101" s="13" customFormat="1">
      <c r="A2101" s="13"/>
      <c r="B2101" s="241"/>
      <c r="C2101" s="242"/>
      <c r="D2101" s="243" t="s">
        <v>230</v>
      </c>
      <c r="E2101" s="244" t="s">
        <v>1</v>
      </c>
      <c r="F2101" s="245" t="s">
        <v>6720</v>
      </c>
      <c r="G2101" s="242"/>
      <c r="H2101" s="246">
        <v>44.927999999999997</v>
      </c>
      <c r="I2101" s="247"/>
      <c r="J2101" s="242"/>
      <c r="K2101" s="242"/>
      <c r="L2101" s="248"/>
      <c r="M2101" s="249"/>
      <c r="N2101" s="250"/>
      <c r="O2101" s="250"/>
      <c r="P2101" s="250"/>
      <c r="Q2101" s="250"/>
      <c r="R2101" s="250"/>
      <c r="S2101" s="250"/>
      <c r="T2101" s="251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52" t="s">
        <v>230</v>
      </c>
      <c r="AU2101" s="252" t="s">
        <v>88</v>
      </c>
      <c r="AV2101" s="13" t="s">
        <v>88</v>
      </c>
      <c r="AW2101" s="13" t="s">
        <v>34</v>
      </c>
      <c r="AX2101" s="13" t="s">
        <v>86</v>
      </c>
      <c r="AY2101" s="252" t="s">
        <v>216</v>
      </c>
    </row>
    <row r="2102" s="2" customFormat="1" ht="24.15" customHeight="1">
      <c r="A2102" s="39"/>
      <c r="B2102" s="40"/>
      <c r="C2102" s="264" t="s">
        <v>3296</v>
      </c>
      <c r="D2102" s="264" t="s">
        <v>372</v>
      </c>
      <c r="E2102" s="265" t="s">
        <v>6721</v>
      </c>
      <c r="F2102" s="266" t="s">
        <v>6722</v>
      </c>
      <c r="G2102" s="267" t="s">
        <v>277</v>
      </c>
      <c r="H2102" s="268">
        <v>32.479999999999997</v>
      </c>
      <c r="I2102" s="269"/>
      <c r="J2102" s="270">
        <f>ROUND(I2102*H2102,2)</f>
        <v>0</v>
      </c>
      <c r="K2102" s="266" t="s">
        <v>222</v>
      </c>
      <c r="L2102" s="271"/>
      <c r="M2102" s="272" t="s">
        <v>1</v>
      </c>
      <c r="N2102" s="273" t="s">
        <v>44</v>
      </c>
      <c r="O2102" s="92"/>
      <c r="P2102" s="237">
        <f>O2102*H2102</f>
        <v>0</v>
      </c>
      <c r="Q2102" s="237">
        <v>0.001</v>
      </c>
      <c r="R2102" s="237">
        <f>Q2102*H2102</f>
        <v>0.032479999999999995</v>
      </c>
      <c r="S2102" s="237">
        <v>0</v>
      </c>
      <c r="T2102" s="238">
        <f>S2102*H2102</f>
        <v>0</v>
      </c>
      <c r="U2102" s="39"/>
      <c r="V2102" s="39"/>
      <c r="W2102" s="39"/>
      <c r="X2102" s="39"/>
      <c r="Y2102" s="39"/>
      <c r="Z2102" s="39"/>
      <c r="AA2102" s="39"/>
      <c r="AB2102" s="39"/>
      <c r="AC2102" s="39"/>
      <c r="AD2102" s="39"/>
      <c r="AE2102" s="39"/>
      <c r="AR2102" s="239" t="s">
        <v>371</v>
      </c>
      <c r="AT2102" s="239" t="s">
        <v>372</v>
      </c>
      <c r="AU2102" s="239" t="s">
        <v>88</v>
      </c>
      <c r="AY2102" s="18" t="s">
        <v>216</v>
      </c>
      <c r="BE2102" s="240">
        <f>IF(N2102="základní",J2102,0)</f>
        <v>0</v>
      </c>
      <c r="BF2102" s="240">
        <f>IF(N2102="snížená",J2102,0)</f>
        <v>0</v>
      </c>
      <c r="BG2102" s="240">
        <f>IF(N2102="zákl. přenesená",J2102,0)</f>
        <v>0</v>
      </c>
      <c r="BH2102" s="240">
        <f>IF(N2102="sníž. přenesená",J2102,0)</f>
        <v>0</v>
      </c>
      <c r="BI2102" s="240">
        <f>IF(N2102="nulová",J2102,0)</f>
        <v>0</v>
      </c>
      <c r="BJ2102" s="18" t="s">
        <v>86</v>
      </c>
      <c r="BK2102" s="240">
        <f>ROUND(I2102*H2102,2)</f>
        <v>0</v>
      </c>
      <c r="BL2102" s="18" t="s">
        <v>290</v>
      </c>
      <c r="BM2102" s="239" t="s">
        <v>6723</v>
      </c>
    </row>
    <row r="2103" s="13" customFormat="1">
      <c r="A2103" s="13"/>
      <c r="B2103" s="241"/>
      <c r="C2103" s="242"/>
      <c r="D2103" s="243" t="s">
        <v>230</v>
      </c>
      <c r="E2103" s="244" t="s">
        <v>1</v>
      </c>
      <c r="F2103" s="245" t="s">
        <v>6724</v>
      </c>
      <c r="G2103" s="242"/>
      <c r="H2103" s="246">
        <v>16.251999999999999</v>
      </c>
      <c r="I2103" s="247"/>
      <c r="J2103" s="242"/>
      <c r="K2103" s="242"/>
      <c r="L2103" s="248"/>
      <c r="M2103" s="249"/>
      <c r="N2103" s="250"/>
      <c r="O2103" s="250"/>
      <c r="P2103" s="250"/>
      <c r="Q2103" s="250"/>
      <c r="R2103" s="250"/>
      <c r="S2103" s="250"/>
      <c r="T2103" s="251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2" t="s">
        <v>230</v>
      </c>
      <c r="AU2103" s="252" t="s">
        <v>88</v>
      </c>
      <c r="AV2103" s="13" t="s">
        <v>88</v>
      </c>
      <c r="AW2103" s="13" t="s">
        <v>34</v>
      </c>
      <c r="AX2103" s="13" t="s">
        <v>79</v>
      </c>
      <c r="AY2103" s="252" t="s">
        <v>216</v>
      </c>
    </row>
    <row r="2104" s="13" customFormat="1">
      <c r="A2104" s="13"/>
      <c r="B2104" s="241"/>
      <c r="C2104" s="242"/>
      <c r="D2104" s="243" t="s">
        <v>230</v>
      </c>
      <c r="E2104" s="244" t="s">
        <v>1</v>
      </c>
      <c r="F2104" s="245" t="s">
        <v>6725</v>
      </c>
      <c r="G2104" s="242"/>
      <c r="H2104" s="246">
        <v>3.1789999999999998</v>
      </c>
      <c r="I2104" s="247"/>
      <c r="J2104" s="242"/>
      <c r="K2104" s="242"/>
      <c r="L2104" s="248"/>
      <c r="M2104" s="249"/>
      <c r="N2104" s="250"/>
      <c r="O2104" s="250"/>
      <c r="P2104" s="250"/>
      <c r="Q2104" s="250"/>
      <c r="R2104" s="250"/>
      <c r="S2104" s="250"/>
      <c r="T2104" s="25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2" t="s">
        <v>230</v>
      </c>
      <c r="AU2104" s="252" t="s">
        <v>88</v>
      </c>
      <c r="AV2104" s="13" t="s">
        <v>88</v>
      </c>
      <c r="AW2104" s="13" t="s">
        <v>34</v>
      </c>
      <c r="AX2104" s="13" t="s">
        <v>79</v>
      </c>
      <c r="AY2104" s="252" t="s">
        <v>216</v>
      </c>
    </row>
    <row r="2105" s="13" customFormat="1">
      <c r="A2105" s="13"/>
      <c r="B2105" s="241"/>
      <c r="C2105" s="242"/>
      <c r="D2105" s="243" t="s">
        <v>230</v>
      </c>
      <c r="E2105" s="244" t="s">
        <v>1</v>
      </c>
      <c r="F2105" s="245" t="s">
        <v>6726</v>
      </c>
      <c r="G2105" s="242"/>
      <c r="H2105" s="246">
        <v>3.3580000000000001</v>
      </c>
      <c r="I2105" s="247"/>
      <c r="J2105" s="242"/>
      <c r="K2105" s="242"/>
      <c r="L2105" s="248"/>
      <c r="M2105" s="249"/>
      <c r="N2105" s="250"/>
      <c r="O2105" s="250"/>
      <c r="P2105" s="250"/>
      <c r="Q2105" s="250"/>
      <c r="R2105" s="250"/>
      <c r="S2105" s="250"/>
      <c r="T2105" s="25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2" t="s">
        <v>230</v>
      </c>
      <c r="AU2105" s="252" t="s">
        <v>88</v>
      </c>
      <c r="AV2105" s="13" t="s">
        <v>88</v>
      </c>
      <c r="AW2105" s="13" t="s">
        <v>34</v>
      </c>
      <c r="AX2105" s="13" t="s">
        <v>79</v>
      </c>
      <c r="AY2105" s="252" t="s">
        <v>216</v>
      </c>
    </row>
    <row r="2106" s="13" customFormat="1">
      <c r="A2106" s="13"/>
      <c r="B2106" s="241"/>
      <c r="C2106" s="242"/>
      <c r="D2106" s="243" t="s">
        <v>230</v>
      </c>
      <c r="E2106" s="244" t="s">
        <v>1</v>
      </c>
      <c r="F2106" s="245" t="s">
        <v>6727</v>
      </c>
      <c r="G2106" s="242"/>
      <c r="H2106" s="246">
        <v>3.25</v>
      </c>
      <c r="I2106" s="247"/>
      <c r="J2106" s="242"/>
      <c r="K2106" s="242"/>
      <c r="L2106" s="248"/>
      <c r="M2106" s="249"/>
      <c r="N2106" s="250"/>
      <c r="O2106" s="250"/>
      <c r="P2106" s="250"/>
      <c r="Q2106" s="250"/>
      <c r="R2106" s="250"/>
      <c r="S2106" s="250"/>
      <c r="T2106" s="251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2" t="s">
        <v>230</v>
      </c>
      <c r="AU2106" s="252" t="s">
        <v>88</v>
      </c>
      <c r="AV2106" s="13" t="s">
        <v>88</v>
      </c>
      <c r="AW2106" s="13" t="s">
        <v>34</v>
      </c>
      <c r="AX2106" s="13" t="s">
        <v>79</v>
      </c>
      <c r="AY2106" s="252" t="s">
        <v>216</v>
      </c>
    </row>
    <row r="2107" s="13" customFormat="1">
      <c r="A2107" s="13"/>
      <c r="B2107" s="241"/>
      <c r="C2107" s="242"/>
      <c r="D2107" s="243" t="s">
        <v>230</v>
      </c>
      <c r="E2107" s="244" t="s">
        <v>1</v>
      </c>
      <c r="F2107" s="245" t="s">
        <v>6728</v>
      </c>
      <c r="G2107" s="242"/>
      <c r="H2107" s="246">
        <v>3.1909999999999998</v>
      </c>
      <c r="I2107" s="247"/>
      <c r="J2107" s="242"/>
      <c r="K2107" s="242"/>
      <c r="L2107" s="248"/>
      <c r="M2107" s="249"/>
      <c r="N2107" s="250"/>
      <c r="O2107" s="250"/>
      <c r="P2107" s="250"/>
      <c r="Q2107" s="250"/>
      <c r="R2107" s="250"/>
      <c r="S2107" s="250"/>
      <c r="T2107" s="251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2" t="s">
        <v>230</v>
      </c>
      <c r="AU2107" s="252" t="s">
        <v>88</v>
      </c>
      <c r="AV2107" s="13" t="s">
        <v>88</v>
      </c>
      <c r="AW2107" s="13" t="s">
        <v>34</v>
      </c>
      <c r="AX2107" s="13" t="s">
        <v>79</v>
      </c>
      <c r="AY2107" s="252" t="s">
        <v>216</v>
      </c>
    </row>
    <row r="2108" s="13" customFormat="1">
      <c r="A2108" s="13"/>
      <c r="B2108" s="241"/>
      <c r="C2108" s="242"/>
      <c r="D2108" s="243" t="s">
        <v>230</v>
      </c>
      <c r="E2108" s="244" t="s">
        <v>1</v>
      </c>
      <c r="F2108" s="245" t="s">
        <v>6729</v>
      </c>
      <c r="G2108" s="242"/>
      <c r="H2108" s="246">
        <v>3.25</v>
      </c>
      <c r="I2108" s="247"/>
      <c r="J2108" s="242"/>
      <c r="K2108" s="242"/>
      <c r="L2108" s="248"/>
      <c r="M2108" s="249"/>
      <c r="N2108" s="250"/>
      <c r="O2108" s="250"/>
      <c r="P2108" s="250"/>
      <c r="Q2108" s="250"/>
      <c r="R2108" s="250"/>
      <c r="S2108" s="250"/>
      <c r="T2108" s="251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2" t="s">
        <v>230</v>
      </c>
      <c r="AU2108" s="252" t="s">
        <v>88</v>
      </c>
      <c r="AV2108" s="13" t="s">
        <v>88</v>
      </c>
      <c r="AW2108" s="13" t="s">
        <v>34</v>
      </c>
      <c r="AX2108" s="13" t="s">
        <v>79</v>
      </c>
      <c r="AY2108" s="252" t="s">
        <v>216</v>
      </c>
    </row>
    <row r="2109" s="14" customFormat="1">
      <c r="A2109" s="14"/>
      <c r="B2109" s="253"/>
      <c r="C2109" s="254"/>
      <c r="D2109" s="243" t="s">
        <v>230</v>
      </c>
      <c r="E2109" s="255" t="s">
        <v>1</v>
      </c>
      <c r="F2109" s="256" t="s">
        <v>285</v>
      </c>
      <c r="G2109" s="254"/>
      <c r="H2109" s="257">
        <v>32.479999999999997</v>
      </c>
      <c r="I2109" s="258"/>
      <c r="J2109" s="254"/>
      <c r="K2109" s="254"/>
      <c r="L2109" s="259"/>
      <c r="M2109" s="260"/>
      <c r="N2109" s="261"/>
      <c r="O2109" s="261"/>
      <c r="P2109" s="261"/>
      <c r="Q2109" s="261"/>
      <c r="R2109" s="261"/>
      <c r="S2109" s="261"/>
      <c r="T2109" s="26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63" t="s">
        <v>230</v>
      </c>
      <c r="AU2109" s="263" t="s">
        <v>88</v>
      </c>
      <c r="AV2109" s="14" t="s">
        <v>121</v>
      </c>
      <c r="AW2109" s="14" t="s">
        <v>34</v>
      </c>
      <c r="AX2109" s="14" t="s">
        <v>86</v>
      </c>
      <c r="AY2109" s="263" t="s">
        <v>216</v>
      </c>
    </row>
    <row r="2110" s="2" customFormat="1" ht="24.15" customHeight="1">
      <c r="A2110" s="39"/>
      <c r="B2110" s="40"/>
      <c r="C2110" s="264" t="s">
        <v>3301</v>
      </c>
      <c r="D2110" s="264" t="s">
        <v>372</v>
      </c>
      <c r="E2110" s="265" t="s">
        <v>6730</v>
      </c>
      <c r="F2110" s="266" t="s">
        <v>6731</v>
      </c>
      <c r="G2110" s="267" t="s">
        <v>277</v>
      </c>
      <c r="H2110" s="268">
        <v>18.309000000000001</v>
      </c>
      <c r="I2110" s="269"/>
      <c r="J2110" s="270">
        <f>ROUND(I2110*H2110,2)</f>
        <v>0</v>
      </c>
      <c r="K2110" s="266" t="s">
        <v>222</v>
      </c>
      <c r="L2110" s="271"/>
      <c r="M2110" s="272" t="s">
        <v>1</v>
      </c>
      <c r="N2110" s="273" t="s">
        <v>44</v>
      </c>
      <c r="O2110" s="92"/>
      <c r="P2110" s="237">
        <f>O2110*H2110</f>
        <v>0</v>
      </c>
      <c r="Q2110" s="237">
        <v>0.001</v>
      </c>
      <c r="R2110" s="237">
        <f>Q2110*H2110</f>
        <v>0.018309000000000002</v>
      </c>
      <c r="S2110" s="237">
        <v>0</v>
      </c>
      <c r="T2110" s="238">
        <f>S2110*H2110</f>
        <v>0</v>
      </c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R2110" s="239" t="s">
        <v>371</v>
      </c>
      <c r="AT2110" s="239" t="s">
        <v>372</v>
      </c>
      <c r="AU2110" s="239" t="s">
        <v>88</v>
      </c>
      <c r="AY2110" s="18" t="s">
        <v>216</v>
      </c>
      <c r="BE2110" s="240">
        <f>IF(N2110="základní",J2110,0)</f>
        <v>0</v>
      </c>
      <c r="BF2110" s="240">
        <f>IF(N2110="snížená",J2110,0)</f>
        <v>0</v>
      </c>
      <c r="BG2110" s="240">
        <f>IF(N2110="zákl. přenesená",J2110,0)</f>
        <v>0</v>
      </c>
      <c r="BH2110" s="240">
        <f>IF(N2110="sníž. přenesená",J2110,0)</f>
        <v>0</v>
      </c>
      <c r="BI2110" s="240">
        <f>IF(N2110="nulová",J2110,0)</f>
        <v>0</v>
      </c>
      <c r="BJ2110" s="18" t="s">
        <v>86</v>
      </c>
      <c r="BK2110" s="240">
        <f>ROUND(I2110*H2110,2)</f>
        <v>0</v>
      </c>
      <c r="BL2110" s="18" t="s">
        <v>290</v>
      </c>
      <c r="BM2110" s="239" t="s">
        <v>6732</v>
      </c>
    </row>
    <row r="2111" s="13" customFormat="1">
      <c r="A2111" s="13"/>
      <c r="B2111" s="241"/>
      <c r="C2111" s="242"/>
      <c r="D2111" s="243" t="s">
        <v>230</v>
      </c>
      <c r="E2111" s="244" t="s">
        <v>1</v>
      </c>
      <c r="F2111" s="245" t="s">
        <v>6733</v>
      </c>
      <c r="G2111" s="242"/>
      <c r="H2111" s="246">
        <v>3.6789999999999998</v>
      </c>
      <c r="I2111" s="247"/>
      <c r="J2111" s="242"/>
      <c r="K2111" s="242"/>
      <c r="L2111" s="248"/>
      <c r="M2111" s="249"/>
      <c r="N2111" s="250"/>
      <c r="O2111" s="250"/>
      <c r="P2111" s="250"/>
      <c r="Q2111" s="250"/>
      <c r="R2111" s="250"/>
      <c r="S2111" s="250"/>
      <c r="T2111" s="251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2" t="s">
        <v>230</v>
      </c>
      <c r="AU2111" s="252" t="s">
        <v>88</v>
      </c>
      <c r="AV2111" s="13" t="s">
        <v>88</v>
      </c>
      <c r="AW2111" s="13" t="s">
        <v>34</v>
      </c>
      <c r="AX2111" s="13" t="s">
        <v>79</v>
      </c>
      <c r="AY2111" s="252" t="s">
        <v>216</v>
      </c>
    </row>
    <row r="2112" s="13" customFormat="1">
      <c r="A2112" s="13"/>
      <c r="B2112" s="241"/>
      <c r="C2112" s="242"/>
      <c r="D2112" s="243" t="s">
        <v>230</v>
      </c>
      <c r="E2112" s="244" t="s">
        <v>1</v>
      </c>
      <c r="F2112" s="245" t="s">
        <v>6734</v>
      </c>
      <c r="G2112" s="242"/>
      <c r="H2112" s="246">
        <v>3.6429999999999998</v>
      </c>
      <c r="I2112" s="247"/>
      <c r="J2112" s="242"/>
      <c r="K2112" s="242"/>
      <c r="L2112" s="248"/>
      <c r="M2112" s="249"/>
      <c r="N2112" s="250"/>
      <c r="O2112" s="250"/>
      <c r="P2112" s="250"/>
      <c r="Q2112" s="250"/>
      <c r="R2112" s="250"/>
      <c r="S2112" s="250"/>
      <c r="T2112" s="251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2" t="s">
        <v>230</v>
      </c>
      <c r="AU2112" s="252" t="s">
        <v>88</v>
      </c>
      <c r="AV2112" s="13" t="s">
        <v>88</v>
      </c>
      <c r="AW2112" s="13" t="s">
        <v>34</v>
      </c>
      <c r="AX2112" s="13" t="s">
        <v>79</v>
      </c>
      <c r="AY2112" s="252" t="s">
        <v>216</v>
      </c>
    </row>
    <row r="2113" s="13" customFormat="1">
      <c r="A2113" s="13"/>
      <c r="B2113" s="241"/>
      <c r="C2113" s="242"/>
      <c r="D2113" s="243" t="s">
        <v>230</v>
      </c>
      <c r="E2113" s="244" t="s">
        <v>1</v>
      </c>
      <c r="F2113" s="245" t="s">
        <v>6735</v>
      </c>
      <c r="G2113" s="242"/>
      <c r="H2113" s="246">
        <v>3.6859999999999999</v>
      </c>
      <c r="I2113" s="247"/>
      <c r="J2113" s="242"/>
      <c r="K2113" s="242"/>
      <c r="L2113" s="248"/>
      <c r="M2113" s="249"/>
      <c r="N2113" s="250"/>
      <c r="O2113" s="250"/>
      <c r="P2113" s="250"/>
      <c r="Q2113" s="250"/>
      <c r="R2113" s="250"/>
      <c r="S2113" s="250"/>
      <c r="T2113" s="251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2" t="s">
        <v>230</v>
      </c>
      <c r="AU2113" s="252" t="s">
        <v>88</v>
      </c>
      <c r="AV2113" s="13" t="s">
        <v>88</v>
      </c>
      <c r="AW2113" s="13" t="s">
        <v>34</v>
      </c>
      <c r="AX2113" s="13" t="s">
        <v>79</v>
      </c>
      <c r="AY2113" s="252" t="s">
        <v>216</v>
      </c>
    </row>
    <row r="2114" s="13" customFormat="1">
      <c r="A2114" s="13"/>
      <c r="B2114" s="241"/>
      <c r="C2114" s="242"/>
      <c r="D2114" s="243" t="s">
        <v>230</v>
      </c>
      <c r="E2114" s="244" t="s">
        <v>1</v>
      </c>
      <c r="F2114" s="245" t="s">
        <v>6736</v>
      </c>
      <c r="G2114" s="242"/>
      <c r="H2114" s="246">
        <v>3.6360000000000001</v>
      </c>
      <c r="I2114" s="247"/>
      <c r="J2114" s="242"/>
      <c r="K2114" s="242"/>
      <c r="L2114" s="248"/>
      <c r="M2114" s="249"/>
      <c r="N2114" s="250"/>
      <c r="O2114" s="250"/>
      <c r="P2114" s="250"/>
      <c r="Q2114" s="250"/>
      <c r="R2114" s="250"/>
      <c r="S2114" s="250"/>
      <c r="T2114" s="251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52" t="s">
        <v>230</v>
      </c>
      <c r="AU2114" s="252" t="s">
        <v>88</v>
      </c>
      <c r="AV2114" s="13" t="s">
        <v>88</v>
      </c>
      <c r="AW2114" s="13" t="s">
        <v>34</v>
      </c>
      <c r="AX2114" s="13" t="s">
        <v>79</v>
      </c>
      <c r="AY2114" s="252" t="s">
        <v>216</v>
      </c>
    </row>
    <row r="2115" s="13" customFormat="1">
      <c r="A2115" s="13"/>
      <c r="B2115" s="241"/>
      <c r="C2115" s="242"/>
      <c r="D2115" s="243" t="s">
        <v>230</v>
      </c>
      <c r="E2115" s="244" t="s">
        <v>1</v>
      </c>
      <c r="F2115" s="245" t="s">
        <v>6737</v>
      </c>
      <c r="G2115" s="242"/>
      <c r="H2115" s="246">
        <v>3.665</v>
      </c>
      <c r="I2115" s="247"/>
      <c r="J2115" s="242"/>
      <c r="K2115" s="242"/>
      <c r="L2115" s="248"/>
      <c r="M2115" s="249"/>
      <c r="N2115" s="250"/>
      <c r="O2115" s="250"/>
      <c r="P2115" s="250"/>
      <c r="Q2115" s="250"/>
      <c r="R2115" s="250"/>
      <c r="S2115" s="250"/>
      <c r="T2115" s="251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52" t="s">
        <v>230</v>
      </c>
      <c r="AU2115" s="252" t="s">
        <v>88</v>
      </c>
      <c r="AV2115" s="13" t="s">
        <v>88</v>
      </c>
      <c r="AW2115" s="13" t="s">
        <v>34</v>
      </c>
      <c r="AX2115" s="13" t="s">
        <v>79</v>
      </c>
      <c r="AY2115" s="252" t="s">
        <v>216</v>
      </c>
    </row>
    <row r="2116" s="14" customFormat="1">
      <c r="A2116" s="14"/>
      <c r="B2116" s="253"/>
      <c r="C2116" s="254"/>
      <c r="D2116" s="243" t="s">
        <v>230</v>
      </c>
      <c r="E2116" s="255" t="s">
        <v>1</v>
      </c>
      <c r="F2116" s="256" t="s">
        <v>285</v>
      </c>
      <c r="G2116" s="254"/>
      <c r="H2116" s="257">
        <v>18.309000000000001</v>
      </c>
      <c r="I2116" s="258"/>
      <c r="J2116" s="254"/>
      <c r="K2116" s="254"/>
      <c r="L2116" s="259"/>
      <c r="M2116" s="260"/>
      <c r="N2116" s="261"/>
      <c r="O2116" s="261"/>
      <c r="P2116" s="261"/>
      <c r="Q2116" s="261"/>
      <c r="R2116" s="261"/>
      <c r="S2116" s="261"/>
      <c r="T2116" s="262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3" t="s">
        <v>230</v>
      </c>
      <c r="AU2116" s="263" t="s">
        <v>88</v>
      </c>
      <c r="AV2116" s="14" t="s">
        <v>121</v>
      </c>
      <c r="AW2116" s="14" t="s">
        <v>34</v>
      </c>
      <c r="AX2116" s="14" t="s">
        <v>86</v>
      </c>
      <c r="AY2116" s="263" t="s">
        <v>216</v>
      </c>
    </row>
    <row r="2117" s="2" customFormat="1" ht="24.15" customHeight="1">
      <c r="A2117" s="39"/>
      <c r="B2117" s="40"/>
      <c r="C2117" s="228" t="s">
        <v>3305</v>
      </c>
      <c r="D2117" s="228" t="s">
        <v>218</v>
      </c>
      <c r="E2117" s="229" t="s">
        <v>3271</v>
      </c>
      <c r="F2117" s="230" t="s">
        <v>3272</v>
      </c>
      <c r="G2117" s="231" t="s">
        <v>221</v>
      </c>
      <c r="H2117" s="232">
        <v>6</v>
      </c>
      <c r="I2117" s="233"/>
      <c r="J2117" s="234">
        <f>ROUND(I2117*H2117,2)</f>
        <v>0</v>
      </c>
      <c r="K2117" s="230" t="s">
        <v>222</v>
      </c>
      <c r="L2117" s="45"/>
      <c r="M2117" s="235" t="s">
        <v>1</v>
      </c>
      <c r="N2117" s="236" t="s">
        <v>44</v>
      </c>
      <c r="O2117" s="92"/>
      <c r="P2117" s="237">
        <f>O2117*H2117</f>
        <v>0</v>
      </c>
      <c r="Q2117" s="237">
        <v>0</v>
      </c>
      <c r="R2117" s="237">
        <f>Q2117*H2117</f>
        <v>0</v>
      </c>
      <c r="S2117" s="237">
        <v>0</v>
      </c>
      <c r="T2117" s="238">
        <f>S2117*H2117</f>
        <v>0</v>
      </c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39"/>
      <c r="AE2117" s="39"/>
      <c r="AR2117" s="239" t="s">
        <v>290</v>
      </c>
      <c r="AT2117" s="239" t="s">
        <v>218</v>
      </c>
      <c r="AU2117" s="239" t="s">
        <v>88</v>
      </c>
      <c r="AY2117" s="18" t="s">
        <v>216</v>
      </c>
      <c r="BE2117" s="240">
        <f>IF(N2117="základní",J2117,0)</f>
        <v>0</v>
      </c>
      <c r="BF2117" s="240">
        <f>IF(N2117="snížená",J2117,0)</f>
        <v>0</v>
      </c>
      <c r="BG2117" s="240">
        <f>IF(N2117="zákl. přenesená",J2117,0)</f>
        <v>0</v>
      </c>
      <c r="BH2117" s="240">
        <f>IF(N2117="sníž. přenesená",J2117,0)</f>
        <v>0</v>
      </c>
      <c r="BI2117" s="240">
        <f>IF(N2117="nulová",J2117,0)</f>
        <v>0</v>
      </c>
      <c r="BJ2117" s="18" t="s">
        <v>86</v>
      </c>
      <c r="BK2117" s="240">
        <f>ROUND(I2117*H2117,2)</f>
        <v>0</v>
      </c>
      <c r="BL2117" s="18" t="s">
        <v>290</v>
      </c>
      <c r="BM2117" s="239" t="s">
        <v>6738</v>
      </c>
    </row>
    <row r="2118" s="13" customFormat="1">
      <c r="A2118" s="13"/>
      <c r="B2118" s="241"/>
      <c r="C2118" s="242"/>
      <c r="D2118" s="243" t="s">
        <v>230</v>
      </c>
      <c r="E2118" s="244" t="s">
        <v>1</v>
      </c>
      <c r="F2118" s="245" t="s">
        <v>6739</v>
      </c>
      <c r="G2118" s="242"/>
      <c r="H2118" s="246">
        <v>4</v>
      </c>
      <c r="I2118" s="247"/>
      <c r="J2118" s="242"/>
      <c r="K2118" s="242"/>
      <c r="L2118" s="248"/>
      <c r="M2118" s="249"/>
      <c r="N2118" s="250"/>
      <c r="O2118" s="250"/>
      <c r="P2118" s="250"/>
      <c r="Q2118" s="250"/>
      <c r="R2118" s="250"/>
      <c r="S2118" s="250"/>
      <c r="T2118" s="251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2" t="s">
        <v>230</v>
      </c>
      <c r="AU2118" s="252" t="s">
        <v>88</v>
      </c>
      <c r="AV2118" s="13" t="s">
        <v>88</v>
      </c>
      <c r="AW2118" s="13" t="s">
        <v>34</v>
      </c>
      <c r="AX2118" s="13" t="s">
        <v>79</v>
      </c>
      <c r="AY2118" s="252" t="s">
        <v>216</v>
      </c>
    </row>
    <row r="2119" s="13" customFormat="1">
      <c r="A2119" s="13"/>
      <c r="B2119" s="241"/>
      <c r="C2119" s="242"/>
      <c r="D2119" s="243" t="s">
        <v>230</v>
      </c>
      <c r="E2119" s="244" t="s">
        <v>1</v>
      </c>
      <c r="F2119" s="245" t="s">
        <v>6740</v>
      </c>
      <c r="G2119" s="242"/>
      <c r="H2119" s="246">
        <v>2</v>
      </c>
      <c r="I2119" s="247"/>
      <c r="J2119" s="242"/>
      <c r="K2119" s="242"/>
      <c r="L2119" s="248"/>
      <c r="M2119" s="249"/>
      <c r="N2119" s="250"/>
      <c r="O2119" s="250"/>
      <c r="P2119" s="250"/>
      <c r="Q2119" s="250"/>
      <c r="R2119" s="250"/>
      <c r="S2119" s="250"/>
      <c r="T2119" s="251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2" t="s">
        <v>230</v>
      </c>
      <c r="AU2119" s="252" t="s">
        <v>88</v>
      </c>
      <c r="AV2119" s="13" t="s">
        <v>88</v>
      </c>
      <c r="AW2119" s="13" t="s">
        <v>34</v>
      </c>
      <c r="AX2119" s="13" t="s">
        <v>79</v>
      </c>
      <c r="AY2119" s="252" t="s">
        <v>216</v>
      </c>
    </row>
    <row r="2120" s="14" customFormat="1">
      <c r="A2120" s="14"/>
      <c r="B2120" s="253"/>
      <c r="C2120" s="254"/>
      <c r="D2120" s="243" t="s">
        <v>230</v>
      </c>
      <c r="E2120" s="255" t="s">
        <v>1</v>
      </c>
      <c r="F2120" s="256" t="s">
        <v>285</v>
      </c>
      <c r="G2120" s="254"/>
      <c r="H2120" s="257">
        <v>6</v>
      </c>
      <c r="I2120" s="258"/>
      <c r="J2120" s="254"/>
      <c r="K2120" s="254"/>
      <c r="L2120" s="259"/>
      <c r="M2120" s="260"/>
      <c r="N2120" s="261"/>
      <c r="O2120" s="261"/>
      <c r="P2120" s="261"/>
      <c r="Q2120" s="261"/>
      <c r="R2120" s="261"/>
      <c r="S2120" s="261"/>
      <c r="T2120" s="26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3" t="s">
        <v>230</v>
      </c>
      <c r="AU2120" s="263" t="s">
        <v>88</v>
      </c>
      <c r="AV2120" s="14" t="s">
        <v>121</v>
      </c>
      <c r="AW2120" s="14" t="s">
        <v>34</v>
      </c>
      <c r="AX2120" s="14" t="s">
        <v>86</v>
      </c>
      <c r="AY2120" s="263" t="s">
        <v>216</v>
      </c>
    </row>
    <row r="2121" s="2" customFormat="1" ht="16.5" customHeight="1">
      <c r="A2121" s="39"/>
      <c r="B2121" s="40"/>
      <c r="C2121" s="264" t="s">
        <v>3309</v>
      </c>
      <c r="D2121" s="264" t="s">
        <v>372</v>
      </c>
      <c r="E2121" s="265" t="s">
        <v>6741</v>
      </c>
      <c r="F2121" s="266" t="s">
        <v>6742</v>
      </c>
      <c r="G2121" s="267" t="s">
        <v>277</v>
      </c>
      <c r="H2121" s="268">
        <v>11.180999999999999</v>
      </c>
      <c r="I2121" s="269"/>
      <c r="J2121" s="270">
        <f>ROUND(I2121*H2121,2)</f>
        <v>0</v>
      </c>
      <c r="K2121" s="266" t="s">
        <v>222</v>
      </c>
      <c r="L2121" s="271"/>
      <c r="M2121" s="272" t="s">
        <v>1</v>
      </c>
      <c r="N2121" s="273" t="s">
        <v>44</v>
      </c>
      <c r="O2121" s="92"/>
      <c r="P2121" s="237">
        <f>O2121*H2121</f>
        <v>0</v>
      </c>
      <c r="Q2121" s="237">
        <v>0.001</v>
      </c>
      <c r="R2121" s="237">
        <f>Q2121*H2121</f>
        <v>0.011181</v>
      </c>
      <c r="S2121" s="237">
        <v>0</v>
      </c>
      <c r="T2121" s="238">
        <f>S2121*H2121</f>
        <v>0</v>
      </c>
      <c r="U2121" s="39"/>
      <c r="V2121" s="39"/>
      <c r="W2121" s="39"/>
      <c r="X2121" s="39"/>
      <c r="Y2121" s="39"/>
      <c r="Z2121" s="39"/>
      <c r="AA2121" s="39"/>
      <c r="AB2121" s="39"/>
      <c r="AC2121" s="39"/>
      <c r="AD2121" s="39"/>
      <c r="AE2121" s="39"/>
      <c r="AR2121" s="239" t="s">
        <v>371</v>
      </c>
      <c r="AT2121" s="239" t="s">
        <v>372</v>
      </c>
      <c r="AU2121" s="239" t="s">
        <v>88</v>
      </c>
      <c r="AY2121" s="18" t="s">
        <v>216</v>
      </c>
      <c r="BE2121" s="240">
        <f>IF(N2121="základní",J2121,0)</f>
        <v>0</v>
      </c>
      <c r="BF2121" s="240">
        <f>IF(N2121="snížená",J2121,0)</f>
        <v>0</v>
      </c>
      <c r="BG2121" s="240">
        <f>IF(N2121="zákl. přenesená",J2121,0)</f>
        <v>0</v>
      </c>
      <c r="BH2121" s="240">
        <f>IF(N2121="sníž. přenesená",J2121,0)</f>
        <v>0</v>
      </c>
      <c r="BI2121" s="240">
        <f>IF(N2121="nulová",J2121,0)</f>
        <v>0</v>
      </c>
      <c r="BJ2121" s="18" t="s">
        <v>86</v>
      </c>
      <c r="BK2121" s="240">
        <f>ROUND(I2121*H2121,2)</f>
        <v>0</v>
      </c>
      <c r="BL2121" s="18" t="s">
        <v>290</v>
      </c>
      <c r="BM2121" s="239" t="s">
        <v>6743</v>
      </c>
    </row>
    <row r="2122" s="13" customFormat="1">
      <c r="A2122" s="13"/>
      <c r="B2122" s="241"/>
      <c r="C2122" s="242"/>
      <c r="D2122" s="243" t="s">
        <v>230</v>
      </c>
      <c r="E2122" s="244" t="s">
        <v>1</v>
      </c>
      <c r="F2122" s="245" t="s">
        <v>6744</v>
      </c>
      <c r="G2122" s="242"/>
      <c r="H2122" s="246">
        <v>5.6230000000000002</v>
      </c>
      <c r="I2122" s="247"/>
      <c r="J2122" s="242"/>
      <c r="K2122" s="242"/>
      <c r="L2122" s="248"/>
      <c r="M2122" s="249"/>
      <c r="N2122" s="250"/>
      <c r="O2122" s="250"/>
      <c r="P2122" s="250"/>
      <c r="Q2122" s="250"/>
      <c r="R2122" s="250"/>
      <c r="S2122" s="250"/>
      <c r="T2122" s="251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52" t="s">
        <v>230</v>
      </c>
      <c r="AU2122" s="252" t="s">
        <v>88</v>
      </c>
      <c r="AV2122" s="13" t="s">
        <v>88</v>
      </c>
      <c r="AW2122" s="13" t="s">
        <v>34</v>
      </c>
      <c r="AX2122" s="13" t="s">
        <v>79</v>
      </c>
      <c r="AY2122" s="252" t="s">
        <v>216</v>
      </c>
    </row>
    <row r="2123" s="13" customFormat="1">
      <c r="A2123" s="13"/>
      <c r="B2123" s="241"/>
      <c r="C2123" s="242"/>
      <c r="D2123" s="243" t="s">
        <v>230</v>
      </c>
      <c r="E2123" s="244" t="s">
        <v>1</v>
      </c>
      <c r="F2123" s="245" t="s">
        <v>6745</v>
      </c>
      <c r="G2123" s="242"/>
      <c r="H2123" s="246">
        <v>5.5579999999999998</v>
      </c>
      <c r="I2123" s="247"/>
      <c r="J2123" s="242"/>
      <c r="K2123" s="242"/>
      <c r="L2123" s="248"/>
      <c r="M2123" s="249"/>
      <c r="N2123" s="250"/>
      <c r="O2123" s="250"/>
      <c r="P2123" s="250"/>
      <c r="Q2123" s="250"/>
      <c r="R2123" s="250"/>
      <c r="S2123" s="250"/>
      <c r="T2123" s="251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2" t="s">
        <v>230</v>
      </c>
      <c r="AU2123" s="252" t="s">
        <v>88</v>
      </c>
      <c r="AV2123" s="13" t="s">
        <v>88</v>
      </c>
      <c r="AW2123" s="13" t="s">
        <v>34</v>
      </c>
      <c r="AX2123" s="13" t="s">
        <v>79</v>
      </c>
      <c r="AY2123" s="252" t="s">
        <v>216</v>
      </c>
    </row>
    <row r="2124" s="14" customFormat="1">
      <c r="A2124" s="14"/>
      <c r="B2124" s="253"/>
      <c r="C2124" s="254"/>
      <c r="D2124" s="243" t="s">
        <v>230</v>
      </c>
      <c r="E2124" s="255" t="s">
        <v>1</v>
      </c>
      <c r="F2124" s="256" t="s">
        <v>285</v>
      </c>
      <c r="G2124" s="254"/>
      <c r="H2124" s="257">
        <v>11.180999999999999</v>
      </c>
      <c r="I2124" s="258"/>
      <c r="J2124" s="254"/>
      <c r="K2124" s="254"/>
      <c r="L2124" s="259"/>
      <c r="M2124" s="260"/>
      <c r="N2124" s="261"/>
      <c r="O2124" s="261"/>
      <c r="P2124" s="261"/>
      <c r="Q2124" s="261"/>
      <c r="R2124" s="261"/>
      <c r="S2124" s="261"/>
      <c r="T2124" s="262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3" t="s">
        <v>230</v>
      </c>
      <c r="AU2124" s="263" t="s">
        <v>88</v>
      </c>
      <c r="AV2124" s="14" t="s">
        <v>121</v>
      </c>
      <c r="AW2124" s="14" t="s">
        <v>34</v>
      </c>
      <c r="AX2124" s="14" t="s">
        <v>86</v>
      </c>
      <c r="AY2124" s="263" t="s">
        <v>216</v>
      </c>
    </row>
    <row r="2125" s="2" customFormat="1" ht="16.5" customHeight="1">
      <c r="A2125" s="39"/>
      <c r="B2125" s="40"/>
      <c r="C2125" s="264" t="s">
        <v>3314</v>
      </c>
      <c r="D2125" s="264" t="s">
        <v>372</v>
      </c>
      <c r="E2125" s="265" t="s">
        <v>6746</v>
      </c>
      <c r="F2125" s="266" t="s">
        <v>6747</v>
      </c>
      <c r="G2125" s="267" t="s">
        <v>2040</v>
      </c>
      <c r="H2125" s="268">
        <v>47</v>
      </c>
      <c r="I2125" s="269"/>
      <c r="J2125" s="270">
        <f>ROUND(I2125*H2125,2)</f>
        <v>0</v>
      </c>
      <c r="K2125" s="266" t="s">
        <v>1</v>
      </c>
      <c r="L2125" s="271"/>
      <c r="M2125" s="272" t="s">
        <v>1</v>
      </c>
      <c r="N2125" s="273" t="s">
        <v>44</v>
      </c>
      <c r="O2125" s="92"/>
      <c r="P2125" s="237">
        <f>O2125*H2125</f>
        <v>0</v>
      </c>
      <c r="Q2125" s="237">
        <v>0.001</v>
      </c>
      <c r="R2125" s="237">
        <f>Q2125*H2125</f>
        <v>0.047</v>
      </c>
      <c r="S2125" s="237">
        <v>0</v>
      </c>
      <c r="T2125" s="238">
        <f>S2125*H2125</f>
        <v>0</v>
      </c>
      <c r="U2125" s="39"/>
      <c r="V2125" s="39"/>
      <c r="W2125" s="39"/>
      <c r="X2125" s="39"/>
      <c r="Y2125" s="39"/>
      <c r="Z2125" s="39"/>
      <c r="AA2125" s="39"/>
      <c r="AB2125" s="39"/>
      <c r="AC2125" s="39"/>
      <c r="AD2125" s="39"/>
      <c r="AE2125" s="39"/>
      <c r="AR2125" s="239" t="s">
        <v>371</v>
      </c>
      <c r="AT2125" s="239" t="s">
        <v>372</v>
      </c>
      <c r="AU2125" s="239" t="s">
        <v>88</v>
      </c>
      <c r="AY2125" s="18" t="s">
        <v>216</v>
      </c>
      <c r="BE2125" s="240">
        <f>IF(N2125="základní",J2125,0)</f>
        <v>0</v>
      </c>
      <c r="BF2125" s="240">
        <f>IF(N2125="snížená",J2125,0)</f>
        <v>0</v>
      </c>
      <c r="BG2125" s="240">
        <f>IF(N2125="zákl. přenesená",J2125,0)</f>
        <v>0</v>
      </c>
      <c r="BH2125" s="240">
        <f>IF(N2125="sníž. přenesená",J2125,0)</f>
        <v>0</v>
      </c>
      <c r="BI2125" s="240">
        <f>IF(N2125="nulová",J2125,0)</f>
        <v>0</v>
      </c>
      <c r="BJ2125" s="18" t="s">
        <v>86</v>
      </c>
      <c r="BK2125" s="240">
        <f>ROUND(I2125*H2125,2)</f>
        <v>0</v>
      </c>
      <c r="BL2125" s="18" t="s">
        <v>290</v>
      </c>
      <c r="BM2125" s="239" t="s">
        <v>6748</v>
      </c>
    </row>
    <row r="2126" s="2" customFormat="1" ht="16.5" customHeight="1">
      <c r="A2126" s="39"/>
      <c r="B2126" s="40"/>
      <c r="C2126" s="228" t="s">
        <v>3316</v>
      </c>
      <c r="D2126" s="228" t="s">
        <v>218</v>
      </c>
      <c r="E2126" s="229" t="s">
        <v>6749</v>
      </c>
      <c r="F2126" s="230" t="s">
        <v>6750</v>
      </c>
      <c r="G2126" s="231" t="s">
        <v>221</v>
      </c>
      <c r="H2126" s="232">
        <v>47</v>
      </c>
      <c r="I2126" s="233"/>
      <c r="J2126" s="234">
        <f>ROUND(I2126*H2126,2)</f>
        <v>0</v>
      </c>
      <c r="K2126" s="230" t="s">
        <v>222</v>
      </c>
      <c r="L2126" s="45"/>
      <c r="M2126" s="235" t="s">
        <v>1</v>
      </c>
      <c r="N2126" s="236" t="s">
        <v>44</v>
      </c>
      <c r="O2126" s="92"/>
      <c r="P2126" s="237">
        <f>O2126*H2126</f>
        <v>0</v>
      </c>
      <c r="Q2126" s="237">
        <v>0</v>
      </c>
      <c r="R2126" s="237">
        <f>Q2126*H2126</f>
        <v>0</v>
      </c>
      <c r="S2126" s="237">
        <v>0</v>
      </c>
      <c r="T2126" s="238">
        <f>S2126*H2126</f>
        <v>0</v>
      </c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R2126" s="239" t="s">
        <v>290</v>
      </c>
      <c r="AT2126" s="239" t="s">
        <v>218</v>
      </c>
      <c r="AU2126" s="239" t="s">
        <v>88</v>
      </c>
      <c r="AY2126" s="18" t="s">
        <v>216</v>
      </c>
      <c r="BE2126" s="240">
        <f>IF(N2126="základní",J2126,0)</f>
        <v>0</v>
      </c>
      <c r="BF2126" s="240">
        <f>IF(N2126="snížená",J2126,0)</f>
        <v>0</v>
      </c>
      <c r="BG2126" s="240">
        <f>IF(N2126="zákl. přenesená",J2126,0)</f>
        <v>0</v>
      </c>
      <c r="BH2126" s="240">
        <f>IF(N2126="sníž. přenesená",J2126,0)</f>
        <v>0</v>
      </c>
      <c r="BI2126" s="240">
        <f>IF(N2126="nulová",J2126,0)</f>
        <v>0</v>
      </c>
      <c r="BJ2126" s="18" t="s">
        <v>86</v>
      </c>
      <c r="BK2126" s="240">
        <f>ROUND(I2126*H2126,2)</f>
        <v>0</v>
      </c>
      <c r="BL2126" s="18" t="s">
        <v>290</v>
      </c>
      <c r="BM2126" s="239" t="s">
        <v>6751</v>
      </c>
    </row>
    <row r="2127" s="13" customFormat="1">
      <c r="A2127" s="13"/>
      <c r="B2127" s="241"/>
      <c r="C2127" s="242"/>
      <c r="D2127" s="243" t="s">
        <v>230</v>
      </c>
      <c r="E2127" s="244" t="s">
        <v>1</v>
      </c>
      <c r="F2127" s="245" t="s">
        <v>6752</v>
      </c>
      <c r="G2127" s="242"/>
      <c r="H2127" s="246">
        <v>26</v>
      </c>
      <c r="I2127" s="247"/>
      <c r="J2127" s="242"/>
      <c r="K2127" s="242"/>
      <c r="L2127" s="248"/>
      <c r="M2127" s="249"/>
      <c r="N2127" s="250"/>
      <c r="O2127" s="250"/>
      <c r="P2127" s="250"/>
      <c r="Q2127" s="250"/>
      <c r="R2127" s="250"/>
      <c r="S2127" s="250"/>
      <c r="T2127" s="251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2" t="s">
        <v>230</v>
      </c>
      <c r="AU2127" s="252" t="s">
        <v>88</v>
      </c>
      <c r="AV2127" s="13" t="s">
        <v>88</v>
      </c>
      <c r="AW2127" s="13" t="s">
        <v>34</v>
      </c>
      <c r="AX2127" s="13" t="s">
        <v>79</v>
      </c>
      <c r="AY2127" s="252" t="s">
        <v>216</v>
      </c>
    </row>
    <row r="2128" s="13" customFormat="1">
      <c r="A2128" s="13"/>
      <c r="B2128" s="241"/>
      <c r="C2128" s="242"/>
      <c r="D2128" s="243" t="s">
        <v>230</v>
      </c>
      <c r="E2128" s="244" t="s">
        <v>1</v>
      </c>
      <c r="F2128" s="245" t="s">
        <v>6753</v>
      </c>
      <c r="G2128" s="242"/>
      <c r="H2128" s="246">
        <v>21</v>
      </c>
      <c r="I2128" s="247"/>
      <c r="J2128" s="242"/>
      <c r="K2128" s="242"/>
      <c r="L2128" s="248"/>
      <c r="M2128" s="249"/>
      <c r="N2128" s="250"/>
      <c r="O2128" s="250"/>
      <c r="P2128" s="250"/>
      <c r="Q2128" s="250"/>
      <c r="R2128" s="250"/>
      <c r="S2128" s="250"/>
      <c r="T2128" s="251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52" t="s">
        <v>230</v>
      </c>
      <c r="AU2128" s="252" t="s">
        <v>88</v>
      </c>
      <c r="AV2128" s="13" t="s">
        <v>88</v>
      </c>
      <c r="AW2128" s="13" t="s">
        <v>34</v>
      </c>
      <c r="AX2128" s="13" t="s">
        <v>79</v>
      </c>
      <c r="AY2128" s="252" t="s">
        <v>216</v>
      </c>
    </row>
    <row r="2129" s="14" customFormat="1">
      <c r="A2129" s="14"/>
      <c r="B2129" s="253"/>
      <c r="C2129" s="254"/>
      <c r="D2129" s="243" t="s">
        <v>230</v>
      </c>
      <c r="E2129" s="255" t="s">
        <v>1</v>
      </c>
      <c r="F2129" s="256" t="s">
        <v>285</v>
      </c>
      <c r="G2129" s="254"/>
      <c r="H2129" s="257">
        <v>47</v>
      </c>
      <c r="I2129" s="258"/>
      <c r="J2129" s="254"/>
      <c r="K2129" s="254"/>
      <c r="L2129" s="259"/>
      <c r="M2129" s="260"/>
      <c r="N2129" s="261"/>
      <c r="O2129" s="261"/>
      <c r="P2129" s="261"/>
      <c r="Q2129" s="261"/>
      <c r="R2129" s="261"/>
      <c r="S2129" s="261"/>
      <c r="T2129" s="262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3" t="s">
        <v>230</v>
      </c>
      <c r="AU2129" s="263" t="s">
        <v>88</v>
      </c>
      <c r="AV2129" s="14" t="s">
        <v>121</v>
      </c>
      <c r="AW2129" s="14" t="s">
        <v>34</v>
      </c>
      <c r="AX2129" s="14" t="s">
        <v>86</v>
      </c>
      <c r="AY2129" s="263" t="s">
        <v>216</v>
      </c>
    </row>
    <row r="2130" s="2" customFormat="1" ht="21.75" customHeight="1">
      <c r="A2130" s="39"/>
      <c r="B2130" s="40"/>
      <c r="C2130" s="264" t="s">
        <v>3320</v>
      </c>
      <c r="D2130" s="264" t="s">
        <v>372</v>
      </c>
      <c r="E2130" s="265" t="s">
        <v>6754</v>
      </c>
      <c r="F2130" s="266" t="s">
        <v>6755</v>
      </c>
      <c r="G2130" s="267" t="s">
        <v>221</v>
      </c>
      <c r="H2130" s="268">
        <v>26</v>
      </c>
      <c r="I2130" s="269"/>
      <c r="J2130" s="270">
        <f>ROUND(I2130*H2130,2)</f>
        <v>0</v>
      </c>
      <c r="K2130" s="266" t="s">
        <v>222</v>
      </c>
      <c r="L2130" s="271"/>
      <c r="M2130" s="272" t="s">
        <v>1</v>
      </c>
      <c r="N2130" s="273" t="s">
        <v>44</v>
      </c>
      <c r="O2130" s="92"/>
      <c r="P2130" s="237">
        <f>O2130*H2130</f>
        <v>0</v>
      </c>
      <c r="Q2130" s="237">
        <v>0.001</v>
      </c>
      <c r="R2130" s="237">
        <f>Q2130*H2130</f>
        <v>0.026000000000000002</v>
      </c>
      <c r="S2130" s="237">
        <v>0</v>
      </c>
      <c r="T2130" s="238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39" t="s">
        <v>371</v>
      </c>
      <c r="AT2130" s="239" t="s">
        <v>372</v>
      </c>
      <c r="AU2130" s="239" t="s">
        <v>88</v>
      </c>
      <c r="AY2130" s="18" t="s">
        <v>216</v>
      </c>
      <c r="BE2130" s="240">
        <f>IF(N2130="základní",J2130,0)</f>
        <v>0</v>
      </c>
      <c r="BF2130" s="240">
        <f>IF(N2130="snížená",J2130,0)</f>
        <v>0</v>
      </c>
      <c r="BG2130" s="240">
        <f>IF(N2130="zákl. přenesená",J2130,0)</f>
        <v>0</v>
      </c>
      <c r="BH2130" s="240">
        <f>IF(N2130="sníž. přenesená",J2130,0)</f>
        <v>0</v>
      </c>
      <c r="BI2130" s="240">
        <f>IF(N2130="nulová",J2130,0)</f>
        <v>0</v>
      </c>
      <c r="BJ2130" s="18" t="s">
        <v>86</v>
      </c>
      <c r="BK2130" s="240">
        <f>ROUND(I2130*H2130,2)</f>
        <v>0</v>
      </c>
      <c r="BL2130" s="18" t="s">
        <v>290</v>
      </c>
      <c r="BM2130" s="239" t="s">
        <v>6756</v>
      </c>
    </row>
    <row r="2131" s="13" customFormat="1">
      <c r="A2131" s="13"/>
      <c r="B2131" s="241"/>
      <c r="C2131" s="242"/>
      <c r="D2131" s="243" t="s">
        <v>230</v>
      </c>
      <c r="E2131" s="244" t="s">
        <v>1</v>
      </c>
      <c r="F2131" s="245" t="s">
        <v>6752</v>
      </c>
      <c r="G2131" s="242"/>
      <c r="H2131" s="246">
        <v>26</v>
      </c>
      <c r="I2131" s="247"/>
      <c r="J2131" s="242"/>
      <c r="K2131" s="242"/>
      <c r="L2131" s="248"/>
      <c r="M2131" s="249"/>
      <c r="N2131" s="250"/>
      <c r="O2131" s="250"/>
      <c r="P2131" s="250"/>
      <c r="Q2131" s="250"/>
      <c r="R2131" s="250"/>
      <c r="S2131" s="250"/>
      <c r="T2131" s="251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2" t="s">
        <v>230</v>
      </c>
      <c r="AU2131" s="252" t="s">
        <v>88</v>
      </c>
      <c r="AV2131" s="13" t="s">
        <v>88</v>
      </c>
      <c r="AW2131" s="13" t="s">
        <v>34</v>
      </c>
      <c r="AX2131" s="13" t="s">
        <v>86</v>
      </c>
      <c r="AY2131" s="252" t="s">
        <v>216</v>
      </c>
    </row>
    <row r="2132" s="2" customFormat="1" ht="21.75" customHeight="1">
      <c r="A2132" s="39"/>
      <c r="B2132" s="40"/>
      <c r="C2132" s="264" t="s">
        <v>3322</v>
      </c>
      <c r="D2132" s="264" t="s">
        <v>372</v>
      </c>
      <c r="E2132" s="265" t="s">
        <v>6757</v>
      </c>
      <c r="F2132" s="266" t="s">
        <v>6758</v>
      </c>
      <c r="G2132" s="267" t="s">
        <v>221</v>
      </c>
      <c r="H2132" s="268">
        <v>10</v>
      </c>
      <c r="I2132" s="269"/>
      <c r="J2132" s="270">
        <f>ROUND(I2132*H2132,2)</f>
        <v>0</v>
      </c>
      <c r="K2132" s="266" t="s">
        <v>222</v>
      </c>
      <c r="L2132" s="271"/>
      <c r="M2132" s="272" t="s">
        <v>1</v>
      </c>
      <c r="N2132" s="273" t="s">
        <v>44</v>
      </c>
      <c r="O2132" s="92"/>
      <c r="P2132" s="237">
        <f>O2132*H2132</f>
        <v>0</v>
      </c>
      <c r="Q2132" s="237">
        <v>0.001</v>
      </c>
      <c r="R2132" s="237">
        <f>Q2132*H2132</f>
        <v>0.01</v>
      </c>
      <c r="S2132" s="237">
        <v>0</v>
      </c>
      <c r="T2132" s="238">
        <f>S2132*H2132</f>
        <v>0</v>
      </c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R2132" s="239" t="s">
        <v>371</v>
      </c>
      <c r="AT2132" s="239" t="s">
        <v>372</v>
      </c>
      <c r="AU2132" s="239" t="s">
        <v>88</v>
      </c>
      <c r="AY2132" s="18" t="s">
        <v>216</v>
      </c>
      <c r="BE2132" s="240">
        <f>IF(N2132="základní",J2132,0)</f>
        <v>0</v>
      </c>
      <c r="BF2132" s="240">
        <f>IF(N2132="snížená",J2132,0)</f>
        <v>0</v>
      </c>
      <c r="BG2132" s="240">
        <f>IF(N2132="zákl. přenesená",J2132,0)</f>
        <v>0</v>
      </c>
      <c r="BH2132" s="240">
        <f>IF(N2132="sníž. přenesená",J2132,0)</f>
        <v>0</v>
      </c>
      <c r="BI2132" s="240">
        <f>IF(N2132="nulová",J2132,0)</f>
        <v>0</v>
      </c>
      <c r="BJ2132" s="18" t="s">
        <v>86</v>
      </c>
      <c r="BK2132" s="240">
        <f>ROUND(I2132*H2132,2)</f>
        <v>0</v>
      </c>
      <c r="BL2132" s="18" t="s">
        <v>290</v>
      </c>
      <c r="BM2132" s="239" t="s">
        <v>6759</v>
      </c>
    </row>
    <row r="2133" s="13" customFormat="1">
      <c r="A2133" s="13"/>
      <c r="B2133" s="241"/>
      <c r="C2133" s="242"/>
      <c r="D2133" s="243" t="s">
        <v>230</v>
      </c>
      <c r="E2133" s="244" t="s">
        <v>1</v>
      </c>
      <c r="F2133" s="245" t="s">
        <v>6715</v>
      </c>
      <c r="G2133" s="242"/>
      <c r="H2133" s="246">
        <v>5</v>
      </c>
      <c r="I2133" s="247"/>
      <c r="J2133" s="242"/>
      <c r="K2133" s="242"/>
      <c r="L2133" s="248"/>
      <c r="M2133" s="249"/>
      <c r="N2133" s="250"/>
      <c r="O2133" s="250"/>
      <c r="P2133" s="250"/>
      <c r="Q2133" s="250"/>
      <c r="R2133" s="250"/>
      <c r="S2133" s="250"/>
      <c r="T2133" s="251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2" t="s">
        <v>230</v>
      </c>
      <c r="AU2133" s="252" t="s">
        <v>88</v>
      </c>
      <c r="AV2133" s="13" t="s">
        <v>88</v>
      </c>
      <c r="AW2133" s="13" t="s">
        <v>34</v>
      </c>
      <c r="AX2133" s="13" t="s">
        <v>79</v>
      </c>
      <c r="AY2133" s="252" t="s">
        <v>216</v>
      </c>
    </row>
    <row r="2134" s="13" customFormat="1">
      <c r="A2134" s="13"/>
      <c r="B2134" s="241"/>
      <c r="C2134" s="242"/>
      <c r="D2134" s="243" t="s">
        <v>230</v>
      </c>
      <c r="E2134" s="244" t="s">
        <v>1</v>
      </c>
      <c r="F2134" s="245" t="s">
        <v>6760</v>
      </c>
      <c r="G2134" s="242"/>
      <c r="H2134" s="246">
        <v>1</v>
      </c>
      <c r="I2134" s="247"/>
      <c r="J2134" s="242"/>
      <c r="K2134" s="242"/>
      <c r="L2134" s="248"/>
      <c r="M2134" s="249"/>
      <c r="N2134" s="250"/>
      <c r="O2134" s="250"/>
      <c r="P2134" s="250"/>
      <c r="Q2134" s="250"/>
      <c r="R2134" s="250"/>
      <c r="S2134" s="250"/>
      <c r="T2134" s="251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2" t="s">
        <v>230</v>
      </c>
      <c r="AU2134" s="252" t="s">
        <v>88</v>
      </c>
      <c r="AV2134" s="13" t="s">
        <v>88</v>
      </c>
      <c r="AW2134" s="13" t="s">
        <v>34</v>
      </c>
      <c r="AX2134" s="13" t="s">
        <v>79</v>
      </c>
      <c r="AY2134" s="252" t="s">
        <v>216</v>
      </c>
    </row>
    <row r="2135" s="13" customFormat="1">
      <c r="A2135" s="13"/>
      <c r="B2135" s="241"/>
      <c r="C2135" s="242"/>
      <c r="D2135" s="243" t="s">
        <v>230</v>
      </c>
      <c r="E2135" s="244" t="s">
        <v>1</v>
      </c>
      <c r="F2135" s="245" t="s">
        <v>6761</v>
      </c>
      <c r="G2135" s="242"/>
      <c r="H2135" s="246">
        <v>1</v>
      </c>
      <c r="I2135" s="247"/>
      <c r="J2135" s="242"/>
      <c r="K2135" s="242"/>
      <c r="L2135" s="248"/>
      <c r="M2135" s="249"/>
      <c r="N2135" s="250"/>
      <c r="O2135" s="250"/>
      <c r="P2135" s="250"/>
      <c r="Q2135" s="250"/>
      <c r="R2135" s="250"/>
      <c r="S2135" s="250"/>
      <c r="T2135" s="251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2" t="s">
        <v>230</v>
      </c>
      <c r="AU2135" s="252" t="s">
        <v>88</v>
      </c>
      <c r="AV2135" s="13" t="s">
        <v>88</v>
      </c>
      <c r="AW2135" s="13" t="s">
        <v>34</v>
      </c>
      <c r="AX2135" s="13" t="s">
        <v>79</v>
      </c>
      <c r="AY2135" s="252" t="s">
        <v>216</v>
      </c>
    </row>
    <row r="2136" s="13" customFormat="1">
      <c r="A2136" s="13"/>
      <c r="B2136" s="241"/>
      <c r="C2136" s="242"/>
      <c r="D2136" s="243" t="s">
        <v>230</v>
      </c>
      <c r="E2136" s="244" t="s">
        <v>1</v>
      </c>
      <c r="F2136" s="245" t="s">
        <v>6762</v>
      </c>
      <c r="G2136" s="242"/>
      <c r="H2136" s="246">
        <v>1</v>
      </c>
      <c r="I2136" s="247"/>
      <c r="J2136" s="242"/>
      <c r="K2136" s="242"/>
      <c r="L2136" s="248"/>
      <c r="M2136" s="249"/>
      <c r="N2136" s="250"/>
      <c r="O2136" s="250"/>
      <c r="P2136" s="250"/>
      <c r="Q2136" s="250"/>
      <c r="R2136" s="250"/>
      <c r="S2136" s="250"/>
      <c r="T2136" s="251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2" t="s">
        <v>230</v>
      </c>
      <c r="AU2136" s="252" t="s">
        <v>88</v>
      </c>
      <c r="AV2136" s="13" t="s">
        <v>88</v>
      </c>
      <c r="AW2136" s="13" t="s">
        <v>34</v>
      </c>
      <c r="AX2136" s="13" t="s">
        <v>79</v>
      </c>
      <c r="AY2136" s="252" t="s">
        <v>216</v>
      </c>
    </row>
    <row r="2137" s="13" customFormat="1">
      <c r="A2137" s="13"/>
      <c r="B2137" s="241"/>
      <c r="C2137" s="242"/>
      <c r="D2137" s="243" t="s">
        <v>230</v>
      </c>
      <c r="E2137" s="244" t="s">
        <v>1</v>
      </c>
      <c r="F2137" s="245" t="s">
        <v>6763</v>
      </c>
      <c r="G2137" s="242"/>
      <c r="H2137" s="246">
        <v>1</v>
      </c>
      <c r="I2137" s="247"/>
      <c r="J2137" s="242"/>
      <c r="K2137" s="242"/>
      <c r="L2137" s="248"/>
      <c r="M2137" s="249"/>
      <c r="N2137" s="250"/>
      <c r="O2137" s="250"/>
      <c r="P2137" s="250"/>
      <c r="Q2137" s="250"/>
      <c r="R2137" s="250"/>
      <c r="S2137" s="250"/>
      <c r="T2137" s="251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2" t="s">
        <v>230</v>
      </c>
      <c r="AU2137" s="252" t="s">
        <v>88</v>
      </c>
      <c r="AV2137" s="13" t="s">
        <v>88</v>
      </c>
      <c r="AW2137" s="13" t="s">
        <v>34</v>
      </c>
      <c r="AX2137" s="13" t="s">
        <v>79</v>
      </c>
      <c r="AY2137" s="252" t="s">
        <v>216</v>
      </c>
    </row>
    <row r="2138" s="13" customFormat="1">
      <c r="A2138" s="13"/>
      <c r="B2138" s="241"/>
      <c r="C2138" s="242"/>
      <c r="D2138" s="243" t="s">
        <v>230</v>
      </c>
      <c r="E2138" s="244" t="s">
        <v>1</v>
      </c>
      <c r="F2138" s="245" t="s">
        <v>6764</v>
      </c>
      <c r="G2138" s="242"/>
      <c r="H2138" s="246">
        <v>1</v>
      </c>
      <c r="I2138" s="247"/>
      <c r="J2138" s="242"/>
      <c r="K2138" s="242"/>
      <c r="L2138" s="248"/>
      <c r="M2138" s="249"/>
      <c r="N2138" s="250"/>
      <c r="O2138" s="250"/>
      <c r="P2138" s="250"/>
      <c r="Q2138" s="250"/>
      <c r="R2138" s="250"/>
      <c r="S2138" s="250"/>
      <c r="T2138" s="251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2" t="s">
        <v>230</v>
      </c>
      <c r="AU2138" s="252" t="s">
        <v>88</v>
      </c>
      <c r="AV2138" s="13" t="s">
        <v>88</v>
      </c>
      <c r="AW2138" s="13" t="s">
        <v>34</v>
      </c>
      <c r="AX2138" s="13" t="s">
        <v>79</v>
      </c>
      <c r="AY2138" s="252" t="s">
        <v>216</v>
      </c>
    </row>
    <row r="2139" s="14" customFormat="1">
      <c r="A2139" s="14"/>
      <c r="B2139" s="253"/>
      <c r="C2139" s="254"/>
      <c r="D2139" s="243" t="s">
        <v>230</v>
      </c>
      <c r="E2139" s="255" t="s">
        <v>1</v>
      </c>
      <c r="F2139" s="256" t="s">
        <v>285</v>
      </c>
      <c r="G2139" s="254"/>
      <c r="H2139" s="257">
        <v>10</v>
      </c>
      <c r="I2139" s="258"/>
      <c r="J2139" s="254"/>
      <c r="K2139" s="254"/>
      <c r="L2139" s="259"/>
      <c r="M2139" s="260"/>
      <c r="N2139" s="261"/>
      <c r="O2139" s="261"/>
      <c r="P2139" s="261"/>
      <c r="Q2139" s="261"/>
      <c r="R2139" s="261"/>
      <c r="S2139" s="261"/>
      <c r="T2139" s="26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3" t="s">
        <v>230</v>
      </c>
      <c r="AU2139" s="263" t="s">
        <v>88</v>
      </c>
      <c r="AV2139" s="14" t="s">
        <v>121</v>
      </c>
      <c r="AW2139" s="14" t="s">
        <v>34</v>
      </c>
      <c r="AX2139" s="14" t="s">
        <v>86</v>
      </c>
      <c r="AY2139" s="263" t="s">
        <v>216</v>
      </c>
    </row>
    <row r="2140" s="2" customFormat="1" ht="21.75" customHeight="1">
      <c r="A2140" s="39"/>
      <c r="B2140" s="40"/>
      <c r="C2140" s="264" t="s">
        <v>3327</v>
      </c>
      <c r="D2140" s="264" t="s">
        <v>372</v>
      </c>
      <c r="E2140" s="265" t="s">
        <v>6765</v>
      </c>
      <c r="F2140" s="266" t="s">
        <v>6766</v>
      </c>
      <c r="G2140" s="267" t="s">
        <v>221</v>
      </c>
      <c r="H2140" s="268">
        <v>5</v>
      </c>
      <c r="I2140" s="269"/>
      <c r="J2140" s="270">
        <f>ROUND(I2140*H2140,2)</f>
        <v>0</v>
      </c>
      <c r="K2140" s="266" t="s">
        <v>222</v>
      </c>
      <c r="L2140" s="271"/>
      <c r="M2140" s="272" t="s">
        <v>1</v>
      </c>
      <c r="N2140" s="273" t="s">
        <v>44</v>
      </c>
      <c r="O2140" s="92"/>
      <c r="P2140" s="237">
        <f>O2140*H2140</f>
        <v>0</v>
      </c>
      <c r="Q2140" s="237">
        <v>0.001</v>
      </c>
      <c r="R2140" s="237">
        <f>Q2140*H2140</f>
        <v>0.0050000000000000001</v>
      </c>
      <c r="S2140" s="237">
        <v>0</v>
      </c>
      <c r="T2140" s="238">
        <f>S2140*H2140</f>
        <v>0</v>
      </c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R2140" s="239" t="s">
        <v>371</v>
      </c>
      <c r="AT2140" s="239" t="s">
        <v>372</v>
      </c>
      <c r="AU2140" s="239" t="s">
        <v>88</v>
      </c>
      <c r="AY2140" s="18" t="s">
        <v>216</v>
      </c>
      <c r="BE2140" s="240">
        <f>IF(N2140="základní",J2140,0)</f>
        <v>0</v>
      </c>
      <c r="BF2140" s="240">
        <f>IF(N2140="snížená",J2140,0)</f>
        <v>0</v>
      </c>
      <c r="BG2140" s="240">
        <f>IF(N2140="zákl. přenesená",J2140,0)</f>
        <v>0</v>
      </c>
      <c r="BH2140" s="240">
        <f>IF(N2140="sníž. přenesená",J2140,0)</f>
        <v>0</v>
      </c>
      <c r="BI2140" s="240">
        <f>IF(N2140="nulová",J2140,0)</f>
        <v>0</v>
      </c>
      <c r="BJ2140" s="18" t="s">
        <v>86</v>
      </c>
      <c r="BK2140" s="240">
        <f>ROUND(I2140*H2140,2)</f>
        <v>0</v>
      </c>
      <c r="BL2140" s="18" t="s">
        <v>290</v>
      </c>
      <c r="BM2140" s="239" t="s">
        <v>6767</v>
      </c>
    </row>
    <row r="2141" s="13" customFormat="1">
      <c r="A2141" s="13"/>
      <c r="B2141" s="241"/>
      <c r="C2141" s="242"/>
      <c r="D2141" s="243" t="s">
        <v>230</v>
      </c>
      <c r="E2141" s="244" t="s">
        <v>1</v>
      </c>
      <c r="F2141" s="245" t="s">
        <v>6716</v>
      </c>
      <c r="G2141" s="242"/>
      <c r="H2141" s="246">
        <v>1</v>
      </c>
      <c r="I2141" s="247"/>
      <c r="J2141" s="242"/>
      <c r="K2141" s="242"/>
      <c r="L2141" s="248"/>
      <c r="M2141" s="249"/>
      <c r="N2141" s="250"/>
      <c r="O2141" s="250"/>
      <c r="P2141" s="250"/>
      <c r="Q2141" s="250"/>
      <c r="R2141" s="250"/>
      <c r="S2141" s="250"/>
      <c r="T2141" s="251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2" t="s">
        <v>230</v>
      </c>
      <c r="AU2141" s="252" t="s">
        <v>88</v>
      </c>
      <c r="AV2141" s="13" t="s">
        <v>88</v>
      </c>
      <c r="AW2141" s="13" t="s">
        <v>34</v>
      </c>
      <c r="AX2141" s="13" t="s">
        <v>79</v>
      </c>
      <c r="AY2141" s="252" t="s">
        <v>216</v>
      </c>
    </row>
    <row r="2142" s="13" customFormat="1">
      <c r="A2142" s="13"/>
      <c r="B2142" s="241"/>
      <c r="C2142" s="242"/>
      <c r="D2142" s="243" t="s">
        <v>230</v>
      </c>
      <c r="E2142" s="244" t="s">
        <v>1</v>
      </c>
      <c r="F2142" s="245" t="s">
        <v>6768</v>
      </c>
      <c r="G2142" s="242"/>
      <c r="H2142" s="246">
        <v>1</v>
      </c>
      <c r="I2142" s="247"/>
      <c r="J2142" s="242"/>
      <c r="K2142" s="242"/>
      <c r="L2142" s="248"/>
      <c r="M2142" s="249"/>
      <c r="N2142" s="250"/>
      <c r="O2142" s="250"/>
      <c r="P2142" s="250"/>
      <c r="Q2142" s="250"/>
      <c r="R2142" s="250"/>
      <c r="S2142" s="250"/>
      <c r="T2142" s="251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2" t="s">
        <v>230</v>
      </c>
      <c r="AU2142" s="252" t="s">
        <v>88</v>
      </c>
      <c r="AV2142" s="13" t="s">
        <v>88</v>
      </c>
      <c r="AW2142" s="13" t="s">
        <v>34</v>
      </c>
      <c r="AX2142" s="13" t="s">
        <v>79</v>
      </c>
      <c r="AY2142" s="252" t="s">
        <v>216</v>
      </c>
    </row>
    <row r="2143" s="13" customFormat="1">
      <c r="A2143" s="13"/>
      <c r="B2143" s="241"/>
      <c r="C2143" s="242"/>
      <c r="D2143" s="243" t="s">
        <v>230</v>
      </c>
      <c r="E2143" s="244" t="s">
        <v>1</v>
      </c>
      <c r="F2143" s="245" t="s">
        <v>6769</v>
      </c>
      <c r="G2143" s="242"/>
      <c r="H2143" s="246">
        <v>1</v>
      </c>
      <c r="I2143" s="247"/>
      <c r="J2143" s="242"/>
      <c r="K2143" s="242"/>
      <c r="L2143" s="248"/>
      <c r="M2143" s="249"/>
      <c r="N2143" s="250"/>
      <c r="O2143" s="250"/>
      <c r="P2143" s="250"/>
      <c r="Q2143" s="250"/>
      <c r="R2143" s="250"/>
      <c r="S2143" s="250"/>
      <c r="T2143" s="251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52" t="s">
        <v>230</v>
      </c>
      <c r="AU2143" s="252" t="s">
        <v>88</v>
      </c>
      <c r="AV2143" s="13" t="s">
        <v>88</v>
      </c>
      <c r="AW2143" s="13" t="s">
        <v>34</v>
      </c>
      <c r="AX2143" s="13" t="s">
        <v>79</v>
      </c>
      <c r="AY2143" s="252" t="s">
        <v>216</v>
      </c>
    </row>
    <row r="2144" s="13" customFormat="1">
      <c r="A2144" s="13"/>
      <c r="B2144" s="241"/>
      <c r="C2144" s="242"/>
      <c r="D2144" s="243" t="s">
        <v>230</v>
      </c>
      <c r="E2144" s="244" t="s">
        <v>1</v>
      </c>
      <c r="F2144" s="245" t="s">
        <v>6770</v>
      </c>
      <c r="G2144" s="242"/>
      <c r="H2144" s="246">
        <v>1</v>
      </c>
      <c r="I2144" s="247"/>
      <c r="J2144" s="242"/>
      <c r="K2144" s="242"/>
      <c r="L2144" s="248"/>
      <c r="M2144" s="249"/>
      <c r="N2144" s="250"/>
      <c r="O2144" s="250"/>
      <c r="P2144" s="250"/>
      <c r="Q2144" s="250"/>
      <c r="R2144" s="250"/>
      <c r="S2144" s="250"/>
      <c r="T2144" s="251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2" t="s">
        <v>230</v>
      </c>
      <c r="AU2144" s="252" t="s">
        <v>88</v>
      </c>
      <c r="AV2144" s="13" t="s">
        <v>88</v>
      </c>
      <c r="AW2144" s="13" t="s">
        <v>34</v>
      </c>
      <c r="AX2144" s="13" t="s">
        <v>79</v>
      </c>
      <c r="AY2144" s="252" t="s">
        <v>216</v>
      </c>
    </row>
    <row r="2145" s="13" customFormat="1">
      <c r="A2145" s="13"/>
      <c r="B2145" s="241"/>
      <c r="C2145" s="242"/>
      <c r="D2145" s="243" t="s">
        <v>230</v>
      </c>
      <c r="E2145" s="244" t="s">
        <v>1</v>
      </c>
      <c r="F2145" s="245" t="s">
        <v>6771</v>
      </c>
      <c r="G2145" s="242"/>
      <c r="H2145" s="246">
        <v>1</v>
      </c>
      <c r="I2145" s="247"/>
      <c r="J2145" s="242"/>
      <c r="K2145" s="242"/>
      <c r="L2145" s="248"/>
      <c r="M2145" s="249"/>
      <c r="N2145" s="250"/>
      <c r="O2145" s="250"/>
      <c r="P2145" s="250"/>
      <c r="Q2145" s="250"/>
      <c r="R2145" s="250"/>
      <c r="S2145" s="250"/>
      <c r="T2145" s="251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2" t="s">
        <v>230</v>
      </c>
      <c r="AU2145" s="252" t="s">
        <v>88</v>
      </c>
      <c r="AV2145" s="13" t="s">
        <v>88</v>
      </c>
      <c r="AW2145" s="13" t="s">
        <v>34</v>
      </c>
      <c r="AX2145" s="13" t="s">
        <v>79</v>
      </c>
      <c r="AY2145" s="252" t="s">
        <v>216</v>
      </c>
    </row>
    <row r="2146" s="14" customFormat="1">
      <c r="A2146" s="14"/>
      <c r="B2146" s="253"/>
      <c r="C2146" s="254"/>
      <c r="D2146" s="243" t="s">
        <v>230</v>
      </c>
      <c r="E2146" s="255" t="s">
        <v>1</v>
      </c>
      <c r="F2146" s="256" t="s">
        <v>285</v>
      </c>
      <c r="G2146" s="254"/>
      <c r="H2146" s="257">
        <v>5</v>
      </c>
      <c r="I2146" s="258"/>
      <c r="J2146" s="254"/>
      <c r="K2146" s="254"/>
      <c r="L2146" s="259"/>
      <c r="M2146" s="260"/>
      <c r="N2146" s="261"/>
      <c r="O2146" s="261"/>
      <c r="P2146" s="261"/>
      <c r="Q2146" s="261"/>
      <c r="R2146" s="261"/>
      <c r="S2146" s="261"/>
      <c r="T2146" s="26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3" t="s">
        <v>230</v>
      </c>
      <c r="AU2146" s="263" t="s">
        <v>88</v>
      </c>
      <c r="AV2146" s="14" t="s">
        <v>121</v>
      </c>
      <c r="AW2146" s="14" t="s">
        <v>34</v>
      </c>
      <c r="AX2146" s="14" t="s">
        <v>86</v>
      </c>
      <c r="AY2146" s="263" t="s">
        <v>216</v>
      </c>
    </row>
    <row r="2147" s="2" customFormat="1" ht="21.75" customHeight="1">
      <c r="A2147" s="39"/>
      <c r="B2147" s="40"/>
      <c r="C2147" s="264" t="s">
        <v>3331</v>
      </c>
      <c r="D2147" s="264" t="s">
        <v>372</v>
      </c>
      <c r="E2147" s="265" t="s">
        <v>6772</v>
      </c>
      <c r="F2147" s="266" t="s">
        <v>6773</v>
      </c>
      <c r="G2147" s="267" t="s">
        <v>221</v>
      </c>
      <c r="H2147" s="268">
        <v>6</v>
      </c>
      <c r="I2147" s="269"/>
      <c r="J2147" s="270">
        <f>ROUND(I2147*H2147,2)</f>
        <v>0</v>
      </c>
      <c r="K2147" s="266" t="s">
        <v>222</v>
      </c>
      <c r="L2147" s="271"/>
      <c r="M2147" s="272" t="s">
        <v>1</v>
      </c>
      <c r="N2147" s="273" t="s">
        <v>44</v>
      </c>
      <c r="O2147" s="92"/>
      <c r="P2147" s="237">
        <f>O2147*H2147</f>
        <v>0</v>
      </c>
      <c r="Q2147" s="237">
        <v>0.001</v>
      </c>
      <c r="R2147" s="237">
        <f>Q2147*H2147</f>
        <v>0.0060000000000000001</v>
      </c>
      <c r="S2147" s="237">
        <v>0</v>
      </c>
      <c r="T2147" s="238">
        <f>S2147*H2147</f>
        <v>0</v>
      </c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39"/>
      <c r="AE2147" s="39"/>
      <c r="AR2147" s="239" t="s">
        <v>371</v>
      </c>
      <c r="AT2147" s="239" t="s">
        <v>372</v>
      </c>
      <c r="AU2147" s="239" t="s">
        <v>88</v>
      </c>
      <c r="AY2147" s="18" t="s">
        <v>216</v>
      </c>
      <c r="BE2147" s="240">
        <f>IF(N2147="základní",J2147,0)</f>
        <v>0</v>
      </c>
      <c r="BF2147" s="240">
        <f>IF(N2147="snížená",J2147,0)</f>
        <v>0</v>
      </c>
      <c r="BG2147" s="240">
        <f>IF(N2147="zákl. přenesená",J2147,0)</f>
        <v>0</v>
      </c>
      <c r="BH2147" s="240">
        <f>IF(N2147="sníž. přenesená",J2147,0)</f>
        <v>0</v>
      </c>
      <c r="BI2147" s="240">
        <f>IF(N2147="nulová",J2147,0)</f>
        <v>0</v>
      </c>
      <c r="BJ2147" s="18" t="s">
        <v>86</v>
      </c>
      <c r="BK2147" s="240">
        <f>ROUND(I2147*H2147,2)</f>
        <v>0</v>
      </c>
      <c r="BL2147" s="18" t="s">
        <v>290</v>
      </c>
      <c r="BM2147" s="239" t="s">
        <v>6774</v>
      </c>
    </row>
    <row r="2148" s="13" customFormat="1">
      <c r="A2148" s="13"/>
      <c r="B2148" s="241"/>
      <c r="C2148" s="242"/>
      <c r="D2148" s="243" t="s">
        <v>230</v>
      </c>
      <c r="E2148" s="244" t="s">
        <v>1</v>
      </c>
      <c r="F2148" s="245" t="s">
        <v>6739</v>
      </c>
      <c r="G2148" s="242"/>
      <c r="H2148" s="246">
        <v>4</v>
      </c>
      <c r="I2148" s="247"/>
      <c r="J2148" s="242"/>
      <c r="K2148" s="242"/>
      <c r="L2148" s="248"/>
      <c r="M2148" s="249"/>
      <c r="N2148" s="250"/>
      <c r="O2148" s="250"/>
      <c r="P2148" s="250"/>
      <c r="Q2148" s="250"/>
      <c r="R2148" s="250"/>
      <c r="S2148" s="250"/>
      <c r="T2148" s="251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52" t="s">
        <v>230</v>
      </c>
      <c r="AU2148" s="252" t="s">
        <v>88</v>
      </c>
      <c r="AV2148" s="13" t="s">
        <v>88</v>
      </c>
      <c r="AW2148" s="13" t="s">
        <v>34</v>
      </c>
      <c r="AX2148" s="13" t="s">
        <v>79</v>
      </c>
      <c r="AY2148" s="252" t="s">
        <v>216</v>
      </c>
    </row>
    <row r="2149" s="13" customFormat="1">
      <c r="A2149" s="13"/>
      <c r="B2149" s="241"/>
      <c r="C2149" s="242"/>
      <c r="D2149" s="243" t="s">
        <v>230</v>
      </c>
      <c r="E2149" s="244" t="s">
        <v>1</v>
      </c>
      <c r="F2149" s="245" t="s">
        <v>6740</v>
      </c>
      <c r="G2149" s="242"/>
      <c r="H2149" s="246">
        <v>2</v>
      </c>
      <c r="I2149" s="247"/>
      <c r="J2149" s="242"/>
      <c r="K2149" s="242"/>
      <c r="L2149" s="248"/>
      <c r="M2149" s="249"/>
      <c r="N2149" s="250"/>
      <c r="O2149" s="250"/>
      <c r="P2149" s="250"/>
      <c r="Q2149" s="250"/>
      <c r="R2149" s="250"/>
      <c r="S2149" s="250"/>
      <c r="T2149" s="251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52" t="s">
        <v>230</v>
      </c>
      <c r="AU2149" s="252" t="s">
        <v>88</v>
      </c>
      <c r="AV2149" s="13" t="s">
        <v>88</v>
      </c>
      <c r="AW2149" s="13" t="s">
        <v>34</v>
      </c>
      <c r="AX2149" s="13" t="s">
        <v>79</v>
      </c>
      <c r="AY2149" s="252" t="s">
        <v>216</v>
      </c>
    </row>
    <row r="2150" s="14" customFormat="1">
      <c r="A2150" s="14"/>
      <c r="B2150" s="253"/>
      <c r="C2150" s="254"/>
      <c r="D2150" s="243" t="s">
        <v>230</v>
      </c>
      <c r="E2150" s="255" t="s">
        <v>1</v>
      </c>
      <c r="F2150" s="256" t="s">
        <v>285</v>
      </c>
      <c r="G2150" s="254"/>
      <c r="H2150" s="257">
        <v>6</v>
      </c>
      <c r="I2150" s="258"/>
      <c r="J2150" s="254"/>
      <c r="K2150" s="254"/>
      <c r="L2150" s="259"/>
      <c r="M2150" s="260"/>
      <c r="N2150" s="261"/>
      <c r="O2150" s="261"/>
      <c r="P2150" s="261"/>
      <c r="Q2150" s="261"/>
      <c r="R2150" s="261"/>
      <c r="S2150" s="261"/>
      <c r="T2150" s="262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63" t="s">
        <v>230</v>
      </c>
      <c r="AU2150" s="263" t="s">
        <v>88</v>
      </c>
      <c r="AV2150" s="14" t="s">
        <v>121</v>
      </c>
      <c r="AW2150" s="14" t="s">
        <v>34</v>
      </c>
      <c r="AX2150" s="14" t="s">
        <v>86</v>
      </c>
      <c r="AY2150" s="263" t="s">
        <v>216</v>
      </c>
    </row>
    <row r="2151" s="2" customFormat="1" ht="16.5" customHeight="1">
      <c r="A2151" s="39"/>
      <c r="B2151" s="40"/>
      <c r="C2151" s="228" t="s">
        <v>3336</v>
      </c>
      <c r="D2151" s="228" t="s">
        <v>218</v>
      </c>
      <c r="E2151" s="229" t="s">
        <v>3342</v>
      </c>
      <c r="F2151" s="230" t="s">
        <v>3343</v>
      </c>
      <c r="G2151" s="231" t="s">
        <v>221</v>
      </c>
      <c r="H2151" s="232">
        <v>68</v>
      </c>
      <c r="I2151" s="233"/>
      <c r="J2151" s="234">
        <f>ROUND(I2151*H2151,2)</f>
        <v>0</v>
      </c>
      <c r="K2151" s="230" t="s">
        <v>222</v>
      </c>
      <c r="L2151" s="45"/>
      <c r="M2151" s="235" t="s">
        <v>1</v>
      </c>
      <c r="N2151" s="236" t="s">
        <v>44</v>
      </c>
      <c r="O2151" s="92"/>
      <c r="P2151" s="237">
        <f>O2151*H2151</f>
        <v>0</v>
      </c>
      <c r="Q2151" s="237">
        <v>0</v>
      </c>
      <c r="R2151" s="237">
        <f>Q2151*H2151</f>
        <v>0</v>
      </c>
      <c r="S2151" s="237">
        <v>0</v>
      </c>
      <c r="T2151" s="238">
        <f>S2151*H2151</f>
        <v>0</v>
      </c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39"/>
      <c r="AE2151" s="39"/>
      <c r="AR2151" s="239" t="s">
        <v>290</v>
      </c>
      <c r="AT2151" s="239" t="s">
        <v>218</v>
      </c>
      <c r="AU2151" s="239" t="s">
        <v>88</v>
      </c>
      <c r="AY2151" s="18" t="s">
        <v>216</v>
      </c>
      <c r="BE2151" s="240">
        <f>IF(N2151="základní",J2151,0)</f>
        <v>0</v>
      </c>
      <c r="BF2151" s="240">
        <f>IF(N2151="snížená",J2151,0)</f>
        <v>0</v>
      </c>
      <c r="BG2151" s="240">
        <f>IF(N2151="zákl. přenesená",J2151,0)</f>
        <v>0</v>
      </c>
      <c r="BH2151" s="240">
        <f>IF(N2151="sníž. přenesená",J2151,0)</f>
        <v>0</v>
      </c>
      <c r="BI2151" s="240">
        <f>IF(N2151="nulová",J2151,0)</f>
        <v>0</v>
      </c>
      <c r="BJ2151" s="18" t="s">
        <v>86</v>
      </c>
      <c r="BK2151" s="240">
        <f>ROUND(I2151*H2151,2)</f>
        <v>0</v>
      </c>
      <c r="BL2151" s="18" t="s">
        <v>290</v>
      </c>
      <c r="BM2151" s="239" t="s">
        <v>6775</v>
      </c>
    </row>
    <row r="2152" s="13" customFormat="1">
      <c r="A2152" s="13"/>
      <c r="B2152" s="241"/>
      <c r="C2152" s="242"/>
      <c r="D2152" s="243" t="s">
        <v>230</v>
      </c>
      <c r="E2152" s="244" t="s">
        <v>1</v>
      </c>
      <c r="F2152" s="245" t="s">
        <v>6776</v>
      </c>
      <c r="G2152" s="242"/>
      <c r="H2152" s="246">
        <v>56</v>
      </c>
      <c r="I2152" s="247"/>
      <c r="J2152" s="242"/>
      <c r="K2152" s="242"/>
      <c r="L2152" s="248"/>
      <c r="M2152" s="249"/>
      <c r="N2152" s="250"/>
      <c r="O2152" s="250"/>
      <c r="P2152" s="250"/>
      <c r="Q2152" s="250"/>
      <c r="R2152" s="250"/>
      <c r="S2152" s="250"/>
      <c r="T2152" s="251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52" t="s">
        <v>230</v>
      </c>
      <c r="AU2152" s="252" t="s">
        <v>88</v>
      </c>
      <c r="AV2152" s="13" t="s">
        <v>88</v>
      </c>
      <c r="AW2152" s="13" t="s">
        <v>34</v>
      </c>
      <c r="AX2152" s="13" t="s">
        <v>79</v>
      </c>
      <c r="AY2152" s="252" t="s">
        <v>216</v>
      </c>
    </row>
    <row r="2153" s="13" customFormat="1">
      <c r="A2153" s="13"/>
      <c r="B2153" s="241"/>
      <c r="C2153" s="242"/>
      <c r="D2153" s="243" t="s">
        <v>230</v>
      </c>
      <c r="E2153" s="244" t="s">
        <v>1</v>
      </c>
      <c r="F2153" s="245" t="s">
        <v>6777</v>
      </c>
      <c r="G2153" s="242"/>
      <c r="H2153" s="246">
        <v>12</v>
      </c>
      <c r="I2153" s="247"/>
      <c r="J2153" s="242"/>
      <c r="K2153" s="242"/>
      <c r="L2153" s="248"/>
      <c r="M2153" s="249"/>
      <c r="N2153" s="250"/>
      <c r="O2153" s="250"/>
      <c r="P2153" s="250"/>
      <c r="Q2153" s="250"/>
      <c r="R2153" s="250"/>
      <c r="S2153" s="250"/>
      <c r="T2153" s="251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2" t="s">
        <v>230</v>
      </c>
      <c r="AU2153" s="252" t="s">
        <v>88</v>
      </c>
      <c r="AV2153" s="13" t="s">
        <v>88</v>
      </c>
      <c r="AW2153" s="13" t="s">
        <v>34</v>
      </c>
      <c r="AX2153" s="13" t="s">
        <v>79</v>
      </c>
      <c r="AY2153" s="252" t="s">
        <v>216</v>
      </c>
    </row>
    <row r="2154" s="14" customFormat="1">
      <c r="A2154" s="14"/>
      <c r="B2154" s="253"/>
      <c r="C2154" s="254"/>
      <c r="D2154" s="243" t="s">
        <v>230</v>
      </c>
      <c r="E2154" s="255" t="s">
        <v>1</v>
      </c>
      <c r="F2154" s="256" t="s">
        <v>285</v>
      </c>
      <c r="G2154" s="254"/>
      <c r="H2154" s="257">
        <v>68</v>
      </c>
      <c r="I2154" s="258"/>
      <c r="J2154" s="254"/>
      <c r="K2154" s="254"/>
      <c r="L2154" s="259"/>
      <c r="M2154" s="260"/>
      <c r="N2154" s="261"/>
      <c r="O2154" s="261"/>
      <c r="P2154" s="261"/>
      <c r="Q2154" s="261"/>
      <c r="R2154" s="261"/>
      <c r="S2154" s="261"/>
      <c r="T2154" s="26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63" t="s">
        <v>230</v>
      </c>
      <c r="AU2154" s="263" t="s">
        <v>88</v>
      </c>
      <c r="AV2154" s="14" t="s">
        <v>121</v>
      </c>
      <c r="AW2154" s="14" t="s">
        <v>34</v>
      </c>
      <c r="AX2154" s="14" t="s">
        <v>86</v>
      </c>
      <c r="AY2154" s="263" t="s">
        <v>216</v>
      </c>
    </row>
    <row r="2155" s="2" customFormat="1" ht="16.5" customHeight="1">
      <c r="A2155" s="39"/>
      <c r="B2155" s="40"/>
      <c r="C2155" s="264" t="s">
        <v>3341</v>
      </c>
      <c r="D2155" s="264" t="s">
        <v>372</v>
      </c>
      <c r="E2155" s="265" t="s">
        <v>3347</v>
      </c>
      <c r="F2155" s="266" t="s">
        <v>3348</v>
      </c>
      <c r="G2155" s="267" t="s">
        <v>277</v>
      </c>
      <c r="H2155" s="268">
        <v>24.050000000000001</v>
      </c>
      <c r="I2155" s="269"/>
      <c r="J2155" s="270">
        <f>ROUND(I2155*H2155,2)</f>
        <v>0</v>
      </c>
      <c r="K2155" s="266" t="s">
        <v>222</v>
      </c>
      <c r="L2155" s="271"/>
      <c r="M2155" s="272" t="s">
        <v>1</v>
      </c>
      <c r="N2155" s="273" t="s">
        <v>44</v>
      </c>
      <c r="O2155" s="92"/>
      <c r="P2155" s="237">
        <f>O2155*H2155</f>
        <v>0</v>
      </c>
      <c r="Q2155" s="237">
        <v>0.001</v>
      </c>
      <c r="R2155" s="237">
        <f>Q2155*H2155</f>
        <v>0.024050000000000002</v>
      </c>
      <c r="S2155" s="237">
        <v>0</v>
      </c>
      <c r="T2155" s="238">
        <f>S2155*H2155</f>
        <v>0</v>
      </c>
      <c r="U2155" s="39"/>
      <c r="V2155" s="39"/>
      <c r="W2155" s="39"/>
      <c r="X2155" s="39"/>
      <c r="Y2155" s="39"/>
      <c r="Z2155" s="39"/>
      <c r="AA2155" s="39"/>
      <c r="AB2155" s="39"/>
      <c r="AC2155" s="39"/>
      <c r="AD2155" s="39"/>
      <c r="AE2155" s="39"/>
      <c r="AR2155" s="239" t="s">
        <v>371</v>
      </c>
      <c r="AT2155" s="239" t="s">
        <v>372</v>
      </c>
      <c r="AU2155" s="239" t="s">
        <v>88</v>
      </c>
      <c r="AY2155" s="18" t="s">
        <v>216</v>
      </c>
      <c r="BE2155" s="240">
        <f>IF(N2155="základní",J2155,0)</f>
        <v>0</v>
      </c>
      <c r="BF2155" s="240">
        <f>IF(N2155="snížená",J2155,0)</f>
        <v>0</v>
      </c>
      <c r="BG2155" s="240">
        <f>IF(N2155="zákl. přenesená",J2155,0)</f>
        <v>0</v>
      </c>
      <c r="BH2155" s="240">
        <f>IF(N2155="sníž. přenesená",J2155,0)</f>
        <v>0</v>
      </c>
      <c r="BI2155" s="240">
        <f>IF(N2155="nulová",J2155,0)</f>
        <v>0</v>
      </c>
      <c r="BJ2155" s="18" t="s">
        <v>86</v>
      </c>
      <c r="BK2155" s="240">
        <f>ROUND(I2155*H2155,2)</f>
        <v>0</v>
      </c>
      <c r="BL2155" s="18" t="s">
        <v>290</v>
      </c>
      <c r="BM2155" s="239" t="s">
        <v>6778</v>
      </c>
    </row>
    <row r="2156" s="13" customFormat="1">
      <c r="A2156" s="13"/>
      <c r="B2156" s="241"/>
      <c r="C2156" s="242"/>
      <c r="D2156" s="243" t="s">
        <v>230</v>
      </c>
      <c r="E2156" s="244" t="s">
        <v>1</v>
      </c>
      <c r="F2156" s="245" t="s">
        <v>6779</v>
      </c>
      <c r="G2156" s="242"/>
      <c r="H2156" s="246">
        <v>16.128</v>
      </c>
      <c r="I2156" s="247"/>
      <c r="J2156" s="242"/>
      <c r="K2156" s="242"/>
      <c r="L2156" s="248"/>
      <c r="M2156" s="249"/>
      <c r="N2156" s="250"/>
      <c r="O2156" s="250"/>
      <c r="P2156" s="250"/>
      <c r="Q2156" s="250"/>
      <c r="R2156" s="250"/>
      <c r="S2156" s="250"/>
      <c r="T2156" s="251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2" t="s">
        <v>230</v>
      </c>
      <c r="AU2156" s="252" t="s">
        <v>88</v>
      </c>
      <c r="AV2156" s="13" t="s">
        <v>88</v>
      </c>
      <c r="AW2156" s="13" t="s">
        <v>34</v>
      </c>
      <c r="AX2156" s="13" t="s">
        <v>79</v>
      </c>
      <c r="AY2156" s="252" t="s">
        <v>216</v>
      </c>
    </row>
    <row r="2157" s="13" customFormat="1">
      <c r="A2157" s="13"/>
      <c r="B2157" s="241"/>
      <c r="C2157" s="242"/>
      <c r="D2157" s="243" t="s">
        <v>230</v>
      </c>
      <c r="E2157" s="244" t="s">
        <v>1</v>
      </c>
      <c r="F2157" s="245" t="s">
        <v>6780</v>
      </c>
      <c r="G2157" s="242"/>
      <c r="H2157" s="246">
        <v>5.7359999999999998</v>
      </c>
      <c r="I2157" s="247"/>
      <c r="J2157" s="242"/>
      <c r="K2157" s="242"/>
      <c r="L2157" s="248"/>
      <c r="M2157" s="249"/>
      <c r="N2157" s="250"/>
      <c r="O2157" s="250"/>
      <c r="P2157" s="250"/>
      <c r="Q2157" s="250"/>
      <c r="R2157" s="250"/>
      <c r="S2157" s="250"/>
      <c r="T2157" s="251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52" t="s">
        <v>230</v>
      </c>
      <c r="AU2157" s="252" t="s">
        <v>88</v>
      </c>
      <c r="AV2157" s="13" t="s">
        <v>88</v>
      </c>
      <c r="AW2157" s="13" t="s">
        <v>34</v>
      </c>
      <c r="AX2157" s="13" t="s">
        <v>79</v>
      </c>
      <c r="AY2157" s="252" t="s">
        <v>216</v>
      </c>
    </row>
    <row r="2158" s="14" customFormat="1">
      <c r="A2158" s="14"/>
      <c r="B2158" s="253"/>
      <c r="C2158" s="254"/>
      <c r="D2158" s="243" t="s">
        <v>230</v>
      </c>
      <c r="E2158" s="255" t="s">
        <v>1</v>
      </c>
      <c r="F2158" s="256" t="s">
        <v>285</v>
      </c>
      <c r="G2158" s="254"/>
      <c r="H2158" s="257">
        <v>21.864000000000001</v>
      </c>
      <c r="I2158" s="258"/>
      <c r="J2158" s="254"/>
      <c r="K2158" s="254"/>
      <c r="L2158" s="259"/>
      <c r="M2158" s="260"/>
      <c r="N2158" s="261"/>
      <c r="O2158" s="261"/>
      <c r="P2158" s="261"/>
      <c r="Q2158" s="261"/>
      <c r="R2158" s="261"/>
      <c r="S2158" s="261"/>
      <c r="T2158" s="262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63" t="s">
        <v>230</v>
      </c>
      <c r="AU2158" s="263" t="s">
        <v>88</v>
      </c>
      <c r="AV2158" s="14" t="s">
        <v>121</v>
      </c>
      <c r="AW2158" s="14" t="s">
        <v>34</v>
      </c>
      <c r="AX2158" s="14" t="s">
        <v>86</v>
      </c>
      <c r="AY2158" s="263" t="s">
        <v>216</v>
      </c>
    </row>
    <row r="2159" s="13" customFormat="1">
      <c r="A2159" s="13"/>
      <c r="B2159" s="241"/>
      <c r="C2159" s="242"/>
      <c r="D2159" s="243" t="s">
        <v>230</v>
      </c>
      <c r="E2159" s="242"/>
      <c r="F2159" s="245" t="s">
        <v>6781</v>
      </c>
      <c r="G2159" s="242"/>
      <c r="H2159" s="246">
        <v>24.050000000000001</v>
      </c>
      <c r="I2159" s="247"/>
      <c r="J2159" s="242"/>
      <c r="K2159" s="242"/>
      <c r="L2159" s="248"/>
      <c r="M2159" s="249"/>
      <c r="N2159" s="250"/>
      <c r="O2159" s="250"/>
      <c r="P2159" s="250"/>
      <c r="Q2159" s="250"/>
      <c r="R2159" s="250"/>
      <c r="S2159" s="250"/>
      <c r="T2159" s="251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2" t="s">
        <v>230</v>
      </c>
      <c r="AU2159" s="252" t="s">
        <v>88</v>
      </c>
      <c r="AV2159" s="13" t="s">
        <v>88</v>
      </c>
      <c r="AW2159" s="13" t="s">
        <v>4</v>
      </c>
      <c r="AX2159" s="13" t="s">
        <v>86</v>
      </c>
      <c r="AY2159" s="252" t="s">
        <v>216</v>
      </c>
    </row>
    <row r="2160" s="2" customFormat="1" ht="16.5" customHeight="1">
      <c r="A2160" s="39"/>
      <c r="B2160" s="40"/>
      <c r="C2160" s="228" t="s">
        <v>3346</v>
      </c>
      <c r="D2160" s="228" t="s">
        <v>218</v>
      </c>
      <c r="E2160" s="229" t="s">
        <v>6782</v>
      </c>
      <c r="F2160" s="230" t="s">
        <v>3353</v>
      </c>
      <c r="G2160" s="231" t="s">
        <v>277</v>
      </c>
      <c r="H2160" s="232">
        <v>147.64400000000001</v>
      </c>
      <c r="I2160" s="233"/>
      <c r="J2160" s="234">
        <f>ROUND(I2160*H2160,2)</f>
        <v>0</v>
      </c>
      <c r="K2160" s="230" t="s">
        <v>222</v>
      </c>
      <c r="L2160" s="45"/>
      <c r="M2160" s="235" t="s">
        <v>1</v>
      </c>
      <c r="N2160" s="236" t="s">
        <v>44</v>
      </c>
      <c r="O2160" s="92"/>
      <c r="P2160" s="237">
        <f>O2160*H2160</f>
        <v>0</v>
      </c>
      <c r="Q2160" s="237">
        <v>0</v>
      </c>
      <c r="R2160" s="237">
        <f>Q2160*H2160</f>
        <v>0</v>
      </c>
      <c r="S2160" s="237">
        <v>0</v>
      </c>
      <c r="T2160" s="238">
        <f>S2160*H2160</f>
        <v>0</v>
      </c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R2160" s="239" t="s">
        <v>290</v>
      </c>
      <c r="AT2160" s="239" t="s">
        <v>218</v>
      </c>
      <c r="AU2160" s="239" t="s">
        <v>88</v>
      </c>
      <c r="AY2160" s="18" t="s">
        <v>216</v>
      </c>
      <c r="BE2160" s="240">
        <f>IF(N2160="základní",J2160,0)</f>
        <v>0</v>
      </c>
      <c r="BF2160" s="240">
        <f>IF(N2160="snížená",J2160,0)</f>
        <v>0</v>
      </c>
      <c r="BG2160" s="240">
        <f>IF(N2160="zákl. přenesená",J2160,0)</f>
        <v>0</v>
      </c>
      <c r="BH2160" s="240">
        <f>IF(N2160="sníž. přenesená",J2160,0)</f>
        <v>0</v>
      </c>
      <c r="BI2160" s="240">
        <f>IF(N2160="nulová",J2160,0)</f>
        <v>0</v>
      </c>
      <c r="BJ2160" s="18" t="s">
        <v>86</v>
      </c>
      <c r="BK2160" s="240">
        <f>ROUND(I2160*H2160,2)</f>
        <v>0</v>
      </c>
      <c r="BL2160" s="18" t="s">
        <v>290</v>
      </c>
      <c r="BM2160" s="239" t="s">
        <v>6783</v>
      </c>
    </row>
    <row r="2161" s="13" customFormat="1">
      <c r="A2161" s="13"/>
      <c r="B2161" s="241"/>
      <c r="C2161" s="242"/>
      <c r="D2161" s="243" t="s">
        <v>230</v>
      </c>
      <c r="E2161" s="244" t="s">
        <v>1</v>
      </c>
      <c r="F2161" s="245" t="s">
        <v>6784</v>
      </c>
      <c r="G2161" s="242"/>
      <c r="H2161" s="246">
        <v>147.64400000000001</v>
      </c>
      <c r="I2161" s="247"/>
      <c r="J2161" s="242"/>
      <c r="K2161" s="242"/>
      <c r="L2161" s="248"/>
      <c r="M2161" s="249"/>
      <c r="N2161" s="250"/>
      <c r="O2161" s="250"/>
      <c r="P2161" s="250"/>
      <c r="Q2161" s="250"/>
      <c r="R2161" s="250"/>
      <c r="S2161" s="250"/>
      <c r="T2161" s="251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2" t="s">
        <v>230</v>
      </c>
      <c r="AU2161" s="252" t="s">
        <v>88</v>
      </c>
      <c r="AV2161" s="13" t="s">
        <v>88</v>
      </c>
      <c r="AW2161" s="13" t="s">
        <v>34</v>
      </c>
      <c r="AX2161" s="13" t="s">
        <v>86</v>
      </c>
      <c r="AY2161" s="252" t="s">
        <v>216</v>
      </c>
    </row>
    <row r="2162" s="2" customFormat="1" ht="16.5" customHeight="1">
      <c r="A2162" s="39"/>
      <c r="B2162" s="40"/>
      <c r="C2162" s="264" t="s">
        <v>3351</v>
      </c>
      <c r="D2162" s="264" t="s">
        <v>372</v>
      </c>
      <c r="E2162" s="265" t="s">
        <v>3357</v>
      </c>
      <c r="F2162" s="266" t="s">
        <v>6785</v>
      </c>
      <c r="G2162" s="267" t="s">
        <v>277</v>
      </c>
      <c r="H2162" s="268">
        <v>162.40799999999999</v>
      </c>
      <c r="I2162" s="269"/>
      <c r="J2162" s="270">
        <f>ROUND(I2162*H2162,2)</f>
        <v>0</v>
      </c>
      <c r="K2162" s="266" t="s">
        <v>222</v>
      </c>
      <c r="L2162" s="271"/>
      <c r="M2162" s="272" t="s">
        <v>1</v>
      </c>
      <c r="N2162" s="273" t="s">
        <v>44</v>
      </c>
      <c r="O2162" s="92"/>
      <c r="P2162" s="237">
        <f>O2162*H2162</f>
        <v>0</v>
      </c>
      <c r="Q2162" s="237">
        <v>0.0012999999999999999</v>
      </c>
      <c r="R2162" s="237">
        <f>Q2162*H2162</f>
        <v>0.21113039999999997</v>
      </c>
      <c r="S2162" s="237">
        <v>0</v>
      </c>
      <c r="T2162" s="238">
        <f>S2162*H2162</f>
        <v>0</v>
      </c>
      <c r="U2162" s="39"/>
      <c r="V2162" s="39"/>
      <c r="W2162" s="39"/>
      <c r="X2162" s="39"/>
      <c r="Y2162" s="39"/>
      <c r="Z2162" s="39"/>
      <c r="AA2162" s="39"/>
      <c r="AB2162" s="39"/>
      <c r="AC2162" s="39"/>
      <c r="AD2162" s="39"/>
      <c r="AE2162" s="39"/>
      <c r="AR2162" s="239" t="s">
        <v>371</v>
      </c>
      <c r="AT2162" s="239" t="s">
        <v>372</v>
      </c>
      <c r="AU2162" s="239" t="s">
        <v>88</v>
      </c>
      <c r="AY2162" s="18" t="s">
        <v>216</v>
      </c>
      <c r="BE2162" s="240">
        <f>IF(N2162="základní",J2162,0)</f>
        <v>0</v>
      </c>
      <c r="BF2162" s="240">
        <f>IF(N2162="snížená",J2162,0)</f>
        <v>0</v>
      </c>
      <c r="BG2162" s="240">
        <f>IF(N2162="zákl. přenesená",J2162,0)</f>
        <v>0</v>
      </c>
      <c r="BH2162" s="240">
        <f>IF(N2162="sníž. přenesená",J2162,0)</f>
        <v>0</v>
      </c>
      <c r="BI2162" s="240">
        <f>IF(N2162="nulová",J2162,0)</f>
        <v>0</v>
      </c>
      <c r="BJ2162" s="18" t="s">
        <v>86</v>
      </c>
      <c r="BK2162" s="240">
        <f>ROUND(I2162*H2162,2)</f>
        <v>0</v>
      </c>
      <c r="BL2162" s="18" t="s">
        <v>290</v>
      </c>
      <c r="BM2162" s="239" t="s">
        <v>6786</v>
      </c>
    </row>
    <row r="2163" s="13" customFormat="1">
      <c r="A2163" s="13"/>
      <c r="B2163" s="241"/>
      <c r="C2163" s="242"/>
      <c r="D2163" s="243" t="s">
        <v>230</v>
      </c>
      <c r="E2163" s="242"/>
      <c r="F2163" s="245" t="s">
        <v>6787</v>
      </c>
      <c r="G2163" s="242"/>
      <c r="H2163" s="246">
        <v>162.40799999999999</v>
      </c>
      <c r="I2163" s="247"/>
      <c r="J2163" s="242"/>
      <c r="K2163" s="242"/>
      <c r="L2163" s="248"/>
      <c r="M2163" s="249"/>
      <c r="N2163" s="250"/>
      <c r="O2163" s="250"/>
      <c r="P2163" s="250"/>
      <c r="Q2163" s="250"/>
      <c r="R2163" s="250"/>
      <c r="S2163" s="250"/>
      <c r="T2163" s="251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2" t="s">
        <v>230</v>
      </c>
      <c r="AU2163" s="252" t="s">
        <v>88</v>
      </c>
      <c r="AV2163" s="13" t="s">
        <v>88</v>
      </c>
      <c r="AW2163" s="13" t="s">
        <v>4</v>
      </c>
      <c r="AX2163" s="13" t="s">
        <v>86</v>
      </c>
      <c r="AY2163" s="252" t="s">
        <v>216</v>
      </c>
    </row>
    <row r="2164" s="2" customFormat="1" ht="16.5" customHeight="1">
      <c r="A2164" s="39"/>
      <c r="B2164" s="40"/>
      <c r="C2164" s="228" t="s">
        <v>3356</v>
      </c>
      <c r="D2164" s="228" t="s">
        <v>218</v>
      </c>
      <c r="E2164" s="229" t="s">
        <v>3362</v>
      </c>
      <c r="F2164" s="230" t="s">
        <v>6788</v>
      </c>
      <c r="G2164" s="231" t="s">
        <v>359</v>
      </c>
      <c r="H2164" s="232">
        <v>0.436</v>
      </c>
      <c r="I2164" s="233"/>
      <c r="J2164" s="234">
        <f>ROUND(I2164*H2164,2)</f>
        <v>0</v>
      </c>
      <c r="K2164" s="230" t="s">
        <v>222</v>
      </c>
      <c r="L2164" s="45"/>
      <c r="M2164" s="235" t="s">
        <v>1</v>
      </c>
      <c r="N2164" s="236" t="s">
        <v>44</v>
      </c>
      <c r="O2164" s="92"/>
      <c r="P2164" s="237">
        <f>O2164*H2164</f>
        <v>0</v>
      </c>
      <c r="Q2164" s="237">
        <v>0</v>
      </c>
      <c r="R2164" s="237">
        <f>Q2164*H2164</f>
        <v>0</v>
      </c>
      <c r="S2164" s="237">
        <v>0</v>
      </c>
      <c r="T2164" s="238">
        <f>S2164*H2164</f>
        <v>0</v>
      </c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R2164" s="239" t="s">
        <v>290</v>
      </c>
      <c r="AT2164" s="239" t="s">
        <v>218</v>
      </c>
      <c r="AU2164" s="239" t="s">
        <v>88</v>
      </c>
      <c r="AY2164" s="18" t="s">
        <v>216</v>
      </c>
      <c r="BE2164" s="240">
        <f>IF(N2164="základní",J2164,0)</f>
        <v>0</v>
      </c>
      <c r="BF2164" s="240">
        <f>IF(N2164="snížená",J2164,0)</f>
        <v>0</v>
      </c>
      <c r="BG2164" s="240">
        <f>IF(N2164="zákl. přenesená",J2164,0)</f>
        <v>0</v>
      </c>
      <c r="BH2164" s="240">
        <f>IF(N2164="sníž. přenesená",J2164,0)</f>
        <v>0</v>
      </c>
      <c r="BI2164" s="240">
        <f>IF(N2164="nulová",J2164,0)</f>
        <v>0</v>
      </c>
      <c r="BJ2164" s="18" t="s">
        <v>86</v>
      </c>
      <c r="BK2164" s="240">
        <f>ROUND(I2164*H2164,2)</f>
        <v>0</v>
      </c>
      <c r="BL2164" s="18" t="s">
        <v>290</v>
      </c>
      <c r="BM2164" s="239" t="s">
        <v>6789</v>
      </c>
    </row>
    <row r="2165" s="2" customFormat="1" ht="16.5" customHeight="1">
      <c r="A2165" s="39"/>
      <c r="B2165" s="40"/>
      <c r="C2165" s="228" t="s">
        <v>3361</v>
      </c>
      <c r="D2165" s="228" t="s">
        <v>218</v>
      </c>
      <c r="E2165" s="229" t="s">
        <v>3366</v>
      </c>
      <c r="F2165" s="230" t="s">
        <v>3367</v>
      </c>
      <c r="G2165" s="231" t="s">
        <v>359</v>
      </c>
      <c r="H2165" s="232">
        <v>0.436</v>
      </c>
      <c r="I2165" s="233"/>
      <c r="J2165" s="234">
        <f>ROUND(I2165*H2165,2)</f>
        <v>0</v>
      </c>
      <c r="K2165" s="230" t="s">
        <v>222</v>
      </c>
      <c r="L2165" s="45"/>
      <c r="M2165" s="235" t="s">
        <v>1</v>
      </c>
      <c r="N2165" s="236" t="s">
        <v>44</v>
      </c>
      <c r="O2165" s="92"/>
      <c r="P2165" s="237">
        <f>O2165*H2165</f>
        <v>0</v>
      </c>
      <c r="Q2165" s="237">
        <v>0</v>
      </c>
      <c r="R2165" s="237">
        <f>Q2165*H2165</f>
        <v>0</v>
      </c>
      <c r="S2165" s="237">
        <v>0</v>
      </c>
      <c r="T2165" s="238">
        <f>S2165*H2165</f>
        <v>0</v>
      </c>
      <c r="U2165" s="39"/>
      <c r="V2165" s="39"/>
      <c r="W2165" s="39"/>
      <c r="X2165" s="39"/>
      <c r="Y2165" s="39"/>
      <c r="Z2165" s="39"/>
      <c r="AA2165" s="39"/>
      <c r="AB2165" s="39"/>
      <c r="AC2165" s="39"/>
      <c r="AD2165" s="39"/>
      <c r="AE2165" s="39"/>
      <c r="AR2165" s="239" t="s">
        <v>290</v>
      </c>
      <c r="AT2165" s="239" t="s">
        <v>218</v>
      </c>
      <c r="AU2165" s="239" t="s">
        <v>88</v>
      </c>
      <c r="AY2165" s="18" t="s">
        <v>216</v>
      </c>
      <c r="BE2165" s="240">
        <f>IF(N2165="základní",J2165,0)</f>
        <v>0</v>
      </c>
      <c r="BF2165" s="240">
        <f>IF(N2165="snížená",J2165,0)</f>
        <v>0</v>
      </c>
      <c r="BG2165" s="240">
        <f>IF(N2165="zákl. přenesená",J2165,0)</f>
        <v>0</v>
      </c>
      <c r="BH2165" s="240">
        <f>IF(N2165="sníž. přenesená",J2165,0)</f>
        <v>0</v>
      </c>
      <c r="BI2165" s="240">
        <f>IF(N2165="nulová",J2165,0)</f>
        <v>0</v>
      </c>
      <c r="BJ2165" s="18" t="s">
        <v>86</v>
      </c>
      <c r="BK2165" s="240">
        <f>ROUND(I2165*H2165,2)</f>
        <v>0</v>
      </c>
      <c r="BL2165" s="18" t="s">
        <v>290</v>
      </c>
      <c r="BM2165" s="239" t="s">
        <v>6790</v>
      </c>
    </row>
    <row r="2166" s="12" customFormat="1" ht="25.92" customHeight="1">
      <c r="A2166" s="12"/>
      <c r="B2166" s="212"/>
      <c r="C2166" s="213"/>
      <c r="D2166" s="214" t="s">
        <v>78</v>
      </c>
      <c r="E2166" s="215" t="s">
        <v>372</v>
      </c>
      <c r="F2166" s="215" t="s">
        <v>3369</v>
      </c>
      <c r="G2166" s="213"/>
      <c r="H2166" s="213"/>
      <c r="I2166" s="216"/>
      <c r="J2166" s="217">
        <f>BK2166</f>
        <v>0</v>
      </c>
      <c r="K2166" s="213"/>
      <c r="L2166" s="218"/>
      <c r="M2166" s="219"/>
      <c r="N2166" s="220"/>
      <c r="O2166" s="220"/>
      <c r="P2166" s="221">
        <f>P2167</f>
        <v>0</v>
      </c>
      <c r="Q2166" s="220"/>
      <c r="R2166" s="221">
        <f>R2167</f>
        <v>0</v>
      </c>
      <c r="S2166" s="220"/>
      <c r="T2166" s="222">
        <f>T2167</f>
        <v>0</v>
      </c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R2166" s="223" t="s">
        <v>99</v>
      </c>
      <c r="AT2166" s="224" t="s">
        <v>78</v>
      </c>
      <c r="AU2166" s="224" t="s">
        <v>79</v>
      </c>
      <c r="AY2166" s="223" t="s">
        <v>216</v>
      </c>
      <c r="BK2166" s="225">
        <f>BK2167</f>
        <v>0</v>
      </c>
    </row>
    <row r="2167" s="12" customFormat="1" ht="22.8" customHeight="1">
      <c r="A2167" s="12"/>
      <c r="B2167" s="212"/>
      <c r="C2167" s="213"/>
      <c r="D2167" s="214" t="s">
        <v>78</v>
      </c>
      <c r="E2167" s="226" t="s">
        <v>3370</v>
      </c>
      <c r="F2167" s="226" t="s">
        <v>3371</v>
      </c>
      <c r="G2167" s="213"/>
      <c r="H2167" s="213"/>
      <c r="I2167" s="216"/>
      <c r="J2167" s="227">
        <f>BK2167</f>
        <v>0</v>
      </c>
      <c r="K2167" s="213"/>
      <c r="L2167" s="218"/>
      <c r="M2167" s="219"/>
      <c r="N2167" s="220"/>
      <c r="O2167" s="220"/>
      <c r="P2167" s="221">
        <f>SUM(P2168:P2169)</f>
        <v>0</v>
      </c>
      <c r="Q2167" s="220"/>
      <c r="R2167" s="221">
        <f>SUM(R2168:R2169)</f>
        <v>0</v>
      </c>
      <c r="S2167" s="220"/>
      <c r="T2167" s="222">
        <f>SUM(T2168:T2169)</f>
        <v>0</v>
      </c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R2167" s="223" t="s">
        <v>99</v>
      </c>
      <c r="AT2167" s="224" t="s">
        <v>78</v>
      </c>
      <c r="AU2167" s="224" t="s">
        <v>86</v>
      </c>
      <c r="AY2167" s="223" t="s">
        <v>216</v>
      </c>
      <c r="BK2167" s="225">
        <f>SUM(BK2168:BK2169)</f>
        <v>0</v>
      </c>
    </row>
    <row r="2168" s="2" customFormat="1" ht="16.5" customHeight="1">
      <c r="A2168" s="39"/>
      <c r="B2168" s="40"/>
      <c r="C2168" s="228" t="s">
        <v>3365</v>
      </c>
      <c r="D2168" s="228" t="s">
        <v>218</v>
      </c>
      <c r="E2168" s="229" t="s">
        <v>6791</v>
      </c>
      <c r="F2168" s="230" t="s">
        <v>6792</v>
      </c>
      <c r="G2168" s="231" t="s">
        <v>2040</v>
      </c>
      <c r="H2168" s="232">
        <v>1</v>
      </c>
      <c r="I2168" s="233"/>
      <c r="J2168" s="234">
        <f>ROUND(I2168*H2168,2)</f>
        <v>0</v>
      </c>
      <c r="K2168" s="230" t="s">
        <v>1</v>
      </c>
      <c r="L2168" s="45"/>
      <c r="M2168" s="235" t="s">
        <v>1</v>
      </c>
      <c r="N2168" s="236" t="s">
        <v>44</v>
      </c>
      <c r="O2168" s="92"/>
      <c r="P2168" s="237">
        <f>O2168*H2168</f>
        <v>0</v>
      </c>
      <c r="Q2168" s="237">
        <v>0</v>
      </c>
      <c r="R2168" s="237">
        <f>Q2168*H2168</f>
        <v>0</v>
      </c>
      <c r="S2168" s="237">
        <v>0</v>
      </c>
      <c r="T2168" s="238">
        <f>S2168*H2168</f>
        <v>0</v>
      </c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39"/>
      <c r="AE2168" s="39"/>
      <c r="AR2168" s="239" t="s">
        <v>528</v>
      </c>
      <c r="AT2168" s="239" t="s">
        <v>218</v>
      </c>
      <c r="AU2168" s="239" t="s">
        <v>88</v>
      </c>
      <c r="AY2168" s="18" t="s">
        <v>216</v>
      </c>
      <c r="BE2168" s="240">
        <f>IF(N2168="základní",J2168,0)</f>
        <v>0</v>
      </c>
      <c r="BF2168" s="240">
        <f>IF(N2168="snížená",J2168,0)</f>
        <v>0</v>
      </c>
      <c r="BG2168" s="240">
        <f>IF(N2168="zákl. přenesená",J2168,0)</f>
        <v>0</v>
      </c>
      <c r="BH2168" s="240">
        <f>IF(N2168="sníž. přenesená",J2168,0)</f>
        <v>0</v>
      </c>
      <c r="BI2168" s="240">
        <f>IF(N2168="nulová",J2168,0)</f>
        <v>0</v>
      </c>
      <c r="BJ2168" s="18" t="s">
        <v>86</v>
      </c>
      <c r="BK2168" s="240">
        <f>ROUND(I2168*H2168,2)</f>
        <v>0</v>
      </c>
      <c r="BL2168" s="18" t="s">
        <v>528</v>
      </c>
      <c r="BM2168" s="239" t="s">
        <v>6793</v>
      </c>
    </row>
    <row r="2169" s="2" customFormat="1" ht="16.5" customHeight="1">
      <c r="A2169" s="39"/>
      <c r="B2169" s="40"/>
      <c r="C2169" s="228" t="s">
        <v>3372</v>
      </c>
      <c r="D2169" s="228" t="s">
        <v>218</v>
      </c>
      <c r="E2169" s="229" t="s">
        <v>6794</v>
      </c>
      <c r="F2169" s="230" t="s">
        <v>6795</v>
      </c>
      <c r="G2169" s="231" t="s">
        <v>2040</v>
      </c>
      <c r="H2169" s="232">
        <v>1</v>
      </c>
      <c r="I2169" s="233"/>
      <c r="J2169" s="234">
        <f>ROUND(I2169*H2169,2)</f>
        <v>0</v>
      </c>
      <c r="K2169" s="230" t="s">
        <v>1</v>
      </c>
      <c r="L2169" s="45"/>
      <c r="M2169" s="274" t="s">
        <v>1</v>
      </c>
      <c r="N2169" s="275" t="s">
        <v>44</v>
      </c>
      <c r="O2169" s="276"/>
      <c r="P2169" s="277">
        <f>O2169*H2169</f>
        <v>0</v>
      </c>
      <c r="Q2169" s="277">
        <v>0</v>
      </c>
      <c r="R2169" s="277">
        <f>Q2169*H2169</f>
        <v>0</v>
      </c>
      <c r="S2169" s="277">
        <v>0</v>
      </c>
      <c r="T2169" s="278">
        <f>S2169*H2169</f>
        <v>0</v>
      </c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R2169" s="239" t="s">
        <v>528</v>
      </c>
      <c r="AT2169" s="239" t="s">
        <v>218</v>
      </c>
      <c r="AU2169" s="239" t="s">
        <v>88</v>
      </c>
      <c r="AY2169" s="18" t="s">
        <v>216</v>
      </c>
      <c r="BE2169" s="240">
        <f>IF(N2169="základní",J2169,0)</f>
        <v>0</v>
      </c>
      <c r="BF2169" s="240">
        <f>IF(N2169="snížená",J2169,0)</f>
        <v>0</v>
      </c>
      <c r="BG2169" s="240">
        <f>IF(N2169="zákl. přenesená",J2169,0)</f>
        <v>0</v>
      </c>
      <c r="BH2169" s="240">
        <f>IF(N2169="sníž. přenesená",J2169,0)</f>
        <v>0</v>
      </c>
      <c r="BI2169" s="240">
        <f>IF(N2169="nulová",J2169,0)</f>
        <v>0</v>
      </c>
      <c r="BJ2169" s="18" t="s">
        <v>86</v>
      </c>
      <c r="BK2169" s="240">
        <f>ROUND(I2169*H2169,2)</f>
        <v>0</v>
      </c>
      <c r="BL2169" s="18" t="s">
        <v>528</v>
      </c>
      <c r="BM2169" s="239" t="s">
        <v>6796</v>
      </c>
    </row>
    <row r="2170" s="2" customFormat="1" ht="6.96" customHeight="1">
      <c r="A2170" s="39"/>
      <c r="B2170" s="67"/>
      <c r="C2170" s="68"/>
      <c r="D2170" s="68"/>
      <c r="E2170" s="68"/>
      <c r="F2170" s="68"/>
      <c r="G2170" s="68"/>
      <c r="H2170" s="68"/>
      <c r="I2170" s="68"/>
      <c r="J2170" s="68"/>
      <c r="K2170" s="68"/>
      <c r="L2170" s="45"/>
      <c r="M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</row>
  </sheetData>
  <sheetProtection sheet="1" autoFilter="0" formatColumns="0" formatRows="0" objects="1" scenarios="1" spinCount="100000" saltValue="rVoHB7bnrpDslodHfdH0IImqh8PmoSUFyKeG/xhp+2cighiWQoH5+NuzwoZ6twU9wf4ub3TgW6b5CjS7fuvtcg==" hashValue="ElQpvbzxSC3YvnYylYZG7hothi4jbtwx8q9e1YZhWGcC4rh6Jx++Wln3O0hj6Bi5uCWyZQ+orJc53kOqLFDnfw==" algorithmName="SHA-512" password="EA0A"/>
  <autoFilter ref="C154:K2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6797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ROUND((SUM(BE129:BE265)),  2)</f>
        <v>0</v>
      </c>
      <c r="G37" s="39"/>
      <c r="H37" s="39"/>
      <c r="I37" s="166">
        <v>0.20999999999999999</v>
      </c>
      <c r="J37" s="165">
        <f>ROUND(((SUM(BE129:BE265))*I37),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ROUND((SUM(BF129:BF265)),  2)</f>
        <v>0</v>
      </c>
      <c r="G38" s="39"/>
      <c r="H38" s="39"/>
      <c r="I38" s="166">
        <v>0.14999999999999999</v>
      </c>
      <c r="J38" s="165">
        <f>ROUND(((SUM(BF129:BF265))*I38),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ROUND((SUM(BH129:BH265)),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EI - Silnoproud - SO 02 Stávající budova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3379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3380</v>
      </c>
      <c r="E102" s="193"/>
      <c r="F102" s="193"/>
      <c r="G102" s="193"/>
      <c r="H102" s="193"/>
      <c r="I102" s="193"/>
      <c r="J102" s="194">
        <f>J144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3381</v>
      </c>
      <c r="E103" s="193"/>
      <c r="F103" s="193"/>
      <c r="G103" s="193"/>
      <c r="H103" s="193"/>
      <c r="I103" s="193"/>
      <c r="J103" s="194">
        <f>J168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3382</v>
      </c>
      <c r="E104" s="193"/>
      <c r="F104" s="193"/>
      <c r="G104" s="193"/>
      <c r="H104" s="193"/>
      <c r="I104" s="193"/>
      <c r="J104" s="194">
        <f>J212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3383</v>
      </c>
      <c r="E105" s="193"/>
      <c r="F105" s="193"/>
      <c r="G105" s="193"/>
      <c r="H105" s="193"/>
      <c r="I105" s="193"/>
      <c r="J105" s="194">
        <f>J259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4823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EI - Silnoproud - SO 02 Stávající budova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P130+P144+P168+P212+P259</f>
        <v>0</v>
      </c>
      <c r="Q129" s="105"/>
      <c r="R129" s="209">
        <f>R130+R144+R168+R212+R259</f>
        <v>0</v>
      </c>
      <c r="S129" s="105"/>
      <c r="T129" s="210">
        <f>T130+T144+T168+T212+T259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BK130+BK144+BK168+BK212+BK259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3384</v>
      </c>
      <c r="F130" s="215" t="s">
        <v>3385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SUM(P131:P143)</f>
        <v>0</v>
      </c>
      <c r="Q130" s="220"/>
      <c r="R130" s="221">
        <f>SUM(R131:R143)</f>
        <v>0</v>
      </c>
      <c r="S130" s="220"/>
      <c r="T130" s="222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SUM(BK131:BK143)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6798</v>
      </c>
      <c r="F131" s="266" t="s">
        <v>6799</v>
      </c>
      <c r="G131" s="267" t="s">
        <v>2040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6800</v>
      </c>
      <c r="F132" s="230" t="s">
        <v>6801</v>
      </c>
      <c r="G132" s="231" t="s">
        <v>2040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16.5" customHeight="1">
      <c r="A133" s="39"/>
      <c r="B133" s="40"/>
      <c r="C133" s="264" t="s">
        <v>99</v>
      </c>
      <c r="D133" s="264" t="s">
        <v>372</v>
      </c>
      <c r="E133" s="265" t="s">
        <v>6802</v>
      </c>
      <c r="F133" s="266" t="s">
        <v>6803</v>
      </c>
      <c r="G133" s="267" t="s">
        <v>2040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6804</v>
      </c>
      <c r="F134" s="230" t="s">
        <v>6805</v>
      </c>
      <c r="G134" s="231" t="s">
        <v>2040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64" t="s">
        <v>236</v>
      </c>
      <c r="D135" s="264" t="s">
        <v>372</v>
      </c>
      <c r="E135" s="265" t="s">
        <v>6806</v>
      </c>
      <c r="F135" s="266" t="s">
        <v>6807</v>
      </c>
      <c r="G135" s="267" t="s">
        <v>2040</v>
      </c>
      <c r="H135" s="268">
        <v>1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6808</v>
      </c>
      <c r="F136" s="230" t="s">
        <v>6809</v>
      </c>
      <c r="G136" s="231" t="s">
        <v>2040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64" t="s">
        <v>245</v>
      </c>
      <c r="D137" s="264" t="s">
        <v>372</v>
      </c>
      <c r="E137" s="265" t="s">
        <v>6810</v>
      </c>
      <c r="F137" s="266" t="s">
        <v>6811</v>
      </c>
      <c r="G137" s="267" t="s">
        <v>2040</v>
      </c>
      <c r="H137" s="268">
        <v>1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6812</v>
      </c>
      <c r="F138" s="230" t="s">
        <v>6813</v>
      </c>
      <c r="G138" s="231" t="s">
        <v>2040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290</v>
      </c>
    </row>
    <row r="139" s="2" customFormat="1" ht="16.5" customHeight="1">
      <c r="A139" s="39"/>
      <c r="B139" s="40"/>
      <c r="C139" s="264" t="s">
        <v>255</v>
      </c>
      <c r="D139" s="264" t="s">
        <v>372</v>
      </c>
      <c r="E139" s="265" t="s">
        <v>6814</v>
      </c>
      <c r="F139" s="266" t="s">
        <v>6815</v>
      </c>
      <c r="G139" s="267" t="s">
        <v>2040</v>
      </c>
      <c r="H139" s="268">
        <v>1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302</v>
      </c>
    </row>
    <row r="140" s="2" customFormat="1" ht="16.5" customHeight="1">
      <c r="A140" s="39"/>
      <c r="B140" s="40"/>
      <c r="C140" s="228" t="s">
        <v>260</v>
      </c>
      <c r="D140" s="228" t="s">
        <v>218</v>
      </c>
      <c r="E140" s="229" t="s">
        <v>6816</v>
      </c>
      <c r="F140" s="230" t="s">
        <v>6817</v>
      </c>
      <c r="G140" s="231" t="s">
        <v>2040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313</v>
      </c>
    </row>
    <row r="141" s="2" customFormat="1" ht="16.5" customHeight="1">
      <c r="A141" s="39"/>
      <c r="B141" s="40"/>
      <c r="C141" s="264" t="s">
        <v>265</v>
      </c>
      <c r="D141" s="264" t="s">
        <v>372</v>
      </c>
      <c r="E141" s="265" t="s">
        <v>6818</v>
      </c>
      <c r="F141" s="266" t="s">
        <v>6819</v>
      </c>
      <c r="G141" s="267" t="s">
        <v>2040</v>
      </c>
      <c r="H141" s="268">
        <v>4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320</v>
      </c>
    </row>
    <row r="142" s="2" customFormat="1" ht="16.5" customHeight="1">
      <c r="A142" s="39"/>
      <c r="B142" s="40"/>
      <c r="C142" s="228" t="s">
        <v>269</v>
      </c>
      <c r="D142" s="228" t="s">
        <v>218</v>
      </c>
      <c r="E142" s="229" t="s">
        <v>6820</v>
      </c>
      <c r="F142" s="230" t="s">
        <v>3399</v>
      </c>
      <c r="G142" s="231" t="s">
        <v>2040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331</v>
      </c>
    </row>
    <row r="143" s="2" customFormat="1" ht="16.5" customHeight="1">
      <c r="A143" s="39"/>
      <c r="B143" s="40"/>
      <c r="C143" s="228" t="s">
        <v>274</v>
      </c>
      <c r="D143" s="228" t="s">
        <v>218</v>
      </c>
      <c r="E143" s="229" t="s">
        <v>6821</v>
      </c>
      <c r="F143" s="230" t="s">
        <v>6822</v>
      </c>
      <c r="G143" s="231" t="s">
        <v>2040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341</v>
      </c>
    </row>
    <row r="144" s="12" customFormat="1" ht="25.92" customHeight="1">
      <c r="A144" s="12"/>
      <c r="B144" s="212"/>
      <c r="C144" s="213"/>
      <c r="D144" s="214" t="s">
        <v>78</v>
      </c>
      <c r="E144" s="215" t="s">
        <v>3400</v>
      </c>
      <c r="F144" s="215" t="s">
        <v>3401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SUM(P145:P167)</f>
        <v>0</v>
      </c>
      <c r="Q144" s="220"/>
      <c r="R144" s="221">
        <f>SUM(R145:R167)</f>
        <v>0</v>
      </c>
      <c r="S144" s="220"/>
      <c r="T144" s="222">
        <f>SUM(T145:T167)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79</v>
      </c>
      <c r="AY144" s="223" t="s">
        <v>216</v>
      </c>
      <c r="BK144" s="225">
        <f>SUM(BK145:BK167)</f>
        <v>0</v>
      </c>
    </row>
    <row r="145" s="2" customFormat="1" ht="16.5" customHeight="1">
      <c r="A145" s="39"/>
      <c r="B145" s="40"/>
      <c r="C145" s="264" t="s">
        <v>280</v>
      </c>
      <c r="D145" s="264" t="s">
        <v>372</v>
      </c>
      <c r="E145" s="265" t="s">
        <v>6823</v>
      </c>
      <c r="F145" s="266" t="s">
        <v>6824</v>
      </c>
      <c r="G145" s="267" t="s">
        <v>2040</v>
      </c>
      <c r="H145" s="268">
        <v>66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351</v>
      </c>
    </row>
    <row r="146" s="2" customFormat="1" ht="16.5" customHeight="1">
      <c r="A146" s="39"/>
      <c r="B146" s="40"/>
      <c r="C146" s="228" t="s">
        <v>8</v>
      </c>
      <c r="D146" s="228" t="s">
        <v>218</v>
      </c>
      <c r="E146" s="229" t="s">
        <v>6825</v>
      </c>
      <c r="F146" s="230" t="s">
        <v>3405</v>
      </c>
      <c r="G146" s="231" t="s">
        <v>2040</v>
      </c>
      <c r="H146" s="232">
        <v>66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362</v>
      </c>
    </row>
    <row r="147" s="2" customFormat="1" ht="16.5" customHeight="1">
      <c r="A147" s="39"/>
      <c r="B147" s="40"/>
      <c r="C147" s="264" t="s">
        <v>290</v>
      </c>
      <c r="D147" s="264" t="s">
        <v>372</v>
      </c>
      <c r="E147" s="265" t="s">
        <v>6826</v>
      </c>
      <c r="F147" s="266" t="s">
        <v>6827</v>
      </c>
      <c r="G147" s="267" t="s">
        <v>2040</v>
      </c>
      <c r="H147" s="268">
        <v>24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371</v>
      </c>
    </row>
    <row r="148" s="2" customFormat="1" ht="16.5" customHeight="1">
      <c r="A148" s="39"/>
      <c r="B148" s="40"/>
      <c r="C148" s="228" t="s">
        <v>297</v>
      </c>
      <c r="D148" s="228" t="s">
        <v>218</v>
      </c>
      <c r="E148" s="229" t="s">
        <v>6828</v>
      </c>
      <c r="F148" s="230" t="s">
        <v>3409</v>
      </c>
      <c r="G148" s="231" t="s">
        <v>2040</v>
      </c>
      <c r="H148" s="232">
        <v>24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380</v>
      </c>
    </row>
    <row r="149" s="2" customFormat="1" ht="16.5" customHeight="1">
      <c r="A149" s="39"/>
      <c r="B149" s="40"/>
      <c r="C149" s="264" t="s">
        <v>302</v>
      </c>
      <c r="D149" s="264" t="s">
        <v>372</v>
      </c>
      <c r="E149" s="265" t="s">
        <v>6829</v>
      </c>
      <c r="F149" s="266" t="s">
        <v>6830</v>
      </c>
      <c r="G149" s="267" t="s">
        <v>2040</v>
      </c>
      <c r="H149" s="268">
        <v>72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389</v>
      </c>
    </row>
    <row r="150" s="2" customFormat="1" ht="16.5" customHeight="1">
      <c r="A150" s="39"/>
      <c r="B150" s="40"/>
      <c r="C150" s="228" t="s">
        <v>309</v>
      </c>
      <c r="D150" s="228" t="s">
        <v>218</v>
      </c>
      <c r="E150" s="229" t="s">
        <v>6831</v>
      </c>
      <c r="F150" s="230" t="s">
        <v>6832</v>
      </c>
      <c r="G150" s="231" t="s">
        <v>2040</v>
      </c>
      <c r="H150" s="232">
        <v>72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398</v>
      </c>
    </row>
    <row r="151" s="2" customFormat="1" ht="16.5" customHeight="1">
      <c r="A151" s="39"/>
      <c r="B151" s="40"/>
      <c r="C151" s="264" t="s">
        <v>313</v>
      </c>
      <c r="D151" s="264" t="s">
        <v>372</v>
      </c>
      <c r="E151" s="265" t="s">
        <v>6833</v>
      </c>
      <c r="F151" s="266" t="s">
        <v>6834</v>
      </c>
      <c r="G151" s="267" t="s">
        <v>2040</v>
      </c>
      <c r="H151" s="268">
        <v>16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408</v>
      </c>
    </row>
    <row r="152" s="2" customFormat="1" ht="16.5" customHeight="1">
      <c r="A152" s="39"/>
      <c r="B152" s="40"/>
      <c r="C152" s="228" t="s">
        <v>7</v>
      </c>
      <c r="D152" s="228" t="s">
        <v>218</v>
      </c>
      <c r="E152" s="229" t="s">
        <v>6835</v>
      </c>
      <c r="F152" s="230" t="s">
        <v>3417</v>
      </c>
      <c r="G152" s="231" t="s">
        <v>2040</v>
      </c>
      <c r="H152" s="232">
        <v>16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420</v>
      </c>
    </row>
    <row r="153" s="2" customFormat="1" ht="16.5" customHeight="1">
      <c r="A153" s="39"/>
      <c r="B153" s="40"/>
      <c r="C153" s="264" t="s">
        <v>320</v>
      </c>
      <c r="D153" s="264" t="s">
        <v>372</v>
      </c>
      <c r="E153" s="265" t="s">
        <v>6836</v>
      </c>
      <c r="F153" s="266" t="s">
        <v>6837</v>
      </c>
      <c r="G153" s="267" t="s">
        <v>2040</v>
      </c>
      <c r="H153" s="268">
        <v>11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428</v>
      </c>
    </row>
    <row r="154" s="2" customFormat="1" ht="16.5" customHeight="1">
      <c r="A154" s="39"/>
      <c r="B154" s="40"/>
      <c r="C154" s="228" t="s">
        <v>325</v>
      </c>
      <c r="D154" s="228" t="s">
        <v>218</v>
      </c>
      <c r="E154" s="229" t="s">
        <v>6838</v>
      </c>
      <c r="F154" s="230" t="s">
        <v>6839</v>
      </c>
      <c r="G154" s="231" t="s">
        <v>2040</v>
      </c>
      <c r="H154" s="232">
        <v>11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436</v>
      </c>
    </row>
    <row r="155" s="2" customFormat="1" ht="16.5" customHeight="1">
      <c r="A155" s="39"/>
      <c r="B155" s="40"/>
      <c r="C155" s="264" t="s">
        <v>331</v>
      </c>
      <c r="D155" s="264" t="s">
        <v>372</v>
      </c>
      <c r="E155" s="265" t="s">
        <v>6840</v>
      </c>
      <c r="F155" s="266" t="s">
        <v>6841</v>
      </c>
      <c r="G155" s="267" t="s">
        <v>2040</v>
      </c>
      <c r="H155" s="268">
        <v>38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445</v>
      </c>
    </row>
    <row r="156" s="2" customFormat="1" ht="16.5" customHeight="1">
      <c r="A156" s="39"/>
      <c r="B156" s="40"/>
      <c r="C156" s="228" t="s">
        <v>336</v>
      </c>
      <c r="D156" s="228" t="s">
        <v>218</v>
      </c>
      <c r="E156" s="229" t="s">
        <v>6842</v>
      </c>
      <c r="F156" s="230" t="s">
        <v>3425</v>
      </c>
      <c r="G156" s="231" t="s">
        <v>2040</v>
      </c>
      <c r="H156" s="232">
        <v>38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453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6843</v>
      </c>
      <c r="F157" s="266" t="s">
        <v>6844</v>
      </c>
      <c r="G157" s="267" t="s">
        <v>2040</v>
      </c>
      <c r="H157" s="268">
        <v>2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6845</v>
      </c>
      <c r="F158" s="230" t="s">
        <v>3429</v>
      </c>
      <c r="G158" s="231" t="s">
        <v>2040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6846</v>
      </c>
      <c r="F159" s="266" t="s">
        <v>6847</v>
      </c>
      <c r="G159" s="267" t="s">
        <v>2040</v>
      </c>
      <c r="H159" s="268">
        <v>8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6848</v>
      </c>
      <c r="F160" s="230" t="s">
        <v>3433</v>
      </c>
      <c r="G160" s="231" t="s">
        <v>2040</v>
      </c>
      <c r="H160" s="232">
        <v>8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6849</v>
      </c>
      <c r="F161" s="266" t="s">
        <v>6850</v>
      </c>
      <c r="G161" s="267" t="s">
        <v>2040</v>
      </c>
      <c r="H161" s="268">
        <v>12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6851</v>
      </c>
      <c r="F162" s="230" t="s">
        <v>3437</v>
      </c>
      <c r="G162" s="231" t="s">
        <v>2040</v>
      </c>
      <c r="H162" s="232">
        <v>12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6852</v>
      </c>
      <c r="F163" s="266" t="s">
        <v>6853</v>
      </c>
      <c r="G163" s="267" t="s">
        <v>2040</v>
      </c>
      <c r="H163" s="268">
        <v>30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6854</v>
      </c>
      <c r="F164" s="230" t="s">
        <v>3445</v>
      </c>
      <c r="G164" s="231" t="s">
        <v>2040</v>
      </c>
      <c r="H164" s="232">
        <v>30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6855</v>
      </c>
      <c r="F165" s="266" t="s">
        <v>6856</v>
      </c>
      <c r="G165" s="267" t="s">
        <v>2040</v>
      </c>
      <c r="H165" s="268">
        <v>13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2" customFormat="1" ht="16.5" customHeight="1">
      <c r="A166" s="39"/>
      <c r="B166" s="40"/>
      <c r="C166" s="228" t="s">
        <v>384</v>
      </c>
      <c r="D166" s="228" t="s">
        <v>218</v>
      </c>
      <c r="E166" s="229" t="s">
        <v>6857</v>
      </c>
      <c r="F166" s="230" t="s">
        <v>6858</v>
      </c>
      <c r="G166" s="231" t="s">
        <v>2040</v>
      </c>
      <c r="H166" s="232">
        <v>13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885</v>
      </c>
    </row>
    <row r="167" s="2" customFormat="1" ht="16.5" customHeight="1">
      <c r="A167" s="39"/>
      <c r="B167" s="40"/>
      <c r="C167" s="228" t="s">
        <v>389</v>
      </c>
      <c r="D167" s="228" t="s">
        <v>218</v>
      </c>
      <c r="E167" s="229" t="s">
        <v>6859</v>
      </c>
      <c r="F167" s="230" t="s">
        <v>3453</v>
      </c>
      <c r="G167" s="231" t="s">
        <v>2040</v>
      </c>
      <c r="H167" s="232">
        <v>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898</v>
      </c>
    </row>
    <row r="168" s="12" customFormat="1" ht="25.92" customHeight="1">
      <c r="A168" s="12"/>
      <c r="B168" s="212"/>
      <c r="C168" s="213"/>
      <c r="D168" s="214" t="s">
        <v>78</v>
      </c>
      <c r="E168" s="215" t="s">
        <v>3454</v>
      </c>
      <c r="F168" s="215" t="s">
        <v>3455</v>
      </c>
      <c r="G168" s="213"/>
      <c r="H168" s="213"/>
      <c r="I168" s="216"/>
      <c r="J168" s="217">
        <f>BK168</f>
        <v>0</v>
      </c>
      <c r="K168" s="213"/>
      <c r="L168" s="218"/>
      <c r="M168" s="219"/>
      <c r="N168" s="220"/>
      <c r="O168" s="220"/>
      <c r="P168" s="221">
        <f>SUM(P169:P211)</f>
        <v>0</v>
      </c>
      <c r="Q168" s="220"/>
      <c r="R168" s="221">
        <f>SUM(R169:R211)</f>
        <v>0</v>
      </c>
      <c r="S168" s="220"/>
      <c r="T168" s="222">
        <f>SUM(T169:T211)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86</v>
      </c>
      <c r="AT168" s="224" t="s">
        <v>78</v>
      </c>
      <c r="AU168" s="224" t="s">
        <v>79</v>
      </c>
      <c r="AY168" s="223" t="s">
        <v>216</v>
      </c>
      <c r="BK168" s="225">
        <f>SUM(BK169:BK211)</f>
        <v>0</v>
      </c>
    </row>
    <row r="169" s="2" customFormat="1" ht="16.5" customHeight="1">
      <c r="A169" s="39"/>
      <c r="B169" s="40"/>
      <c r="C169" s="264" t="s">
        <v>394</v>
      </c>
      <c r="D169" s="264" t="s">
        <v>372</v>
      </c>
      <c r="E169" s="265" t="s">
        <v>6860</v>
      </c>
      <c r="F169" s="266" t="s">
        <v>6861</v>
      </c>
      <c r="G169" s="267" t="s">
        <v>2040</v>
      </c>
      <c r="H169" s="268">
        <v>37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909</v>
      </c>
    </row>
    <row r="170" s="2" customFormat="1" ht="16.5" customHeight="1">
      <c r="A170" s="39"/>
      <c r="B170" s="40"/>
      <c r="C170" s="228" t="s">
        <v>398</v>
      </c>
      <c r="D170" s="228" t="s">
        <v>218</v>
      </c>
      <c r="E170" s="229" t="s">
        <v>6862</v>
      </c>
      <c r="F170" s="230" t="s">
        <v>3459</v>
      </c>
      <c r="G170" s="231" t="s">
        <v>2040</v>
      </c>
      <c r="H170" s="232">
        <v>37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16.5" customHeight="1">
      <c r="A171" s="39"/>
      <c r="B171" s="40"/>
      <c r="C171" s="264" t="s">
        <v>403</v>
      </c>
      <c r="D171" s="264" t="s">
        <v>372</v>
      </c>
      <c r="E171" s="265" t="s">
        <v>6863</v>
      </c>
      <c r="F171" s="266" t="s">
        <v>6864</v>
      </c>
      <c r="G171" s="267" t="s">
        <v>2040</v>
      </c>
      <c r="H171" s="268">
        <v>11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16.5" customHeight="1">
      <c r="A172" s="39"/>
      <c r="B172" s="40"/>
      <c r="C172" s="228" t="s">
        <v>408</v>
      </c>
      <c r="D172" s="228" t="s">
        <v>218</v>
      </c>
      <c r="E172" s="229" t="s">
        <v>6865</v>
      </c>
      <c r="F172" s="230" t="s">
        <v>3463</v>
      </c>
      <c r="G172" s="231" t="s">
        <v>2040</v>
      </c>
      <c r="H172" s="232">
        <v>11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64" t="s">
        <v>415</v>
      </c>
      <c r="D173" s="264" t="s">
        <v>372</v>
      </c>
      <c r="E173" s="265" t="s">
        <v>6866</v>
      </c>
      <c r="F173" s="266" t="s">
        <v>6867</v>
      </c>
      <c r="G173" s="267" t="s">
        <v>2040</v>
      </c>
      <c r="H173" s="268">
        <v>12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6868</v>
      </c>
      <c r="F174" s="230" t="s">
        <v>6869</v>
      </c>
      <c r="G174" s="231" t="s">
        <v>2040</v>
      </c>
      <c r="H174" s="232">
        <v>12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64" t="s">
        <v>424</v>
      </c>
      <c r="D175" s="264" t="s">
        <v>372</v>
      </c>
      <c r="E175" s="265" t="s">
        <v>6870</v>
      </c>
      <c r="F175" s="266" t="s">
        <v>6871</v>
      </c>
      <c r="G175" s="267" t="s">
        <v>2040</v>
      </c>
      <c r="H175" s="268">
        <v>61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6872</v>
      </c>
      <c r="F176" s="230" t="s">
        <v>3467</v>
      </c>
      <c r="G176" s="231" t="s">
        <v>2040</v>
      </c>
      <c r="H176" s="232">
        <v>61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64" t="s">
        <v>432</v>
      </c>
      <c r="D177" s="264" t="s">
        <v>372</v>
      </c>
      <c r="E177" s="265" t="s">
        <v>6873</v>
      </c>
      <c r="F177" s="266" t="s">
        <v>6874</v>
      </c>
      <c r="G177" s="267" t="s">
        <v>2040</v>
      </c>
      <c r="H177" s="268">
        <v>7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250</v>
      </c>
      <c r="AT177" s="239" t="s">
        <v>372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6875</v>
      </c>
      <c r="F178" s="230" t="s">
        <v>3471</v>
      </c>
      <c r="G178" s="231" t="s">
        <v>2040</v>
      </c>
      <c r="H178" s="232">
        <v>7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64" t="s">
        <v>441</v>
      </c>
      <c r="D179" s="264" t="s">
        <v>372</v>
      </c>
      <c r="E179" s="265" t="s">
        <v>6876</v>
      </c>
      <c r="F179" s="266" t="s">
        <v>6877</v>
      </c>
      <c r="G179" s="267" t="s">
        <v>2040</v>
      </c>
      <c r="H179" s="268">
        <v>64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250</v>
      </c>
      <c r="AT179" s="239" t="s">
        <v>372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6878</v>
      </c>
      <c r="F180" s="230" t="s">
        <v>6879</v>
      </c>
      <c r="G180" s="231" t="s">
        <v>2040</v>
      </c>
      <c r="H180" s="232">
        <v>64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64" t="s">
        <v>449</v>
      </c>
      <c r="D181" s="264" t="s">
        <v>372</v>
      </c>
      <c r="E181" s="265" t="s">
        <v>6880</v>
      </c>
      <c r="F181" s="266" t="s">
        <v>6881</v>
      </c>
      <c r="G181" s="267" t="s">
        <v>2040</v>
      </c>
      <c r="H181" s="268">
        <v>6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250</v>
      </c>
      <c r="AT181" s="239" t="s">
        <v>372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6882</v>
      </c>
      <c r="F182" s="230" t="s">
        <v>6883</v>
      </c>
      <c r="G182" s="231" t="s">
        <v>2040</v>
      </c>
      <c r="H182" s="232">
        <v>6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16.5" customHeight="1">
      <c r="A183" s="39"/>
      <c r="B183" s="40"/>
      <c r="C183" s="264" t="s">
        <v>459</v>
      </c>
      <c r="D183" s="264" t="s">
        <v>372</v>
      </c>
      <c r="E183" s="265" t="s">
        <v>6884</v>
      </c>
      <c r="F183" s="266" t="s">
        <v>6885</v>
      </c>
      <c r="G183" s="267" t="s">
        <v>2040</v>
      </c>
      <c r="H183" s="268">
        <v>6</v>
      </c>
      <c r="I183" s="269"/>
      <c r="J183" s="270">
        <f>ROUND(I183*H183,2)</f>
        <v>0</v>
      </c>
      <c r="K183" s="266" t="s">
        <v>1</v>
      </c>
      <c r="L183" s="271"/>
      <c r="M183" s="272" t="s">
        <v>1</v>
      </c>
      <c r="N183" s="273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250</v>
      </c>
      <c r="AT183" s="239" t="s">
        <v>372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28" t="s">
        <v>464</v>
      </c>
      <c r="D184" s="228" t="s">
        <v>218</v>
      </c>
      <c r="E184" s="229" t="s">
        <v>6886</v>
      </c>
      <c r="F184" s="230" t="s">
        <v>6887</v>
      </c>
      <c r="G184" s="231" t="s">
        <v>2040</v>
      </c>
      <c r="H184" s="232">
        <v>6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64" t="s">
        <v>469</v>
      </c>
      <c r="D185" s="264" t="s">
        <v>372</v>
      </c>
      <c r="E185" s="265" t="s">
        <v>6888</v>
      </c>
      <c r="F185" s="266" t="s">
        <v>6889</v>
      </c>
      <c r="G185" s="267" t="s">
        <v>2040</v>
      </c>
      <c r="H185" s="268">
        <v>3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250</v>
      </c>
      <c r="AT185" s="239" t="s">
        <v>372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28" t="s">
        <v>474</v>
      </c>
      <c r="D186" s="228" t="s">
        <v>218</v>
      </c>
      <c r="E186" s="229" t="s">
        <v>6890</v>
      </c>
      <c r="F186" s="230" t="s">
        <v>3676</v>
      </c>
      <c r="G186" s="231" t="s">
        <v>2040</v>
      </c>
      <c r="H186" s="232">
        <v>3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64" t="s">
        <v>479</v>
      </c>
      <c r="D187" s="264" t="s">
        <v>372</v>
      </c>
      <c r="E187" s="265" t="s">
        <v>6891</v>
      </c>
      <c r="F187" s="266" t="s">
        <v>6892</v>
      </c>
      <c r="G187" s="267" t="s">
        <v>2040</v>
      </c>
      <c r="H187" s="268">
        <v>9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250</v>
      </c>
      <c r="AT187" s="239" t="s">
        <v>372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28" t="s">
        <v>483</v>
      </c>
      <c r="D188" s="228" t="s">
        <v>218</v>
      </c>
      <c r="E188" s="229" t="s">
        <v>6893</v>
      </c>
      <c r="F188" s="230" t="s">
        <v>6894</v>
      </c>
      <c r="G188" s="231" t="s">
        <v>2040</v>
      </c>
      <c r="H188" s="232">
        <v>9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64" t="s">
        <v>487</v>
      </c>
      <c r="D189" s="264" t="s">
        <v>372</v>
      </c>
      <c r="E189" s="265" t="s">
        <v>6895</v>
      </c>
      <c r="F189" s="266" t="s">
        <v>6896</v>
      </c>
      <c r="G189" s="267" t="s">
        <v>2040</v>
      </c>
      <c r="H189" s="268">
        <v>171</v>
      </c>
      <c r="I189" s="269"/>
      <c r="J189" s="270">
        <f>ROUND(I189*H189,2)</f>
        <v>0</v>
      </c>
      <c r="K189" s="266" t="s">
        <v>1</v>
      </c>
      <c r="L189" s="271"/>
      <c r="M189" s="272" t="s">
        <v>1</v>
      </c>
      <c r="N189" s="273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250</v>
      </c>
      <c r="AT189" s="239" t="s">
        <v>372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28" t="s">
        <v>494</v>
      </c>
      <c r="D190" s="228" t="s">
        <v>218</v>
      </c>
      <c r="E190" s="229" t="s">
        <v>6897</v>
      </c>
      <c r="F190" s="230" t="s">
        <v>3494</v>
      </c>
      <c r="G190" s="231" t="s">
        <v>2040</v>
      </c>
      <c r="H190" s="232">
        <v>171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64" t="s">
        <v>499</v>
      </c>
      <c r="D191" s="264" t="s">
        <v>372</v>
      </c>
      <c r="E191" s="265" t="s">
        <v>6898</v>
      </c>
      <c r="F191" s="266" t="s">
        <v>6899</v>
      </c>
      <c r="G191" s="267" t="s">
        <v>2040</v>
      </c>
      <c r="H191" s="268">
        <v>29</v>
      </c>
      <c r="I191" s="269"/>
      <c r="J191" s="270">
        <f>ROUND(I191*H191,2)</f>
        <v>0</v>
      </c>
      <c r="K191" s="266" t="s">
        <v>1</v>
      </c>
      <c r="L191" s="271"/>
      <c r="M191" s="272" t="s">
        <v>1</v>
      </c>
      <c r="N191" s="273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250</v>
      </c>
      <c r="AT191" s="239" t="s">
        <v>372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2" customFormat="1" ht="16.5" customHeight="1">
      <c r="A192" s="39"/>
      <c r="B192" s="40"/>
      <c r="C192" s="228" t="s">
        <v>504</v>
      </c>
      <c r="D192" s="228" t="s">
        <v>218</v>
      </c>
      <c r="E192" s="229" t="s">
        <v>6900</v>
      </c>
      <c r="F192" s="230" t="s">
        <v>6901</v>
      </c>
      <c r="G192" s="231" t="s">
        <v>2040</v>
      </c>
      <c r="H192" s="232">
        <v>29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1277</v>
      </c>
    </row>
    <row r="193" s="2" customFormat="1" ht="16.5" customHeight="1">
      <c r="A193" s="39"/>
      <c r="B193" s="40"/>
      <c r="C193" s="264" t="s">
        <v>510</v>
      </c>
      <c r="D193" s="264" t="s">
        <v>372</v>
      </c>
      <c r="E193" s="265" t="s">
        <v>6902</v>
      </c>
      <c r="F193" s="266" t="s">
        <v>6903</v>
      </c>
      <c r="G193" s="267" t="s">
        <v>2040</v>
      </c>
      <c r="H193" s="268">
        <v>4</v>
      </c>
      <c r="I193" s="269"/>
      <c r="J193" s="270">
        <f>ROUND(I193*H193,2)</f>
        <v>0</v>
      </c>
      <c r="K193" s="266" t="s">
        <v>1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250</v>
      </c>
      <c r="AT193" s="239" t="s">
        <v>372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1294</v>
      </c>
    </row>
    <row r="194" s="2" customFormat="1" ht="16.5" customHeight="1">
      <c r="A194" s="39"/>
      <c r="B194" s="40"/>
      <c r="C194" s="228" t="s">
        <v>515</v>
      </c>
      <c r="D194" s="228" t="s">
        <v>218</v>
      </c>
      <c r="E194" s="229" t="s">
        <v>6904</v>
      </c>
      <c r="F194" s="230" t="s">
        <v>6905</v>
      </c>
      <c r="G194" s="231" t="s">
        <v>2040</v>
      </c>
      <c r="H194" s="232">
        <v>4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1322</v>
      </c>
    </row>
    <row r="195" s="2" customFormat="1" ht="16.5" customHeight="1">
      <c r="A195" s="39"/>
      <c r="B195" s="40"/>
      <c r="C195" s="264" t="s">
        <v>521</v>
      </c>
      <c r="D195" s="264" t="s">
        <v>372</v>
      </c>
      <c r="E195" s="265" t="s">
        <v>6906</v>
      </c>
      <c r="F195" s="266" t="s">
        <v>3500</v>
      </c>
      <c r="G195" s="267" t="s">
        <v>2040</v>
      </c>
      <c r="H195" s="268">
        <v>4</v>
      </c>
      <c r="I195" s="269"/>
      <c r="J195" s="270">
        <f>ROUND(I195*H195,2)</f>
        <v>0</v>
      </c>
      <c r="K195" s="266" t="s">
        <v>1</v>
      </c>
      <c r="L195" s="271"/>
      <c r="M195" s="272" t="s">
        <v>1</v>
      </c>
      <c r="N195" s="273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250</v>
      </c>
      <c r="AT195" s="239" t="s">
        <v>372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1332</v>
      </c>
    </row>
    <row r="196" s="2" customFormat="1" ht="16.5" customHeight="1">
      <c r="A196" s="39"/>
      <c r="B196" s="40"/>
      <c r="C196" s="228" t="s">
        <v>528</v>
      </c>
      <c r="D196" s="228" t="s">
        <v>218</v>
      </c>
      <c r="E196" s="229" t="s">
        <v>6907</v>
      </c>
      <c r="F196" s="230" t="s">
        <v>3502</v>
      </c>
      <c r="G196" s="231" t="s">
        <v>2040</v>
      </c>
      <c r="H196" s="232">
        <v>4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1344</v>
      </c>
    </row>
    <row r="197" s="2" customFormat="1" ht="16.5" customHeight="1">
      <c r="A197" s="39"/>
      <c r="B197" s="40"/>
      <c r="C197" s="264" t="s">
        <v>856</v>
      </c>
      <c r="D197" s="264" t="s">
        <v>372</v>
      </c>
      <c r="E197" s="265" t="s">
        <v>6908</v>
      </c>
      <c r="F197" s="266" t="s">
        <v>6909</v>
      </c>
      <c r="G197" s="267" t="s">
        <v>2040</v>
      </c>
      <c r="H197" s="268">
        <v>63</v>
      </c>
      <c r="I197" s="269"/>
      <c r="J197" s="270">
        <f>ROUND(I197*H197,2)</f>
        <v>0</v>
      </c>
      <c r="K197" s="266" t="s">
        <v>1</v>
      </c>
      <c r="L197" s="271"/>
      <c r="M197" s="272" t="s">
        <v>1</v>
      </c>
      <c r="N197" s="273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250</v>
      </c>
      <c r="AT197" s="239" t="s">
        <v>372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1361</v>
      </c>
    </row>
    <row r="198" s="2" customFormat="1" ht="16.5" customHeight="1">
      <c r="A198" s="39"/>
      <c r="B198" s="40"/>
      <c r="C198" s="228" t="s">
        <v>863</v>
      </c>
      <c r="D198" s="228" t="s">
        <v>218</v>
      </c>
      <c r="E198" s="229" t="s">
        <v>6910</v>
      </c>
      <c r="F198" s="230" t="s">
        <v>3514</v>
      </c>
      <c r="G198" s="231" t="s">
        <v>2040</v>
      </c>
      <c r="H198" s="232">
        <v>63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1371</v>
      </c>
    </row>
    <row r="199" s="2" customFormat="1" ht="16.5" customHeight="1">
      <c r="A199" s="39"/>
      <c r="B199" s="40"/>
      <c r="C199" s="264" t="s">
        <v>869</v>
      </c>
      <c r="D199" s="264" t="s">
        <v>372</v>
      </c>
      <c r="E199" s="265" t="s">
        <v>6911</v>
      </c>
      <c r="F199" s="266" t="s">
        <v>6912</v>
      </c>
      <c r="G199" s="267" t="s">
        <v>2040</v>
      </c>
      <c r="H199" s="268">
        <v>3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1396</v>
      </c>
    </row>
    <row r="200" s="2" customFormat="1" ht="16.5" customHeight="1">
      <c r="A200" s="39"/>
      <c r="B200" s="40"/>
      <c r="C200" s="228" t="s">
        <v>875</v>
      </c>
      <c r="D200" s="228" t="s">
        <v>218</v>
      </c>
      <c r="E200" s="229" t="s">
        <v>6913</v>
      </c>
      <c r="F200" s="230" t="s">
        <v>3518</v>
      </c>
      <c r="G200" s="231" t="s">
        <v>2040</v>
      </c>
      <c r="H200" s="232">
        <v>3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1406</v>
      </c>
    </row>
    <row r="201" s="2" customFormat="1" ht="16.5" customHeight="1">
      <c r="A201" s="39"/>
      <c r="B201" s="40"/>
      <c r="C201" s="264" t="s">
        <v>880</v>
      </c>
      <c r="D201" s="264" t="s">
        <v>372</v>
      </c>
      <c r="E201" s="265" t="s">
        <v>6914</v>
      </c>
      <c r="F201" s="266" t="s">
        <v>6915</v>
      </c>
      <c r="G201" s="267" t="s">
        <v>2040</v>
      </c>
      <c r="H201" s="268">
        <v>1</v>
      </c>
      <c r="I201" s="269"/>
      <c r="J201" s="270">
        <f>ROUND(I201*H201,2)</f>
        <v>0</v>
      </c>
      <c r="K201" s="266" t="s">
        <v>1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1417</v>
      </c>
    </row>
    <row r="202" s="2" customFormat="1" ht="16.5" customHeight="1">
      <c r="A202" s="39"/>
      <c r="B202" s="40"/>
      <c r="C202" s="228" t="s">
        <v>885</v>
      </c>
      <c r="D202" s="228" t="s">
        <v>218</v>
      </c>
      <c r="E202" s="229" t="s">
        <v>6916</v>
      </c>
      <c r="F202" s="230" t="s">
        <v>3522</v>
      </c>
      <c r="G202" s="231" t="s">
        <v>2040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1430</v>
      </c>
    </row>
    <row r="203" s="2" customFormat="1" ht="16.5" customHeight="1">
      <c r="A203" s="39"/>
      <c r="B203" s="40"/>
      <c r="C203" s="264" t="s">
        <v>891</v>
      </c>
      <c r="D203" s="264" t="s">
        <v>372</v>
      </c>
      <c r="E203" s="265" t="s">
        <v>6917</v>
      </c>
      <c r="F203" s="266" t="s">
        <v>6918</v>
      </c>
      <c r="G203" s="267" t="s">
        <v>2040</v>
      </c>
      <c r="H203" s="268">
        <v>1</v>
      </c>
      <c r="I203" s="269"/>
      <c r="J203" s="270">
        <f>ROUND(I203*H203,2)</f>
        <v>0</v>
      </c>
      <c r="K203" s="266" t="s">
        <v>1</v>
      </c>
      <c r="L203" s="271"/>
      <c r="M203" s="272" t="s">
        <v>1</v>
      </c>
      <c r="N203" s="273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250</v>
      </c>
      <c r="AT203" s="239" t="s">
        <v>372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1442</v>
      </c>
    </row>
    <row r="204" s="2" customFormat="1" ht="16.5" customHeight="1">
      <c r="A204" s="39"/>
      <c r="B204" s="40"/>
      <c r="C204" s="228" t="s">
        <v>898</v>
      </c>
      <c r="D204" s="228" t="s">
        <v>218</v>
      </c>
      <c r="E204" s="229" t="s">
        <v>6919</v>
      </c>
      <c r="F204" s="230" t="s">
        <v>3498</v>
      </c>
      <c r="G204" s="231" t="s">
        <v>2040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1454</v>
      </c>
    </row>
    <row r="205" s="2" customFormat="1" ht="16.5" customHeight="1">
      <c r="A205" s="39"/>
      <c r="B205" s="40"/>
      <c r="C205" s="264" t="s">
        <v>903</v>
      </c>
      <c r="D205" s="264" t="s">
        <v>372</v>
      </c>
      <c r="E205" s="265" t="s">
        <v>6920</v>
      </c>
      <c r="F205" s="266" t="s">
        <v>3524</v>
      </c>
      <c r="G205" s="267" t="s">
        <v>2040</v>
      </c>
      <c r="H205" s="268">
        <v>60</v>
      </c>
      <c r="I205" s="269"/>
      <c r="J205" s="270">
        <f>ROUND(I205*H205,2)</f>
        <v>0</v>
      </c>
      <c r="K205" s="266" t="s">
        <v>1</v>
      </c>
      <c r="L205" s="271"/>
      <c r="M205" s="272" t="s">
        <v>1</v>
      </c>
      <c r="N205" s="273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250</v>
      </c>
      <c r="AT205" s="239" t="s">
        <v>372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1463</v>
      </c>
    </row>
    <row r="206" s="2" customFormat="1" ht="16.5" customHeight="1">
      <c r="A206" s="39"/>
      <c r="B206" s="40"/>
      <c r="C206" s="228" t="s">
        <v>909</v>
      </c>
      <c r="D206" s="228" t="s">
        <v>218</v>
      </c>
      <c r="E206" s="229" t="s">
        <v>6921</v>
      </c>
      <c r="F206" s="230" t="s">
        <v>3526</v>
      </c>
      <c r="G206" s="231" t="s">
        <v>2040</v>
      </c>
      <c r="H206" s="232">
        <v>60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1472</v>
      </c>
    </row>
    <row r="207" s="2" customFormat="1" ht="16.5" customHeight="1">
      <c r="A207" s="39"/>
      <c r="B207" s="40"/>
      <c r="C207" s="264" t="s">
        <v>914</v>
      </c>
      <c r="D207" s="264" t="s">
        <v>372</v>
      </c>
      <c r="E207" s="265" t="s">
        <v>6922</v>
      </c>
      <c r="F207" s="266" t="s">
        <v>6923</v>
      </c>
      <c r="G207" s="267" t="s">
        <v>2040</v>
      </c>
      <c r="H207" s="268">
        <v>430</v>
      </c>
      <c r="I207" s="269"/>
      <c r="J207" s="270">
        <f>ROUND(I207*H207,2)</f>
        <v>0</v>
      </c>
      <c r="K207" s="266" t="s">
        <v>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250</v>
      </c>
      <c r="AT207" s="239" t="s">
        <v>372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1486</v>
      </c>
    </row>
    <row r="208" s="2" customFormat="1" ht="16.5" customHeight="1">
      <c r="A208" s="39"/>
      <c r="B208" s="40"/>
      <c r="C208" s="228" t="s">
        <v>920</v>
      </c>
      <c r="D208" s="228" t="s">
        <v>218</v>
      </c>
      <c r="E208" s="229" t="s">
        <v>6924</v>
      </c>
      <c r="F208" s="230" t="s">
        <v>3534</v>
      </c>
      <c r="G208" s="231" t="s">
        <v>2040</v>
      </c>
      <c r="H208" s="232">
        <v>430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1497</v>
      </c>
    </row>
    <row r="209" s="2" customFormat="1" ht="16.5" customHeight="1">
      <c r="A209" s="39"/>
      <c r="B209" s="40"/>
      <c r="C209" s="228" t="s">
        <v>925</v>
      </c>
      <c r="D209" s="228" t="s">
        <v>218</v>
      </c>
      <c r="E209" s="229" t="s">
        <v>6925</v>
      </c>
      <c r="F209" s="230" t="s">
        <v>6926</v>
      </c>
      <c r="G209" s="231" t="s">
        <v>2040</v>
      </c>
      <c r="H209" s="232">
        <v>24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1508</v>
      </c>
    </row>
    <row r="210" s="2" customFormat="1" ht="16.5" customHeight="1">
      <c r="A210" s="39"/>
      <c r="B210" s="40"/>
      <c r="C210" s="228" t="s">
        <v>930</v>
      </c>
      <c r="D210" s="228" t="s">
        <v>218</v>
      </c>
      <c r="E210" s="229" t="s">
        <v>6927</v>
      </c>
      <c r="F210" s="230" t="s">
        <v>6928</v>
      </c>
      <c r="G210" s="231" t="s">
        <v>2040</v>
      </c>
      <c r="H210" s="232">
        <v>13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86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1518</v>
      </c>
    </row>
    <row r="211" s="2" customFormat="1" ht="16.5" customHeight="1">
      <c r="A211" s="39"/>
      <c r="B211" s="40"/>
      <c r="C211" s="228" t="s">
        <v>941</v>
      </c>
      <c r="D211" s="228" t="s">
        <v>218</v>
      </c>
      <c r="E211" s="229" t="s">
        <v>6929</v>
      </c>
      <c r="F211" s="230" t="s">
        <v>3540</v>
      </c>
      <c r="G211" s="231" t="s">
        <v>2040</v>
      </c>
      <c r="H211" s="232">
        <v>60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1531</v>
      </c>
    </row>
    <row r="212" s="12" customFormat="1" ht="25.92" customHeight="1">
      <c r="A212" s="12"/>
      <c r="B212" s="212"/>
      <c r="C212" s="213"/>
      <c r="D212" s="214" t="s">
        <v>78</v>
      </c>
      <c r="E212" s="215" t="s">
        <v>3541</v>
      </c>
      <c r="F212" s="215" t="s">
        <v>3542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SUM(P213:P258)</f>
        <v>0</v>
      </c>
      <c r="Q212" s="220"/>
      <c r="R212" s="221">
        <f>SUM(R213:R258)</f>
        <v>0</v>
      </c>
      <c r="S212" s="220"/>
      <c r="T212" s="222">
        <f>SUM(T213:T258)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86</v>
      </c>
      <c r="AT212" s="224" t="s">
        <v>78</v>
      </c>
      <c r="AU212" s="224" t="s">
        <v>79</v>
      </c>
      <c r="AY212" s="223" t="s">
        <v>216</v>
      </c>
      <c r="BK212" s="225">
        <f>SUM(BK213:BK258)</f>
        <v>0</v>
      </c>
    </row>
    <row r="213" s="2" customFormat="1" ht="16.5" customHeight="1">
      <c r="A213" s="39"/>
      <c r="B213" s="40"/>
      <c r="C213" s="264" t="s">
        <v>945</v>
      </c>
      <c r="D213" s="264" t="s">
        <v>372</v>
      </c>
      <c r="E213" s="265" t="s">
        <v>6930</v>
      </c>
      <c r="F213" s="266" t="s">
        <v>6931</v>
      </c>
      <c r="G213" s="267" t="s">
        <v>293</v>
      </c>
      <c r="H213" s="268">
        <v>40</v>
      </c>
      <c r="I213" s="269"/>
      <c r="J213" s="270">
        <f>ROUND(I213*H213,2)</f>
        <v>0</v>
      </c>
      <c r="K213" s="266" t="s">
        <v>1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250</v>
      </c>
      <c r="AT213" s="239" t="s">
        <v>372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1540</v>
      </c>
    </row>
    <row r="214" s="2" customFormat="1" ht="16.5" customHeight="1">
      <c r="A214" s="39"/>
      <c r="B214" s="40"/>
      <c r="C214" s="228" t="s">
        <v>949</v>
      </c>
      <c r="D214" s="228" t="s">
        <v>218</v>
      </c>
      <c r="E214" s="229" t="s">
        <v>6932</v>
      </c>
      <c r="F214" s="230" t="s">
        <v>6933</v>
      </c>
      <c r="G214" s="231" t="s">
        <v>293</v>
      </c>
      <c r="H214" s="232">
        <v>40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1552</v>
      </c>
    </row>
    <row r="215" s="2" customFormat="1" ht="16.5" customHeight="1">
      <c r="A215" s="39"/>
      <c r="B215" s="40"/>
      <c r="C215" s="264" t="s">
        <v>953</v>
      </c>
      <c r="D215" s="264" t="s">
        <v>372</v>
      </c>
      <c r="E215" s="265" t="s">
        <v>6934</v>
      </c>
      <c r="F215" s="266" t="s">
        <v>6935</v>
      </c>
      <c r="G215" s="267" t="s">
        <v>293</v>
      </c>
      <c r="H215" s="268">
        <v>150</v>
      </c>
      <c r="I215" s="269"/>
      <c r="J215" s="270">
        <f>ROUND(I215*H215,2)</f>
        <v>0</v>
      </c>
      <c r="K215" s="266" t="s">
        <v>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250</v>
      </c>
      <c r="AT215" s="239" t="s">
        <v>372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1563</v>
      </c>
    </row>
    <row r="216" s="2" customFormat="1" ht="16.5" customHeight="1">
      <c r="A216" s="39"/>
      <c r="B216" s="40"/>
      <c r="C216" s="228" t="s">
        <v>959</v>
      </c>
      <c r="D216" s="228" t="s">
        <v>218</v>
      </c>
      <c r="E216" s="229" t="s">
        <v>6936</v>
      </c>
      <c r="F216" s="230" t="s">
        <v>6937</v>
      </c>
      <c r="G216" s="231" t="s">
        <v>293</v>
      </c>
      <c r="H216" s="232">
        <v>150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86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1572</v>
      </c>
    </row>
    <row r="217" s="2" customFormat="1" ht="16.5" customHeight="1">
      <c r="A217" s="39"/>
      <c r="B217" s="40"/>
      <c r="C217" s="264" t="s">
        <v>963</v>
      </c>
      <c r="D217" s="264" t="s">
        <v>372</v>
      </c>
      <c r="E217" s="265" t="s">
        <v>6938</v>
      </c>
      <c r="F217" s="266" t="s">
        <v>6939</v>
      </c>
      <c r="G217" s="267" t="s">
        <v>293</v>
      </c>
      <c r="H217" s="268">
        <v>15</v>
      </c>
      <c r="I217" s="269"/>
      <c r="J217" s="270">
        <f>ROUND(I217*H217,2)</f>
        <v>0</v>
      </c>
      <c r="K217" s="266" t="s">
        <v>1</v>
      </c>
      <c r="L217" s="271"/>
      <c r="M217" s="272" t="s">
        <v>1</v>
      </c>
      <c r="N217" s="273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250</v>
      </c>
      <c r="AT217" s="239" t="s">
        <v>372</v>
      </c>
      <c r="AU217" s="239" t="s">
        <v>86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1594</v>
      </c>
    </row>
    <row r="218" s="2" customFormat="1" ht="16.5" customHeight="1">
      <c r="A218" s="39"/>
      <c r="B218" s="40"/>
      <c r="C218" s="228" t="s">
        <v>967</v>
      </c>
      <c r="D218" s="228" t="s">
        <v>218</v>
      </c>
      <c r="E218" s="229" t="s">
        <v>6940</v>
      </c>
      <c r="F218" s="230" t="s">
        <v>6941</v>
      </c>
      <c r="G218" s="231" t="s">
        <v>293</v>
      </c>
      <c r="H218" s="232">
        <v>15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1610</v>
      </c>
    </row>
    <row r="219" s="2" customFormat="1" ht="16.5" customHeight="1">
      <c r="A219" s="39"/>
      <c r="B219" s="40"/>
      <c r="C219" s="264" t="s">
        <v>971</v>
      </c>
      <c r="D219" s="264" t="s">
        <v>372</v>
      </c>
      <c r="E219" s="265" t="s">
        <v>6942</v>
      </c>
      <c r="F219" s="266" t="s">
        <v>3556</v>
      </c>
      <c r="G219" s="267" t="s">
        <v>293</v>
      </c>
      <c r="H219" s="268">
        <v>35</v>
      </c>
      <c r="I219" s="269"/>
      <c r="J219" s="270">
        <f>ROUND(I219*H219,2)</f>
        <v>0</v>
      </c>
      <c r="K219" s="266" t="s">
        <v>1</v>
      </c>
      <c r="L219" s="271"/>
      <c r="M219" s="272" t="s">
        <v>1</v>
      </c>
      <c r="N219" s="273" t="s">
        <v>44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250</v>
      </c>
      <c r="AT219" s="239" t="s">
        <v>372</v>
      </c>
      <c r="AU219" s="239" t="s">
        <v>86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121</v>
      </c>
      <c r="BM219" s="239" t="s">
        <v>1621</v>
      </c>
    </row>
    <row r="220" s="2" customFormat="1" ht="16.5" customHeight="1">
      <c r="A220" s="39"/>
      <c r="B220" s="40"/>
      <c r="C220" s="228" t="s">
        <v>976</v>
      </c>
      <c r="D220" s="228" t="s">
        <v>218</v>
      </c>
      <c r="E220" s="229" t="s">
        <v>6943</v>
      </c>
      <c r="F220" s="230" t="s">
        <v>3558</v>
      </c>
      <c r="G220" s="231" t="s">
        <v>293</v>
      </c>
      <c r="H220" s="232">
        <v>35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121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1631</v>
      </c>
    </row>
    <row r="221" s="2" customFormat="1" ht="16.5" customHeight="1">
      <c r="A221" s="39"/>
      <c r="B221" s="40"/>
      <c r="C221" s="264" t="s">
        <v>991</v>
      </c>
      <c r="D221" s="264" t="s">
        <v>372</v>
      </c>
      <c r="E221" s="265" t="s">
        <v>6944</v>
      </c>
      <c r="F221" s="266" t="s">
        <v>3560</v>
      </c>
      <c r="G221" s="267" t="s">
        <v>293</v>
      </c>
      <c r="H221" s="268">
        <v>300</v>
      </c>
      <c r="I221" s="269"/>
      <c r="J221" s="270">
        <f>ROUND(I221*H221,2)</f>
        <v>0</v>
      </c>
      <c r="K221" s="266" t="s">
        <v>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1639</v>
      </c>
    </row>
    <row r="222" s="2" customFormat="1" ht="16.5" customHeight="1">
      <c r="A222" s="39"/>
      <c r="B222" s="40"/>
      <c r="C222" s="228" t="s">
        <v>995</v>
      </c>
      <c r="D222" s="228" t="s">
        <v>218</v>
      </c>
      <c r="E222" s="229" t="s">
        <v>6945</v>
      </c>
      <c r="F222" s="230" t="s">
        <v>3562</v>
      </c>
      <c r="G222" s="231" t="s">
        <v>293</v>
      </c>
      <c r="H222" s="232">
        <v>300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86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1647</v>
      </c>
    </row>
    <row r="223" s="2" customFormat="1" ht="16.5" customHeight="1">
      <c r="A223" s="39"/>
      <c r="B223" s="40"/>
      <c r="C223" s="264" t="s">
        <v>1010</v>
      </c>
      <c r="D223" s="264" t="s">
        <v>372</v>
      </c>
      <c r="E223" s="265" t="s">
        <v>6946</v>
      </c>
      <c r="F223" s="266" t="s">
        <v>3564</v>
      </c>
      <c r="G223" s="267" t="s">
        <v>293</v>
      </c>
      <c r="H223" s="268">
        <v>2500</v>
      </c>
      <c r="I223" s="269"/>
      <c r="J223" s="270">
        <f>ROUND(I223*H223,2)</f>
        <v>0</v>
      </c>
      <c r="K223" s="266" t="s">
        <v>1</v>
      </c>
      <c r="L223" s="271"/>
      <c r="M223" s="272" t="s">
        <v>1</v>
      </c>
      <c r="N223" s="273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250</v>
      </c>
      <c r="AT223" s="239" t="s">
        <v>372</v>
      </c>
      <c r="AU223" s="239" t="s">
        <v>86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1655</v>
      </c>
    </row>
    <row r="224" s="2" customFormat="1" ht="16.5" customHeight="1">
      <c r="A224" s="39"/>
      <c r="B224" s="40"/>
      <c r="C224" s="228" t="s">
        <v>1014</v>
      </c>
      <c r="D224" s="228" t="s">
        <v>218</v>
      </c>
      <c r="E224" s="229" t="s">
        <v>6947</v>
      </c>
      <c r="F224" s="230" t="s">
        <v>3566</v>
      </c>
      <c r="G224" s="231" t="s">
        <v>293</v>
      </c>
      <c r="H224" s="232">
        <v>2500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1663</v>
      </c>
    </row>
    <row r="225" s="2" customFormat="1" ht="16.5" customHeight="1">
      <c r="A225" s="39"/>
      <c r="B225" s="40"/>
      <c r="C225" s="264" t="s">
        <v>1020</v>
      </c>
      <c r="D225" s="264" t="s">
        <v>372</v>
      </c>
      <c r="E225" s="265" t="s">
        <v>6948</v>
      </c>
      <c r="F225" s="266" t="s">
        <v>6949</v>
      </c>
      <c r="G225" s="267" t="s">
        <v>293</v>
      </c>
      <c r="H225" s="268">
        <v>60</v>
      </c>
      <c r="I225" s="269"/>
      <c r="J225" s="270">
        <f>ROUND(I225*H225,2)</f>
        <v>0</v>
      </c>
      <c r="K225" s="266" t="s">
        <v>1</v>
      </c>
      <c r="L225" s="271"/>
      <c r="M225" s="272" t="s">
        <v>1</v>
      </c>
      <c r="N225" s="273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250</v>
      </c>
      <c r="AT225" s="239" t="s">
        <v>372</v>
      </c>
      <c r="AU225" s="239" t="s">
        <v>86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1673</v>
      </c>
    </row>
    <row r="226" s="2" customFormat="1" ht="16.5" customHeight="1">
      <c r="A226" s="39"/>
      <c r="B226" s="40"/>
      <c r="C226" s="228" t="s">
        <v>1025</v>
      </c>
      <c r="D226" s="228" t="s">
        <v>218</v>
      </c>
      <c r="E226" s="229" t="s">
        <v>6950</v>
      </c>
      <c r="F226" s="230" t="s">
        <v>6951</v>
      </c>
      <c r="G226" s="231" t="s">
        <v>293</v>
      </c>
      <c r="H226" s="232">
        <v>60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86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1682</v>
      </c>
    </row>
    <row r="227" s="2" customFormat="1" ht="16.5" customHeight="1">
      <c r="A227" s="39"/>
      <c r="B227" s="40"/>
      <c r="C227" s="264" t="s">
        <v>1030</v>
      </c>
      <c r="D227" s="264" t="s">
        <v>372</v>
      </c>
      <c r="E227" s="265" t="s">
        <v>6952</v>
      </c>
      <c r="F227" s="266" t="s">
        <v>3568</v>
      </c>
      <c r="G227" s="267" t="s">
        <v>293</v>
      </c>
      <c r="H227" s="268">
        <v>1150</v>
      </c>
      <c r="I227" s="269"/>
      <c r="J227" s="270">
        <f>ROUND(I227*H227,2)</f>
        <v>0</v>
      </c>
      <c r="K227" s="266" t="s">
        <v>1</v>
      </c>
      <c r="L227" s="271"/>
      <c r="M227" s="272" t="s">
        <v>1</v>
      </c>
      <c r="N227" s="273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250</v>
      </c>
      <c r="AT227" s="239" t="s">
        <v>372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1696</v>
      </c>
    </row>
    <row r="228" s="2" customFormat="1" ht="16.5" customHeight="1">
      <c r="A228" s="39"/>
      <c r="B228" s="40"/>
      <c r="C228" s="228" t="s">
        <v>1061</v>
      </c>
      <c r="D228" s="228" t="s">
        <v>218</v>
      </c>
      <c r="E228" s="229" t="s">
        <v>6953</v>
      </c>
      <c r="F228" s="230" t="s">
        <v>3570</v>
      </c>
      <c r="G228" s="231" t="s">
        <v>293</v>
      </c>
      <c r="H228" s="232">
        <v>1150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121</v>
      </c>
      <c r="AT228" s="239" t="s">
        <v>218</v>
      </c>
      <c r="AU228" s="239" t="s">
        <v>86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121</v>
      </c>
      <c r="BM228" s="239" t="s">
        <v>1706</v>
      </c>
    </row>
    <row r="229" s="2" customFormat="1" ht="16.5" customHeight="1">
      <c r="A229" s="39"/>
      <c r="B229" s="40"/>
      <c r="C229" s="264" t="s">
        <v>1078</v>
      </c>
      <c r="D229" s="264" t="s">
        <v>372</v>
      </c>
      <c r="E229" s="265" t="s">
        <v>6954</v>
      </c>
      <c r="F229" s="266" t="s">
        <v>3572</v>
      </c>
      <c r="G229" s="267" t="s">
        <v>293</v>
      </c>
      <c r="H229" s="268">
        <v>2400</v>
      </c>
      <c r="I229" s="269"/>
      <c r="J229" s="270">
        <f>ROUND(I229*H229,2)</f>
        <v>0</v>
      </c>
      <c r="K229" s="266" t="s">
        <v>1</v>
      </c>
      <c r="L229" s="271"/>
      <c r="M229" s="272" t="s">
        <v>1</v>
      </c>
      <c r="N229" s="273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250</v>
      </c>
      <c r="AT229" s="239" t="s">
        <v>372</v>
      </c>
      <c r="AU229" s="239" t="s">
        <v>86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1717</v>
      </c>
    </row>
    <row r="230" s="2" customFormat="1" ht="16.5" customHeight="1">
      <c r="A230" s="39"/>
      <c r="B230" s="40"/>
      <c r="C230" s="228" t="s">
        <v>1082</v>
      </c>
      <c r="D230" s="228" t="s">
        <v>218</v>
      </c>
      <c r="E230" s="229" t="s">
        <v>6955</v>
      </c>
      <c r="F230" s="230" t="s">
        <v>3574</v>
      </c>
      <c r="G230" s="231" t="s">
        <v>293</v>
      </c>
      <c r="H230" s="232">
        <v>2400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1727</v>
      </c>
    </row>
    <row r="231" s="2" customFormat="1" ht="16.5" customHeight="1">
      <c r="A231" s="39"/>
      <c r="B231" s="40"/>
      <c r="C231" s="264" t="s">
        <v>1091</v>
      </c>
      <c r="D231" s="264" t="s">
        <v>372</v>
      </c>
      <c r="E231" s="265" t="s">
        <v>6956</v>
      </c>
      <c r="F231" s="266" t="s">
        <v>6957</v>
      </c>
      <c r="G231" s="267" t="s">
        <v>293</v>
      </c>
      <c r="H231" s="268">
        <v>15</v>
      </c>
      <c r="I231" s="269"/>
      <c r="J231" s="270">
        <f>ROUND(I231*H231,2)</f>
        <v>0</v>
      </c>
      <c r="K231" s="266" t="s">
        <v>1</v>
      </c>
      <c r="L231" s="271"/>
      <c r="M231" s="272" t="s">
        <v>1</v>
      </c>
      <c r="N231" s="273" t="s">
        <v>44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250</v>
      </c>
      <c r="AT231" s="239" t="s">
        <v>372</v>
      </c>
      <c r="AU231" s="239" t="s">
        <v>86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1738</v>
      </c>
    </row>
    <row r="232" s="2" customFormat="1" ht="16.5" customHeight="1">
      <c r="A232" s="39"/>
      <c r="B232" s="40"/>
      <c r="C232" s="228" t="s">
        <v>1097</v>
      </c>
      <c r="D232" s="228" t="s">
        <v>218</v>
      </c>
      <c r="E232" s="229" t="s">
        <v>6958</v>
      </c>
      <c r="F232" s="230" t="s">
        <v>6959</v>
      </c>
      <c r="G232" s="231" t="s">
        <v>293</v>
      </c>
      <c r="H232" s="232">
        <v>15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86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1749</v>
      </c>
    </row>
    <row r="233" s="2" customFormat="1" ht="16.5" customHeight="1">
      <c r="A233" s="39"/>
      <c r="B233" s="40"/>
      <c r="C233" s="264" t="s">
        <v>1103</v>
      </c>
      <c r="D233" s="264" t="s">
        <v>372</v>
      </c>
      <c r="E233" s="265" t="s">
        <v>6960</v>
      </c>
      <c r="F233" s="266" t="s">
        <v>6961</v>
      </c>
      <c r="G233" s="267" t="s">
        <v>293</v>
      </c>
      <c r="H233" s="268">
        <v>15</v>
      </c>
      <c r="I233" s="269"/>
      <c r="J233" s="270">
        <f>ROUND(I233*H233,2)</f>
        <v>0</v>
      </c>
      <c r="K233" s="266" t="s">
        <v>1</v>
      </c>
      <c r="L233" s="271"/>
      <c r="M233" s="272" t="s">
        <v>1</v>
      </c>
      <c r="N233" s="273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250</v>
      </c>
      <c r="AT233" s="239" t="s">
        <v>372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1757</v>
      </c>
    </row>
    <row r="234" s="2" customFormat="1" ht="16.5" customHeight="1">
      <c r="A234" s="39"/>
      <c r="B234" s="40"/>
      <c r="C234" s="228" t="s">
        <v>1109</v>
      </c>
      <c r="D234" s="228" t="s">
        <v>218</v>
      </c>
      <c r="E234" s="229" t="s">
        <v>6962</v>
      </c>
      <c r="F234" s="230" t="s">
        <v>6963</v>
      </c>
      <c r="G234" s="231" t="s">
        <v>293</v>
      </c>
      <c r="H234" s="232">
        <v>15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121</v>
      </c>
      <c r="AT234" s="239" t="s">
        <v>218</v>
      </c>
      <c r="AU234" s="239" t="s">
        <v>86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121</v>
      </c>
      <c r="BM234" s="239" t="s">
        <v>1769</v>
      </c>
    </row>
    <row r="235" s="2" customFormat="1" ht="16.5" customHeight="1">
      <c r="A235" s="39"/>
      <c r="B235" s="40"/>
      <c r="C235" s="264" t="s">
        <v>1113</v>
      </c>
      <c r="D235" s="264" t="s">
        <v>372</v>
      </c>
      <c r="E235" s="265" t="s">
        <v>6964</v>
      </c>
      <c r="F235" s="266" t="s">
        <v>6965</v>
      </c>
      <c r="G235" s="267" t="s">
        <v>293</v>
      </c>
      <c r="H235" s="268">
        <v>10</v>
      </c>
      <c r="I235" s="269"/>
      <c r="J235" s="270">
        <f>ROUND(I235*H235,2)</f>
        <v>0</v>
      </c>
      <c r="K235" s="266" t="s">
        <v>1</v>
      </c>
      <c r="L235" s="271"/>
      <c r="M235" s="272" t="s">
        <v>1</v>
      </c>
      <c r="N235" s="273" t="s">
        <v>44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250</v>
      </c>
      <c r="AT235" s="239" t="s">
        <v>372</v>
      </c>
      <c r="AU235" s="239" t="s">
        <v>86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1778</v>
      </c>
    </row>
    <row r="236" s="2" customFormat="1" ht="16.5" customHeight="1">
      <c r="A236" s="39"/>
      <c r="B236" s="40"/>
      <c r="C236" s="228" t="s">
        <v>1117</v>
      </c>
      <c r="D236" s="228" t="s">
        <v>218</v>
      </c>
      <c r="E236" s="229" t="s">
        <v>6966</v>
      </c>
      <c r="F236" s="230" t="s">
        <v>6967</v>
      </c>
      <c r="G236" s="231" t="s">
        <v>293</v>
      </c>
      <c r="H236" s="232">
        <v>10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86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1788</v>
      </c>
    </row>
    <row r="237" s="2" customFormat="1" ht="16.5" customHeight="1">
      <c r="A237" s="39"/>
      <c r="B237" s="40"/>
      <c r="C237" s="264" t="s">
        <v>1123</v>
      </c>
      <c r="D237" s="264" t="s">
        <v>372</v>
      </c>
      <c r="E237" s="265" t="s">
        <v>6968</v>
      </c>
      <c r="F237" s="266" t="s">
        <v>3576</v>
      </c>
      <c r="G237" s="267" t="s">
        <v>293</v>
      </c>
      <c r="H237" s="268">
        <v>200</v>
      </c>
      <c r="I237" s="269"/>
      <c r="J237" s="270">
        <f>ROUND(I237*H237,2)</f>
        <v>0</v>
      </c>
      <c r="K237" s="266" t="s">
        <v>1</v>
      </c>
      <c r="L237" s="271"/>
      <c r="M237" s="272" t="s">
        <v>1</v>
      </c>
      <c r="N237" s="273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250</v>
      </c>
      <c r="AT237" s="239" t="s">
        <v>372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1798</v>
      </c>
    </row>
    <row r="238" s="2" customFormat="1" ht="16.5" customHeight="1">
      <c r="A238" s="39"/>
      <c r="B238" s="40"/>
      <c r="C238" s="228" t="s">
        <v>1128</v>
      </c>
      <c r="D238" s="228" t="s">
        <v>218</v>
      </c>
      <c r="E238" s="229" t="s">
        <v>6969</v>
      </c>
      <c r="F238" s="230" t="s">
        <v>6970</v>
      </c>
      <c r="G238" s="231" t="s">
        <v>293</v>
      </c>
      <c r="H238" s="232">
        <v>200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86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1811</v>
      </c>
    </row>
    <row r="239" s="2" customFormat="1" ht="16.5" customHeight="1">
      <c r="A239" s="39"/>
      <c r="B239" s="40"/>
      <c r="C239" s="264" t="s">
        <v>1132</v>
      </c>
      <c r="D239" s="264" t="s">
        <v>372</v>
      </c>
      <c r="E239" s="265" t="s">
        <v>6971</v>
      </c>
      <c r="F239" s="266" t="s">
        <v>6972</v>
      </c>
      <c r="G239" s="267" t="s">
        <v>293</v>
      </c>
      <c r="H239" s="268">
        <v>300</v>
      </c>
      <c r="I239" s="269"/>
      <c r="J239" s="270">
        <f>ROUND(I239*H239,2)</f>
        <v>0</v>
      </c>
      <c r="K239" s="266" t="s">
        <v>1</v>
      </c>
      <c r="L239" s="271"/>
      <c r="M239" s="272" t="s">
        <v>1</v>
      </c>
      <c r="N239" s="273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250</v>
      </c>
      <c r="AT239" s="239" t="s">
        <v>372</v>
      </c>
      <c r="AU239" s="239" t="s">
        <v>86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1817</v>
      </c>
    </row>
    <row r="240" s="2" customFormat="1" ht="16.5" customHeight="1">
      <c r="A240" s="39"/>
      <c r="B240" s="40"/>
      <c r="C240" s="228" t="s">
        <v>1136</v>
      </c>
      <c r="D240" s="228" t="s">
        <v>218</v>
      </c>
      <c r="E240" s="229" t="s">
        <v>6973</v>
      </c>
      <c r="F240" s="230" t="s">
        <v>6974</v>
      </c>
      <c r="G240" s="231" t="s">
        <v>293</v>
      </c>
      <c r="H240" s="232">
        <v>300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1824</v>
      </c>
    </row>
    <row r="241" s="2" customFormat="1" ht="16.5" customHeight="1">
      <c r="A241" s="39"/>
      <c r="B241" s="40"/>
      <c r="C241" s="264" t="s">
        <v>1140</v>
      </c>
      <c r="D241" s="264" t="s">
        <v>372</v>
      </c>
      <c r="E241" s="265" t="s">
        <v>6975</v>
      </c>
      <c r="F241" s="266" t="s">
        <v>3584</v>
      </c>
      <c r="G241" s="267" t="s">
        <v>293</v>
      </c>
      <c r="H241" s="268">
        <v>150</v>
      </c>
      <c r="I241" s="269"/>
      <c r="J241" s="270">
        <f>ROUND(I241*H241,2)</f>
        <v>0</v>
      </c>
      <c r="K241" s="266" t="s">
        <v>1</v>
      </c>
      <c r="L241" s="271"/>
      <c r="M241" s="272" t="s">
        <v>1</v>
      </c>
      <c r="N241" s="273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250</v>
      </c>
      <c r="AT241" s="239" t="s">
        <v>372</v>
      </c>
      <c r="AU241" s="239" t="s">
        <v>86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1831</v>
      </c>
    </row>
    <row r="242" s="2" customFormat="1" ht="16.5" customHeight="1">
      <c r="A242" s="39"/>
      <c r="B242" s="40"/>
      <c r="C242" s="228" t="s">
        <v>1144</v>
      </c>
      <c r="D242" s="228" t="s">
        <v>218</v>
      </c>
      <c r="E242" s="229" t="s">
        <v>6976</v>
      </c>
      <c r="F242" s="230" t="s">
        <v>3586</v>
      </c>
      <c r="G242" s="231" t="s">
        <v>293</v>
      </c>
      <c r="H242" s="232">
        <v>150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86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1843</v>
      </c>
    </row>
    <row r="243" s="2" customFormat="1" ht="16.5" customHeight="1">
      <c r="A243" s="39"/>
      <c r="B243" s="40"/>
      <c r="C243" s="264" t="s">
        <v>1149</v>
      </c>
      <c r="D243" s="264" t="s">
        <v>372</v>
      </c>
      <c r="E243" s="265" t="s">
        <v>6977</v>
      </c>
      <c r="F243" s="266" t="s">
        <v>3588</v>
      </c>
      <c r="G243" s="267" t="s">
        <v>293</v>
      </c>
      <c r="H243" s="268">
        <v>350</v>
      </c>
      <c r="I243" s="269"/>
      <c r="J243" s="270">
        <f>ROUND(I243*H243,2)</f>
        <v>0</v>
      </c>
      <c r="K243" s="266" t="s">
        <v>1</v>
      </c>
      <c r="L243" s="271"/>
      <c r="M243" s="272" t="s">
        <v>1</v>
      </c>
      <c r="N243" s="273" t="s">
        <v>44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250</v>
      </c>
      <c r="AT243" s="239" t="s">
        <v>372</v>
      </c>
      <c r="AU243" s="239" t="s">
        <v>86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121</v>
      </c>
      <c r="BM243" s="239" t="s">
        <v>1854</v>
      </c>
    </row>
    <row r="244" s="2" customFormat="1" ht="16.5" customHeight="1">
      <c r="A244" s="39"/>
      <c r="B244" s="40"/>
      <c r="C244" s="228" t="s">
        <v>1206</v>
      </c>
      <c r="D244" s="228" t="s">
        <v>218</v>
      </c>
      <c r="E244" s="229" t="s">
        <v>6978</v>
      </c>
      <c r="F244" s="230" t="s">
        <v>3590</v>
      </c>
      <c r="G244" s="231" t="s">
        <v>293</v>
      </c>
      <c r="H244" s="232">
        <v>350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1864</v>
      </c>
    </row>
    <row r="245" s="2" customFormat="1" ht="16.5" customHeight="1">
      <c r="A245" s="39"/>
      <c r="B245" s="40"/>
      <c r="C245" s="264" t="s">
        <v>1210</v>
      </c>
      <c r="D245" s="264" t="s">
        <v>372</v>
      </c>
      <c r="E245" s="265" t="s">
        <v>6979</v>
      </c>
      <c r="F245" s="266" t="s">
        <v>3592</v>
      </c>
      <c r="G245" s="267" t="s">
        <v>293</v>
      </c>
      <c r="H245" s="268">
        <v>100</v>
      </c>
      <c r="I245" s="269"/>
      <c r="J245" s="270">
        <f>ROUND(I245*H245,2)</f>
        <v>0</v>
      </c>
      <c r="K245" s="266" t="s">
        <v>1</v>
      </c>
      <c r="L245" s="271"/>
      <c r="M245" s="272" t="s">
        <v>1</v>
      </c>
      <c r="N245" s="273" t="s">
        <v>44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250</v>
      </c>
      <c r="AT245" s="239" t="s">
        <v>372</v>
      </c>
      <c r="AU245" s="239" t="s">
        <v>86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121</v>
      </c>
      <c r="BM245" s="239" t="s">
        <v>1874</v>
      </c>
    </row>
    <row r="246" s="2" customFormat="1" ht="16.5" customHeight="1">
      <c r="A246" s="39"/>
      <c r="B246" s="40"/>
      <c r="C246" s="228" t="s">
        <v>1225</v>
      </c>
      <c r="D246" s="228" t="s">
        <v>218</v>
      </c>
      <c r="E246" s="229" t="s">
        <v>6980</v>
      </c>
      <c r="F246" s="230" t="s">
        <v>6981</v>
      </c>
      <c r="G246" s="231" t="s">
        <v>293</v>
      </c>
      <c r="H246" s="232">
        <v>100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86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1883</v>
      </c>
    </row>
    <row r="247" s="2" customFormat="1" ht="16.5" customHeight="1">
      <c r="A247" s="39"/>
      <c r="B247" s="40"/>
      <c r="C247" s="264" t="s">
        <v>1230</v>
      </c>
      <c r="D247" s="264" t="s">
        <v>372</v>
      </c>
      <c r="E247" s="265" t="s">
        <v>6982</v>
      </c>
      <c r="F247" s="266" t="s">
        <v>6983</v>
      </c>
      <c r="G247" s="267" t="s">
        <v>293</v>
      </c>
      <c r="H247" s="268">
        <v>25</v>
      </c>
      <c r="I247" s="269"/>
      <c r="J247" s="270">
        <f>ROUND(I247*H247,2)</f>
        <v>0</v>
      </c>
      <c r="K247" s="266" t="s">
        <v>1</v>
      </c>
      <c r="L247" s="271"/>
      <c r="M247" s="272" t="s">
        <v>1</v>
      </c>
      <c r="N247" s="273" t="s">
        <v>44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250</v>
      </c>
      <c r="AT247" s="239" t="s">
        <v>372</v>
      </c>
      <c r="AU247" s="239" t="s">
        <v>86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121</v>
      </c>
      <c r="BM247" s="239" t="s">
        <v>1890</v>
      </c>
    </row>
    <row r="248" s="2" customFormat="1" ht="16.5" customHeight="1">
      <c r="A248" s="39"/>
      <c r="B248" s="40"/>
      <c r="C248" s="228" t="s">
        <v>1235</v>
      </c>
      <c r="D248" s="228" t="s">
        <v>218</v>
      </c>
      <c r="E248" s="229" t="s">
        <v>6984</v>
      </c>
      <c r="F248" s="230" t="s">
        <v>6985</v>
      </c>
      <c r="G248" s="231" t="s">
        <v>293</v>
      </c>
      <c r="H248" s="232">
        <v>25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86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1906</v>
      </c>
    </row>
    <row r="249" s="2" customFormat="1" ht="16.5" customHeight="1">
      <c r="A249" s="39"/>
      <c r="B249" s="40"/>
      <c r="C249" s="264" t="s">
        <v>1243</v>
      </c>
      <c r="D249" s="264" t="s">
        <v>372</v>
      </c>
      <c r="E249" s="265" t="s">
        <v>6986</v>
      </c>
      <c r="F249" s="266" t="s">
        <v>6987</v>
      </c>
      <c r="G249" s="267" t="s">
        <v>293</v>
      </c>
      <c r="H249" s="268">
        <v>10</v>
      </c>
      <c r="I249" s="269"/>
      <c r="J249" s="270">
        <f>ROUND(I249*H249,2)</f>
        <v>0</v>
      </c>
      <c r="K249" s="266" t="s">
        <v>1</v>
      </c>
      <c r="L249" s="271"/>
      <c r="M249" s="272" t="s">
        <v>1</v>
      </c>
      <c r="N249" s="273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250</v>
      </c>
      <c r="AT249" s="239" t="s">
        <v>372</v>
      </c>
      <c r="AU249" s="239" t="s">
        <v>86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121</v>
      </c>
      <c r="BM249" s="239" t="s">
        <v>1916</v>
      </c>
    </row>
    <row r="250" s="2" customFormat="1" ht="16.5" customHeight="1">
      <c r="A250" s="39"/>
      <c r="B250" s="40"/>
      <c r="C250" s="228" t="s">
        <v>1248</v>
      </c>
      <c r="D250" s="228" t="s">
        <v>218</v>
      </c>
      <c r="E250" s="229" t="s">
        <v>6988</v>
      </c>
      <c r="F250" s="230" t="s">
        <v>6989</v>
      </c>
      <c r="G250" s="231" t="s">
        <v>293</v>
      </c>
      <c r="H250" s="232">
        <v>10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1934</v>
      </c>
    </row>
    <row r="251" s="2" customFormat="1" ht="16.5" customHeight="1">
      <c r="A251" s="39"/>
      <c r="B251" s="40"/>
      <c r="C251" s="264" t="s">
        <v>1256</v>
      </c>
      <c r="D251" s="264" t="s">
        <v>372</v>
      </c>
      <c r="E251" s="265" t="s">
        <v>6990</v>
      </c>
      <c r="F251" s="266" t="s">
        <v>3600</v>
      </c>
      <c r="G251" s="267" t="s">
        <v>2040</v>
      </c>
      <c r="H251" s="268">
        <v>400</v>
      </c>
      <c r="I251" s="269"/>
      <c r="J251" s="270">
        <f>ROUND(I251*H251,2)</f>
        <v>0</v>
      </c>
      <c r="K251" s="266" t="s">
        <v>1</v>
      </c>
      <c r="L251" s="271"/>
      <c r="M251" s="272" t="s">
        <v>1</v>
      </c>
      <c r="N251" s="273" t="s">
        <v>44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250</v>
      </c>
      <c r="AT251" s="239" t="s">
        <v>372</v>
      </c>
      <c r="AU251" s="239" t="s">
        <v>86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1941</v>
      </c>
    </row>
    <row r="252" s="2" customFormat="1" ht="16.5" customHeight="1">
      <c r="A252" s="39"/>
      <c r="B252" s="40"/>
      <c r="C252" s="228" t="s">
        <v>1272</v>
      </c>
      <c r="D252" s="228" t="s">
        <v>218</v>
      </c>
      <c r="E252" s="229" t="s">
        <v>6991</v>
      </c>
      <c r="F252" s="230" t="s">
        <v>3602</v>
      </c>
      <c r="G252" s="231" t="s">
        <v>2040</v>
      </c>
      <c r="H252" s="232">
        <v>400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86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1954</v>
      </c>
    </row>
    <row r="253" s="2" customFormat="1" ht="16.5" customHeight="1">
      <c r="A253" s="39"/>
      <c r="B253" s="40"/>
      <c r="C253" s="264" t="s">
        <v>1277</v>
      </c>
      <c r="D253" s="264" t="s">
        <v>372</v>
      </c>
      <c r="E253" s="265" t="s">
        <v>6992</v>
      </c>
      <c r="F253" s="266" t="s">
        <v>3604</v>
      </c>
      <c r="G253" s="267" t="s">
        <v>293</v>
      </c>
      <c r="H253" s="268">
        <v>100</v>
      </c>
      <c r="I253" s="269"/>
      <c r="J253" s="270">
        <f>ROUND(I253*H253,2)</f>
        <v>0</v>
      </c>
      <c r="K253" s="266" t="s">
        <v>1</v>
      </c>
      <c r="L253" s="271"/>
      <c r="M253" s="272" t="s">
        <v>1</v>
      </c>
      <c r="N253" s="273" t="s">
        <v>44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250</v>
      </c>
      <c r="AT253" s="239" t="s">
        <v>372</v>
      </c>
      <c r="AU253" s="239" t="s">
        <v>86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121</v>
      </c>
      <c r="BM253" s="239" t="s">
        <v>1964</v>
      </c>
    </row>
    <row r="254" s="2" customFormat="1" ht="16.5" customHeight="1">
      <c r="A254" s="39"/>
      <c r="B254" s="40"/>
      <c r="C254" s="228" t="s">
        <v>1289</v>
      </c>
      <c r="D254" s="228" t="s">
        <v>218</v>
      </c>
      <c r="E254" s="229" t="s">
        <v>6993</v>
      </c>
      <c r="F254" s="230" t="s">
        <v>3606</v>
      </c>
      <c r="G254" s="231" t="s">
        <v>293</v>
      </c>
      <c r="H254" s="232">
        <v>100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86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1975</v>
      </c>
    </row>
    <row r="255" s="2" customFormat="1" ht="16.5" customHeight="1">
      <c r="A255" s="39"/>
      <c r="B255" s="40"/>
      <c r="C255" s="264" t="s">
        <v>1294</v>
      </c>
      <c r="D255" s="264" t="s">
        <v>372</v>
      </c>
      <c r="E255" s="265" t="s">
        <v>6994</v>
      </c>
      <c r="F255" s="266" t="s">
        <v>6995</v>
      </c>
      <c r="G255" s="267" t="s">
        <v>293</v>
      </c>
      <c r="H255" s="268">
        <v>30</v>
      </c>
      <c r="I255" s="269"/>
      <c r="J255" s="270">
        <f>ROUND(I255*H255,2)</f>
        <v>0</v>
      </c>
      <c r="K255" s="266" t="s">
        <v>1</v>
      </c>
      <c r="L255" s="271"/>
      <c r="M255" s="272" t="s">
        <v>1</v>
      </c>
      <c r="N255" s="273" t="s">
        <v>44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250</v>
      </c>
      <c r="AT255" s="239" t="s">
        <v>372</v>
      </c>
      <c r="AU255" s="239" t="s">
        <v>86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1985</v>
      </c>
    </row>
    <row r="256" s="2" customFormat="1" ht="16.5" customHeight="1">
      <c r="A256" s="39"/>
      <c r="B256" s="40"/>
      <c r="C256" s="228" t="s">
        <v>1312</v>
      </c>
      <c r="D256" s="228" t="s">
        <v>218</v>
      </c>
      <c r="E256" s="229" t="s">
        <v>6996</v>
      </c>
      <c r="F256" s="230" t="s">
        <v>6997</v>
      </c>
      <c r="G256" s="231" t="s">
        <v>293</v>
      </c>
      <c r="H256" s="232">
        <v>30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1996</v>
      </c>
    </row>
    <row r="257" s="2" customFormat="1" ht="16.5" customHeight="1">
      <c r="A257" s="39"/>
      <c r="B257" s="40"/>
      <c r="C257" s="264" t="s">
        <v>1322</v>
      </c>
      <c r="D257" s="264" t="s">
        <v>372</v>
      </c>
      <c r="E257" s="265" t="s">
        <v>6998</v>
      </c>
      <c r="F257" s="266" t="s">
        <v>3608</v>
      </c>
      <c r="G257" s="267" t="s">
        <v>2040</v>
      </c>
      <c r="H257" s="268">
        <v>70</v>
      </c>
      <c r="I257" s="269"/>
      <c r="J257" s="270">
        <f>ROUND(I257*H257,2)</f>
        <v>0</v>
      </c>
      <c r="K257" s="266" t="s">
        <v>1</v>
      </c>
      <c r="L257" s="271"/>
      <c r="M257" s="272" t="s">
        <v>1</v>
      </c>
      <c r="N257" s="273" t="s">
        <v>44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250</v>
      </c>
      <c r="AT257" s="239" t="s">
        <v>372</v>
      </c>
      <c r="AU257" s="239" t="s">
        <v>86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121</v>
      </c>
      <c r="BM257" s="239" t="s">
        <v>2006</v>
      </c>
    </row>
    <row r="258" s="2" customFormat="1" ht="16.5" customHeight="1">
      <c r="A258" s="39"/>
      <c r="B258" s="40"/>
      <c r="C258" s="228" t="s">
        <v>1327</v>
      </c>
      <c r="D258" s="228" t="s">
        <v>218</v>
      </c>
      <c r="E258" s="229" t="s">
        <v>6999</v>
      </c>
      <c r="F258" s="230" t="s">
        <v>3610</v>
      </c>
      <c r="G258" s="231" t="s">
        <v>2040</v>
      </c>
      <c r="H258" s="232">
        <v>70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86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2018</v>
      </c>
    </row>
    <row r="259" s="12" customFormat="1" ht="25.92" customHeight="1">
      <c r="A259" s="12"/>
      <c r="B259" s="212"/>
      <c r="C259" s="213"/>
      <c r="D259" s="214" t="s">
        <v>78</v>
      </c>
      <c r="E259" s="215" t="s">
        <v>3627</v>
      </c>
      <c r="F259" s="215" t="s">
        <v>3628</v>
      </c>
      <c r="G259" s="213"/>
      <c r="H259" s="213"/>
      <c r="I259" s="216"/>
      <c r="J259" s="217">
        <f>BK259</f>
        <v>0</v>
      </c>
      <c r="K259" s="213"/>
      <c r="L259" s="218"/>
      <c r="M259" s="219"/>
      <c r="N259" s="220"/>
      <c r="O259" s="220"/>
      <c r="P259" s="221">
        <f>SUM(P260:P265)</f>
        <v>0</v>
      </c>
      <c r="Q259" s="220"/>
      <c r="R259" s="221">
        <f>SUM(R260:R265)</f>
        <v>0</v>
      </c>
      <c r="S259" s="220"/>
      <c r="T259" s="222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86</v>
      </c>
      <c r="AT259" s="224" t="s">
        <v>78</v>
      </c>
      <c r="AU259" s="224" t="s">
        <v>79</v>
      </c>
      <c r="AY259" s="223" t="s">
        <v>216</v>
      </c>
      <c r="BK259" s="225">
        <f>SUM(BK260:BK265)</f>
        <v>0</v>
      </c>
    </row>
    <row r="260" s="2" customFormat="1" ht="16.5" customHeight="1">
      <c r="A260" s="39"/>
      <c r="B260" s="40"/>
      <c r="C260" s="228" t="s">
        <v>1332</v>
      </c>
      <c r="D260" s="228" t="s">
        <v>218</v>
      </c>
      <c r="E260" s="229" t="s">
        <v>7000</v>
      </c>
      <c r="F260" s="230" t="s">
        <v>3633</v>
      </c>
      <c r="G260" s="231" t="s">
        <v>2040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86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2030</v>
      </c>
    </row>
    <row r="261" s="2" customFormat="1" ht="16.5" customHeight="1">
      <c r="A261" s="39"/>
      <c r="B261" s="40"/>
      <c r="C261" s="228" t="s">
        <v>1338</v>
      </c>
      <c r="D261" s="228" t="s">
        <v>218</v>
      </c>
      <c r="E261" s="229" t="s">
        <v>7001</v>
      </c>
      <c r="F261" s="230" t="s">
        <v>3635</v>
      </c>
      <c r="G261" s="231" t="s">
        <v>2040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2042</v>
      </c>
    </row>
    <row r="262" s="2" customFormat="1" ht="16.5" customHeight="1">
      <c r="A262" s="39"/>
      <c r="B262" s="40"/>
      <c r="C262" s="228" t="s">
        <v>1344</v>
      </c>
      <c r="D262" s="228" t="s">
        <v>218</v>
      </c>
      <c r="E262" s="229" t="s">
        <v>7002</v>
      </c>
      <c r="F262" s="230" t="s">
        <v>7003</v>
      </c>
      <c r="G262" s="231" t="s">
        <v>3638</v>
      </c>
      <c r="H262" s="232">
        <v>150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2059</v>
      </c>
    </row>
    <row r="263" s="2" customFormat="1" ht="16.5" customHeight="1">
      <c r="A263" s="39"/>
      <c r="B263" s="40"/>
      <c r="C263" s="228" t="s">
        <v>1356</v>
      </c>
      <c r="D263" s="228" t="s">
        <v>218</v>
      </c>
      <c r="E263" s="229" t="s">
        <v>7004</v>
      </c>
      <c r="F263" s="230" t="s">
        <v>3646</v>
      </c>
      <c r="G263" s="231" t="s">
        <v>2040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86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2069</v>
      </c>
    </row>
    <row r="264" s="2" customFormat="1" ht="24.15" customHeight="1">
      <c r="A264" s="39"/>
      <c r="B264" s="40"/>
      <c r="C264" s="228" t="s">
        <v>1361</v>
      </c>
      <c r="D264" s="228" t="s">
        <v>218</v>
      </c>
      <c r="E264" s="229" t="s">
        <v>7005</v>
      </c>
      <c r="F264" s="230" t="s">
        <v>3648</v>
      </c>
      <c r="G264" s="231" t="s">
        <v>2040</v>
      </c>
      <c r="H264" s="232">
        <v>1</v>
      </c>
      <c r="I264" s="233"/>
      <c r="J264" s="234">
        <f>ROUND(I264*H264,2)</f>
        <v>0</v>
      </c>
      <c r="K264" s="230" t="s">
        <v>1</v>
      </c>
      <c r="L264" s="45"/>
      <c r="M264" s="235" t="s">
        <v>1</v>
      </c>
      <c r="N264" s="236" t="s">
        <v>44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121</v>
      </c>
      <c r="AT264" s="239" t="s">
        <v>218</v>
      </c>
      <c r="AU264" s="239" t="s">
        <v>86</v>
      </c>
      <c r="AY264" s="18" t="s">
        <v>216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86</v>
      </c>
      <c r="BK264" s="240">
        <f>ROUND(I264*H264,2)</f>
        <v>0</v>
      </c>
      <c r="BL264" s="18" t="s">
        <v>121</v>
      </c>
      <c r="BM264" s="239" t="s">
        <v>2079</v>
      </c>
    </row>
    <row r="265" s="2" customFormat="1" ht="16.5" customHeight="1">
      <c r="A265" s="39"/>
      <c r="B265" s="40"/>
      <c r="C265" s="228" t="s">
        <v>1366</v>
      </c>
      <c r="D265" s="228" t="s">
        <v>218</v>
      </c>
      <c r="E265" s="229" t="s">
        <v>7006</v>
      </c>
      <c r="F265" s="230" t="s">
        <v>3650</v>
      </c>
      <c r="G265" s="231" t="s">
        <v>2040</v>
      </c>
      <c r="H265" s="232">
        <v>1</v>
      </c>
      <c r="I265" s="233"/>
      <c r="J265" s="234">
        <f>ROUND(I265*H265,2)</f>
        <v>0</v>
      </c>
      <c r="K265" s="230" t="s">
        <v>1</v>
      </c>
      <c r="L265" s="45"/>
      <c r="M265" s="274" t="s">
        <v>1</v>
      </c>
      <c r="N265" s="275" t="s">
        <v>44</v>
      </c>
      <c r="O265" s="276"/>
      <c r="P265" s="277">
        <f>O265*H265</f>
        <v>0</v>
      </c>
      <c r="Q265" s="277">
        <v>0</v>
      </c>
      <c r="R265" s="277">
        <f>Q265*H265</f>
        <v>0</v>
      </c>
      <c r="S265" s="277">
        <v>0</v>
      </c>
      <c r="T265" s="27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121</v>
      </c>
      <c r="AT265" s="239" t="s">
        <v>218</v>
      </c>
      <c r="AU265" s="239" t="s">
        <v>86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121</v>
      </c>
      <c r="BM265" s="239" t="s">
        <v>2088</v>
      </c>
    </row>
    <row r="266" s="2" customFormat="1" ht="6.96" customHeight="1">
      <c r="A266" s="39"/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H39MSKfuFHds4yhOgzsntBafmde49sQhiuL2gjza4nmbW7Jbyng2rHv79PzCa5a4VV1f3vhZw0tY7MIgiwL6jA==" hashValue="IIW4whyAZNEZov3cQjoGDRwFDSNfCDv/k4Kbt/vqtqLkd6BSUT3rpaWYgvocIYW7mnM2oxbuLfk6g08+24+mWg==" algorithmName="SHA-512" password="EA0A"/>
  <autoFilter ref="C128:K2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7007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ROUND((SUM(BE129:BE209)),  2)</f>
        <v>0</v>
      </c>
      <c r="G37" s="39"/>
      <c r="H37" s="39"/>
      <c r="I37" s="166">
        <v>0.20999999999999999</v>
      </c>
      <c r="J37" s="165">
        <f>ROUND(((SUM(BE129:BE209))*I37),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ROUND((SUM(BF129:BF209)),  2)</f>
        <v>0</v>
      </c>
      <c r="G38" s="39"/>
      <c r="H38" s="39"/>
      <c r="I38" s="166">
        <v>0.14999999999999999</v>
      </c>
      <c r="J38" s="165">
        <f>ROUND(((SUM(BF129:BF209))*I38),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ROUND((SUM(BG129:BG209)),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ROUND((SUM(BH129:BH209)),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ROUND((SUM(BI129:BI209)),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SLP - Slaboproud  - SO 02 Stávající budova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3652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3653</v>
      </c>
      <c r="E102" s="193"/>
      <c r="F102" s="193"/>
      <c r="G102" s="193"/>
      <c r="H102" s="193"/>
      <c r="I102" s="193"/>
      <c r="J102" s="194">
        <f>J156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3654</v>
      </c>
      <c r="E103" s="193"/>
      <c r="F103" s="193"/>
      <c r="G103" s="193"/>
      <c r="H103" s="193"/>
      <c r="I103" s="193"/>
      <c r="J103" s="194">
        <f>J178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7008</v>
      </c>
      <c r="E104" s="193"/>
      <c r="F104" s="193"/>
      <c r="G104" s="193"/>
      <c r="H104" s="193"/>
      <c r="I104" s="193"/>
      <c r="J104" s="194">
        <f>J193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3383</v>
      </c>
      <c r="E105" s="193"/>
      <c r="F105" s="193"/>
      <c r="G105" s="193"/>
      <c r="H105" s="193"/>
      <c r="I105" s="193"/>
      <c r="J105" s="194">
        <f>J200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4823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SLP - Slaboproud  - SO 02 Stávající budova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P130+P156+P178+P193+P200</f>
        <v>0</v>
      </c>
      <c r="Q129" s="105"/>
      <c r="R129" s="209">
        <f>R130+R156+R178+R193+R200</f>
        <v>0</v>
      </c>
      <c r="S129" s="105"/>
      <c r="T129" s="210">
        <f>T130+T156+T178+T193+T200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BK130+BK156+BK178+BK193+BK200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3384</v>
      </c>
      <c r="F130" s="215" t="s">
        <v>3656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SUM(P131:P155)</f>
        <v>0</v>
      </c>
      <c r="Q130" s="220"/>
      <c r="R130" s="221">
        <f>SUM(R131:R155)</f>
        <v>0</v>
      </c>
      <c r="S130" s="220"/>
      <c r="T130" s="222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SUM(BK131:BK155)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7009</v>
      </c>
      <c r="F131" s="266" t="s">
        <v>3658</v>
      </c>
      <c r="G131" s="267" t="s">
        <v>2040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7010</v>
      </c>
      <c r="F132" s="230" t="s">
        <v>3660</v>
      </c>
      <c r="G132" s="231" t="s">
        <v>2040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21.75" customHeight="1">
      <c r="A133" s="39"/>
      <c r="B133" s="40"/>
      <c r="C133" s="264" t="s">
        <v>99</v>
      </c>
      <c r="D133" s="264" t="s">
        <v>372</v>
      </c>
      <c r="E133" s="265" t="s">
        <v>7011</v>
      </c>
      <c r="F133" s="266" t="s">
        <v>7012</v>
      </c>
      <c r="G133" s="267" t="s">
        <v>2040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7013</v>
      </c>
      <c r="F134" s="230" t="s">
        <v>7014</v>
      </c>
      <c r="G134" s="231" t="s">
        <v>2040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64" t="s">
        <v>236</v>
      </c>
      <c r="D135" s="264" t="s">
        <v>372</v>
      </c>
      <c r="E135" s="265" t="s">
        <v>7015</v>
      </c>
      <c r="F135" s="266" t="s">
        <v>3666</v>
      </c>
      <c r="G135" s="267" t="s">
        <v>2040</v>
      </c>
      <c r="H135" s="268">
        <v>1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7016</v>
      </c>
      <c r="F136" s="230" t="s">
        <v>3668</v>
      </c>
      <c r="G136" s="231" t="s">
        <v>2040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64" t="s">
        <v>245</v>
      </c>
      <c r="D137" s="264" t="s">
        <v>372</v>
      </c>
      <c r="E137" s="265" t="s">
        <v>7017</v>
      </c>
      <c r="F137" s="266" t="s">
        <v>7018</v>
      </c>
      <c r="G137" s="267" t="s">
        <v>2040</v>
      </c>
      <c r="H137" s="268">
        <v>1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7019</v>
      </c>
      <c r="F138" s="230" t="s">
        <v>7020</v>
      </c>
      <c r="G138" s="231" t="s">
        <v>2040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290</v>
      </c>
    </row>
    <row r="139" s="2" customFormat="1" ht="16.5" customHeight="1">
      <c r="A139" s="39"/>
      <c r="B139" s="40"/>
      <c r="C139" s="264" t="s">
        <v>255</v>
      </c>
      <c r="D139" s="264" t="s">
        <v>372</v>
      </c>
      <c r="E139" s="265" t="s">
        <v>7021</v>
      </c>
      <c r="F139" s="266" t="s">
        <v>7022</v>
      </c>
      <c r="G139" s="267" t="s">
        <v>2040</v>
      </c>
      <c r="H139" s="268">
        <v>1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302</v>
      </c>
    </row>
    <row r="140" s="2" customFormat="1" ht="16.5" customHeight="1">
      <c r="A140" s="39"/>
      <c r="B140" s="40"/>
      <c r="C140" s="228" t="s">
        <v>260</v>
      </c>
      <c r="D140" s="228" t="s">
        <v>218</v>
      </c>
      <c r="E140" s="229" t="s">
        <v>7023</v>
      </c>
      <c r="F140" s="230" t="s">
        <v>7024</v>
      </c>
      <c r="G140" s="231" t="s">
        <v>2040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313</v>
      </c>
    </row>
    <row r="141" s="2" customFormat="1" ht="16.5" customHeight="1">
      <c r="A141" s="39"/>
      <c r="B141" s="40"/>
      <c r="C141" s="264" t="s">
        <v>265</v>
      </c>
      <c r="D141" s="264" t="s">
        <v>372</v>
      </c>
      <c r="E141" s="265" t="s">
        <v>7025</v>
      </c>
      <c r="F141" s="266" t="s">
        <v>3670</v>
      </c>
      <c r="G141" s="267" t="s">
        <v>2040</v>
      </c>
      <c r="H141" s="268">
        <v>7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320</v>
      </c>
    </row>
    <row r="142" s="2" customFormat="1" ht="16.5" customHeight="1">
      <c r="A142" s="39"/>
      <c r="B142" s="40"/>
      <c r="C142" s="228" t="s">
        <v>269</v>
      </c>
      <c r="D142" s="228" t="s">
        <v>218</v>
      </c>
      <c r="E142" s="229" t="s">
        <v>7026</v>
      </c>
      <c r="F142" s="230" t="s">
        <v>3672</v>
      </c>
      <c r="G142" s="231" t="s">
        <v>2040</v>
      </c>
      <c r="H142" s="232">
        <v>7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331</v>
      </c>
    </row>
    <row r="143" s="2" customFormat="1" ht="16.5" customHeight="1">
      <c r="A143" s="39"/>
      <c r="B143" s="40"/>
      <c r="C143" s="264" t="s">
        <v>274</v>
      </c>
      <c r="D143" s="264" t="s">
        <v>372</v>
      </c>
      <c r="E143" s="265" t="s">
        <v>7027</v>
      </c>
      <c r="F143" s="266" t="s">
        <v>3674</v>
      </c>
      <c r="G143" s="267" t="s">
        <v>2040</v>
      </c>
      <c r="H143" s="268">
        <v>25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341</v>
      </c>
    </row>
    <row r="144" s="2" customFormat="1" ht="16.5" customHeight="1">
      <c r="A144" s="39"/>
      <c r="B144" s="40"/>
      <c r="C144" s="228" t="s">
        <v>280</v>
      </c>
      <c r="D144" s="228" t="s">
        <v>218</v>
      </c>
      <c r="E144" s="229" t="s">
        <v>7028</v>
      </c>
      <c r="F144" s="230" t="s">
        <v>3676</v>
      </c>
      <c r="G144" s="231" t="s">
        <v>2040</v>
      </c>
      <c r="H144" s="232">
        <v>25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351</v>
      </c>
    </row>
    <row r="145" s="2" customFormat="1" ht="16.5" customHeight="1">
      <c r="A145" s="39"/>
      <c r="B145" s="40"/>
      <c r="C145" s="264" t="s">
        <v>8</v>
      </c>
      <c r="D145" s="264" t="s">
        <v>372</v>
      </c>
      <c r="E145" s="265" t="s">
        <v>7029</v>
      </c>
      <c r="F145" s="266" t="s">
        <v>3678</v>
      </c>
      <c r="G145" s="267" t="s">
        <v>2040</v>
      </c>
      <c r="H145" s="268">
        <v>2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362</v>
      </c>
    </row>
    <row r="146" s="2" customFormat="1" ht="16.5" customHeight="1">
      <c r="A146" s="39"/>
      <c r="B146" s="40"/>
      <c r="C146" s="228" t="s">
        <v>290</v>
      </c>
      <c r="D146" s="228" t="s">
        <v>218</v>
      </c>
      <c r="E146" s="229" t="s">
        <v>7030</v>
      </c>
      <c r="F146" s="230" t="s">
        <v>3680</v>
      </c>
      <c r="G146" s="231" t="s">
        <v>2040</v>
      </c>
      <c r="H146" s="232">
        <v>2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371</v>
      </c>
    </row>
    <row r="147" s="2" customFormat="1" ht="16.5" customHeight="1">
      <c r="A147" s="39"/>
      <c r="B147" s="40"/>
      <c r="C147" s="264" t="s">
        <v>297</v>
      </c>
      <c r="D147" s="264" t="s">
        <v>372</v>
      </c>
      <c r="E147" s="265" t="s">
        <v>7031</v>
      </c>
      <c r="F147" s="266" t="s">
        <v>3682</v>
      </c>
      <c r="G147" s="267" t="s">
        <v>2040</v>
      </c>
      <c r="H147" s="268">
        <v>2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380</v>
      </c>
    </row>
    <row r="148" s="2" customFormat="1" ht="16.5" customHeight="1">
      <c r="A148" s="39"/>
      <c r="B148" s="40"/>
      <c r="C148" s="228" t="s">
        <v>302</v>
      </c>
      <c r="D148" s="228" t="s">
        <v>218</v>
      </c>
      <c r="E148" s="229" t="s">
        <v>7032</v>
      </c>
      <c r="F148" s="230" t="s">
        <v>3684</v>
      </c>
      <c r="G148" s="231" t="s">
        <v>2040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389</v>
      </c>
    </row>
    <row r="149" s="2" customFormat="1" ht="16.5" customHeight="1">
      <c r="A149" s="39"/>
      <c r="B149" s="40"/>
      <c r="C149" s="264" t="s">
        <v>309</v>
      </c>
      <c r="D149" s="264" t="s">
        <v>372</v>
      </c>
      <c r="E149" s="265" t="s">
        <v>7033</v>
      </c>
      <c r="F149" s="266" t="s">
        <v>3686</v>
      </c>
      <c r="G149" s="267" t="s">
        <v>2040</v>
      </c>
      <c r="H149" s="268">
        <v>3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398</v>
      </c>
    </row>
    <row r="150" s="2" customFormat="1" ht="16.5" customHeight="1">
      <c r="A150" s="39"/>
      <c r="B150" s="40"/>
      <c r="C150" s="228" t="s">
        <v>313</v>
      </c>
      <c r="D150" s="228" t="s">
        <v>218</v>
      </c>
      <c r="E150" s="229" t="s">
        <v>7034</v>
      </c>
      <c r="F150" s="230" t="s">
        <v>3688</v>
      </c>
      <c r="G150" s="231" t="s">
        <v>2040</v>
      </c>
      <c r="H150" s="232">
        <v>3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408</v>
      </c>
    </row>
    <row r="151" s="2" customFormat="1" ht="16.5" customHeight="1">
      <c r="A151" s="39"/>
      <c r="B151" s="40"/>
      <c r="C151" s="264" t="s">
        <v>7</v>
      </c>
      <c r="D151" s="264" t="s">
        <v>372</v>
      </c>
      <c r="E151" s="265" t="s">
        <v>7035</v>
      </c>
      <c r="F151" s="266" t="s">
        <v>3690</v>
      </c>
      <c r="G151" s="267" t="s">
        <v>2040</v>
      </c>
      <c r="H151" s="268">
        <v>2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420</v>
      </c>
    </row>
    <row r="152" s="2" customFormat="1" ht="16.5" customHeight="1">
      <c r="A152" s="39"/>
      <c r="B152" s="40"/>
      <c r="C152" s="228" t="s">
        <v>320</v>
      </c>
      <c r="D152" s="228" t="s">
        <v>218</v>
      </c>
      <c r="E152" s="229" t="s">
        <v>7036</v>
      </c>
      <c r="F152" s="230" t="s">
        <v>3692</v>
      </c>
      <c r="G152" s="231" t="s">
        <v>2040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428</v>
      </c>
    </row>
    <row r="153" s="2" customFormat="1" ht="16.5" customHeight="1">
      <c r="A153" s="39"/>
      <c r="B153" s="40"/>
      <c r="C153" s="264" t="s">
        <v>325</v>
      </c>
      <c r="D153" s="264" t="s">
        <v>372</v>
      </c>
      <c r="E153" s="265" t="s">
        <v>7037</v>
      </c>
      <c r="F153" s="266" t="s">
        <v>3694</v>
      </c>
      <c r="G153" s="267" t="s">
        <v>293</v>
      </c>
      <c r="H153" s="268">
        <v>1400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436</v>
      </c>
    </row>
    <row r="154" s="2" customFormat="1" ht="16.5" customHeight="1">
      <c r="A154" s="39"/>
      <c r="B154" s="40"/>
      <c r="C154" s="228" t="s">
        <v>331</v>
      </c>
      <c r="D154" s="228" t="s">
        <v>218</v>
      </c>
      <c r="E154" s="229" t="s">
        <v>7038</v>
      </c>
      <c r="F154" s="230" t="s">
        <v>3582</v>
      </c>
      <c r="G154" s="231" t="s">
        <v>293</v>
      </c>
      <c r="H154" s="232">
        <v>1400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445</v>
      </c>
    </row>
    <row r="155" s="2" customFormat="1" ht="16.5" customHeight="1">
      <c r="A155" s="39"/>
      <c r="B155" s="40"/>
      <c r="C155" s="228" t="s">
        <v>336</v>
      </c>
      <c r="D155" s="228" t="s">
        <v>218</v>
      </c>
      <c r="E155" s="229" t="s">
        <v>7039</v>
      </c>
      <c r="F155" s="230" t="s">
        <v>3701</v>
      </c>
      <c r="G155" s="231" t="s">
        <v>2040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453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3400</v>
      </c>
      <c r="F156" s="215" t="s">
        <v>3702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SUM(P157:P177)</f>
        <v>0</v>
      </c>
      <c r="Q156" s="220"/>
      <c r="R156" s="221">
        <f>SUM(R157:R177)</f>
        <v>0</v>
      </c>
      <c r="S156" s="220"/>
      <c r="T156" s="222">
        <f>SUM(T157:T177)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SUM(BK157:BK177)</f>
        <v>0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7040</v>
      </c>
      <c r="F157" s="266" t="s">
        <v>7041</v>
      </c>
      <c r="G157" s="267" t="s">
        <v>2040</v>
      </c>
      <c r="H157" s="268">
        <v>2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7042</v>
      </c>
      <c r="F158" s="230" t="s">
        <v>7043</v>
      </c>
      <c r="G158" s="231" t="s">
        <v>2040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7044</v>
      </c>
      <c r="F159" s="266" t="s">
        <v>7045</v>
      </c>
      <c r="G159" s="267" t="s">
        <v>2040</v>
      </c>
      <c r="H159" s="268">
        <v>1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7046</v>
      </c>
      <c r="F160" s="230" t="s">
        <v>7047</v>
      </c>
      <c r="G160" s="231" t="s">
        <v>2040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7048</v>
      </c>
      <c r="F161" s="266" t="s">
        <v>3708</v>
      </c>
      <c r="G161" s="267" t="s">
        <v>2040</v>
      </c>
      <c r="H161" s="268">
        <v>3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7049</v>
      </c>
      <c r="F162" s="230" t="s">
        <v>3710</v>
      </c>
      <c r="G162" s="231" t="s">
        <v>2040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7050</v>
      </c>
      <c r="F163" s="266" t="s">
        <v>3712</v>
      </c>
      <c r="G163" s="267" t="s">
        <v>2040</v>
      </c>
      <c r="H163" s="268">
        <v>18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7051</v>
      </c>
      <c r="F164" s="230" t="s">
        <v>3714</v>
      </c>
      <c r="G164" s="231" t="s">
        <v>2040</v>
      </c>
      <c r="H164" s="232">
        <v>18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7052</v>
      </c>
      <c r="F165" s="266" t="s">
        <v>3697</v>
      </c>
      <c r="G165" s="267" t="s">
        <v>293</v>
      </c>
      <c r="H165" s="268">
        <v>2000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2" customFormat="1" ht="16.5" customHeight="1">
      <c r="A166" s="39"/>
      <c r="B166" s="40"/>
      <c r="C166" s="228" t="s">
        <v>384</v>
      </c>
      <c r="D166" s="228" t="s">
        <v>218</v>
      </c>
      <c r="E166" s="229" t="s">
        <v>7053</v>
      </c>
      <c r="F166" s="230" t="s">
        <v>3699</v>
      </c>
      <c r="G166" s="231" t="s">
        <v>293</v>
      </c>
      <c r="H166" s="232">
        <v>2000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885</v>
      </c>
    </row>
    <row r="167" s="2" customFormat="1" ht="16.5" customHeight="1">
      <c r="A167" s="39"/>
      <c r="B167" s="40"/>
      <c r="C167" s="264" t="s">
        <v>389</v>
      </c>
      <c r="D167" s="264" t="s">
        <v>372</v>
      </c>
      <c r="E167" s="265" t="s">
        <v>7054</v>
      </c>
      <c r="F167" s="266" t="s">
        <v>7055</v>
      </c>
      <c r="G167" s="267" t="s">
        <v>293</v>
      </c>
      <c r="H167" s="268">
        <v>250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250</v>
      </c>
      <c r="AT167" s="239" t="s">
        <v>372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898</v>
      </c>
    </row>
    <row r="168" s="2" customFormat="1" ht="16.5" customHeight="1">
      <c r="A168" s="39"/>
      <c r="B168" s="40"/>
      <c r="C168" s="228" t="s">
        <v>394</v>
      </c>
      <c r="D168" s="228" t="s">
        <v>218</v>
      </c>
      <c r="E168" s="229" t="s">
        <v>7056</v>
      </c>
      <c r="F168" s="230" t="s">
        <v>7057</v>
      </c>
      <c r="G168" s="231" t="s">
        <v>293</v>
      </c>
      <c r="H168" s="232">
        <v>250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909</v>
      </c>
    </row>
    <row r="169" s="2" customFormat="1" ht="16.5" customHeight="1">
      <c r="A169" s="39"/>
      <c r="B169" s="40"/>
      <c r="C169" s="264" t="s">
        <v>398</v>
      </c>
      <c r="D169" s="264" t="s">
        <v>372</v>
      </c>
      <c r="E169" s="265" t="s">
        <v>7058</v>
      </c>
      <c r="F169" s="266" t="s">
        <v>7059</v>
      </c>
      <c r="G169" s="267" t="s">
        <v>293</v>
      </c>
      <c r="H169" s="268">
        <v>25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920</v>
      </c>
    </row>
    <row r="170" s="2" customFormat="1" ht="16.5" customHeight="1">
      <c r="A170" s="39"/>
      <c r="B170" s="40"/>
      <c r="C170" s="228" t="s">
        <v>403</v>
      </c>
      <c r="D170" s="228" t="s">
        <v>218</v>
      </c>
      <c r="E170" s="229" t="s">
        <v>7060</v>
      </c>
      <c r="F170" s="230" t="s">
        <v>7061</v>
      </c>
      <c r="G170" s="231" t="s">
        <v>293</v>
      </c>
      <c r="H170" s="232">
        <v>25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930</v>
      </c>
    </row>
    <row r="171" s="2" customFormat="1" ht="16.5" customHeight="1">
      <c r="A171" s="39"/>
      <c r="B171" s="40"/>
      <c r="C171" s="264" t="s">
        <v>408</v>
      </c>
      <c r="D171" s="264" t="s">
        <v>372</v>
      </c>
      <c r="E171" s="265" t="s">
        <v>7062</v>
      </c>
      <c r="F171" s="266" t="s">
        <v>3722</v>
      </c>
      <c r="G171" s="267" t="s">
        <v>2040</v>
      </c>
      <c r="H171" s="268">
        <v>18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945</v>
      </c>
    </row>
    <row r="172" s="2" customFormat="1" ht="16.5" customHeight="1">
      <c r="A172" s="39"/>
      <c r="B172" s="40"/>
      <c r="C172" s="228" t="s">
        <v>415</v>
      </c>
      <c r="D172" s="228" t="s">
        <v>218</v>
      </c>
      <c r="E172" s="229" t="s">
        <v>7063</v>
      </c>
      <c r="F172" s="230" t="s">
        <v>3724</v>
      </c>
      <c r="G172" s="231" t="s">
        <v>2040</v>
      </c>
      <c r="H172" s="232">
        <v>18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953</v>
      </c>
    </row>
    <row r="173" s="2" customFormat="1" ht="16.5" customHeight="1">
      <c r="A173" s="39"/>
      <c r="B173" s="40"/>
      <c r="C173" s="264" t="s">
        <v>420</v>
      </c>
      <c r="D173" s="264" t="s">
        <v>372</v>
      </c>
      <c r="E173" s="265" t="s">
        <v>7064</v>
      </c>
      <c r="F173" s="266" t="s">
        <v>7065</v>
      </c>
      <c r="G173" s="267" t="s">
        <v>2040</v>
      </c>
      <c r="H173" s="268">
        <v>1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963</v>
      </c>
    </row>
    <row r="174" s="2" customFormat="1" ht="16.5" customHeight="1">
      <c r="A174" s="39"/>
      <c r="B174" s="40"/>
      <c r="C174" s="228" t="s">
        <v>424</v>
      </c>
      <c r="D174" s="228" t="s">
        <v>218</v>
      </c>
      <c r="E174" s="229" t="s">
        <v>7066</v>
      </c>
      <c r="F174" s="230" t="s">
        <v>7067</v>
      </c>
      <c r="G174" s="231" t="s">
        <v>2040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971</v>
      </c>
    </row>
    <row r="175" s="2" customFormat="1" ht="16.5" customHeight="1">
      <c r="A175" s="39"/>
      <c r="B175" s="40"/>
      <c r="C175" s="228" t="s">
        <v>428</v>
      </c>
      <c r="D175" s="228" t="s">
        <v>218</v>
      </c>
      <c r="E175" s="229" t="s">
        <v>7068</v>
      </c>
      <c r="F175" s="230" t="s">
        <v>7069</v>
      </c>
      <c r="G175" s="231" t="s">
        <v>2040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991</v>
      </c>
    </row>
    <row r="176" s="2" customFormat="1" ht="16.5" customHeight="1">
      <c r="A176" s="39"/>
      <c r="B176" s="40"/>
      <c r="C176" s="228" t="s">
        <v>432</v>
      </c>
      <c r="D176" s="228" t="s">
        <v>218</v>
      </c>
      <c r="E176" s="229" t="s">
        <v>7070</v>
      </c>
      <c r="F176" s="230" t="s">
        <v>3701</v>
      </c>
      <c r="G176" s="231" t="s">
        <v>2040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1010</v>
      </c>
    </row>
    <row r="177" s="2" customFormat="1" ht="16.5" customHeight="1">
      <c r="A177" s="39"/>
      <c r="B177" s="40"/>
      <c r="C177" s="228" t="s">
        <v>436</v>
      </c>
      <c r="D177" s="228" t="s">
        <v>218</v>
      </c>
      <c r="E177" s="229" t="s">
        <v>7071</v>
      </c>
      <c r="F177" s="230" t="s">
        <v>7072</v>
      </c>
      <c r="G177" s="231" t="s">
        <v>2040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1020</v>
      </c>
    </row>
    <row r="178" s="12" customFormat="1" ht="25.92" customHeight="1">
      <c r="A178" s="12"/>
      <c r="B178" s="212"/>
      <c r="C178" s="213"/>
      <c r="D178" s="214" t="s">
        <v>78</v>
      </c>
      <c r="E178" s="215" t="s">
        <v>3454</v>
      </c>
      <c r="F178" s="215" t="s">
        <v>3728</v>
      </c>
      <c r="G178" s="213"/>
      <c r="H178" s="213"/>
      <c r="I178" s="216"/>
      <c r="J178" s="217">
        <f>BK178</f>
        <v>0</v>
      </c>
      <c r="K178" s="213"/>
      <c r="L178" s="218"/>
      <c r="M178" s="219"/>
      <c r="N178" s="220"/>
      <c r="O178" s="220"/>
      <c r="P178" s="221">
        <f>SUM(P179:P192)</f>
        <v>0</v>
      </c>
      <c r="Q178" s="220"/>
      <c r="R178" s="221">
        <f>SUM(R179:R192)</f>
        <v>0</v>
      </c>
      <c r="S178" s="220"/>
      <c r="T178" s="222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86</v>
      </c>
      <c r="AT178" s="224" t="s">
        <v>78</v>
      </c>
      <c r="AU178" s="224" t="s">
        <v>79</v>
      </c>
      <c r="AY178" s="223" t="s">
        <v>216</v>
      </c>
      <c r="BK178" s="225">
        <f>SUM(BK179:BK192)</f>
        <v>0</v>
      </c>
    </row>
    <row r="179" s="2" customFormat="1" ht="16.5" customHeight="1">
      <c r="A179" s="39"/>
      <c r="B179" s="40"/>
      <c r="C179" s="228" t="s">
        <v>441</v>
      </c>
      <c r="D179" s="228" t="s">
        <v>218</v>
      </c>
      <c r="E179" s="229" t="s">
        <v>7073</v>
      </c>
      <c r="F179" s="230" t="s">
        <v>3730</v>
      </c>
      <c r="G179" s="231" t="s">
        <v>2040</v>
      </c>
      <c r="H179" s="232">
        <v>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21.75" customHeight="1">
      <c r="A180" s="39"/>
      <c r="B180" s="40"/>
      <c r="C180" s="264" t="s">
        <v>445</v>
      </c>
      <c r="D180" s="264" t="s">
        <v>372</v>
      </c>
      <c r="E180" s="265" t="s">
        <v>7074</v>
      </c>
      <c r="F180" s="266" t="s">
        <v>3732</v>
      </c>
      <c r="G180" s="267" t="s">
        <v>2040</v>
      </c>
      <c r="H180" s="268">
        <v>3</v>
      </c>
      <c r="I180" s="269"/>
      <c r="J180" s="270">
        <f>ROUND(I180*H180,2)</f>
        <v>0</v>
      </c>
      <c r="K180" s="266" t="s">
        <v>1</v>
      </c>
      <c r="L180" s="271"/>
      <c r="M180" s="272" t="s">
        <v>1</v>
      </c>
      <c r="N180" s="273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250</v>
      </c>
      <c r="AT180" s="239" t="s">
        <v>372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28" t="s">
        <v>449</v>
      </c>
      <c r="D181" s="228" t="s">
        <v>218</v>
      </c>
      <c r="E181" s="229" t="s">
        <v>7075</v>
      </c>
      <c r="F181" s="230" t="s">
        <v>3734</v>
      </c>
      <c r="G181" s="231" t="s">
        <v>2040</v>
      </c>
      <c r="H181" s="232">
        <v>3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64" t="s">
        <v>453</v>
      </c>
      <c r="D182" s="264" t="s">
        <v>372</v>
      </c>
      <c r="E182" s="265" t="s">
        <v>7076</v>
      </c>
      <c r="F182" s="266" t="s">
        <v>7077</v>
      </c>
      <c r="G182" s="267" t="s">
        <v>2040</v>
      </c>
      <c r="H182" s="268">
        <v>1</v>
      </c>
      <c r="I182" s="269"/>
      <c r="J182" s="270">
        <f>ROUND(I182*H182,2)</f>
        <v>0</v>
      </c>
      <c r="K182" s="266" t="s">
        <v>1</v>
      </c>
      <c r="L182" s="271"/>
      <c r="M182" s="272" t="s">
        <v>1</v>
      </c>
      <c r="N182" s="273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250</v>
      </c>
      <c r="AT182" s="239" t="s">
        <v>372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16.5" customHeight="1">
      <c r="A183" s="39"/>
      <c r="B183" s="40"/>
      <c r="C183" s="228" t="s">
        <v>459</v>
      </c>
      <c r="D183" s="228" t="s">
        <v>218</v>
      </c>
      <c r="E183" s="229" t="s">
        <v>7078</v>
      </c>
      <c r="F183" s="230" t="s">
        <v>7079</v>
      </c>
      <c r="G183" s="231" t="s">
        <v>2040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64" t="s">
        <v>464</v>
      </c>
      <c r="D184" s="264" t="s">
        <v>372</v>
      </c>
      <c r="E184" s="265" t="s">
        <v>7080</v>
      </c>
      <c r="F184" s="266" t="s">
        <v>7081</v>
      </c>
      <c r="G184" s="267" t="s">
        <v>2040</v>
      </c>
      <c r="H184" s="268">
        <v>1</v>
      </c>
      <c r="I184" s="269"/>
      <c r="J184" s="270">
        <f>ROUND(I184*H184,2)</f>
        <v>0</v>
      </c>
      <c r="K184" s="266" t="s">
        <v>1</v>
      </c>
      <c r="L184" s="271"/>
      <c r="M184" s="272" t="s">
        <v>1</v>
      </c>
      <c r="N184" s="273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250</v>
      </c>
      <c r="AT184" s="239" t="s">
        <v>372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28" t="s">
        <v>469</v>
      </c>
      <c r="D185" s="228" t="s">
        <v>218</v>
      </c>
      <c r="E185" s="229" t="s">
        <v>7082</v>
      </c>
      <c r="F185" s="230" t="s">
        <v>7083</v>
      </c>
      <c r="G185" s="231" t="s">
        <v>2040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64" t="s">
        <v>474</v>
      </c>
      <c r="D186" s="264" t="s">
        <v>372</v>
      </c>
      <c r="E186" s="265" t="s">
        <v>7084</v>
      </c>
      <c r="F186" s="266" t="s">
        <v>7085</v>
      </c>
      <c r="G186" s="267" t="s">
        <v>2040</v>
      </c>
      <c r="H186" s="268">
        <v>2</v>
      </c>
      <c r="I186" s="269"/>
      <c r="J186" s="270">
        <f>ROUND(I186*H186,2)</f>
        <v>0</v>
      </c>
      <c r="K186" s="266" t="s">
        <v>1</v>
      </c>
      <c r="L186" s="271"/>
      <c r="M186" s="272" t="s">
        <v>1</v>
      </c>
      <c r="N186" s="273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250</v>
      </c>
      <c r="AT186" s="239" t="s">
        <v>372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28" t="s">
        <v>479</v>
      </c>
      <c r="D187" s="228" t="s">
        <v>218</v>
      </c>
      <c r="E187" s="229" t="s">
        <v>7086</v>
      </c>
      <c r="F187" s="230" t="s">
        <v>7087</v>
      </c>
      <c r="G187" s="231" t="s">
        <v>2040</v>
      </c>
      <c r="H187" s="232">
        <v>2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64" t="s">
        <v>483</v>
      </c>
      <c r="D188" s="264" t="s">
        <v>372</v>
      </c>
      <c r="E188" s="265" t="s">
        <v>7088</v>
      </c>
      <c r="F188" s="266" t="s">
        <v>3763</v>
      </c>
      <c r="G188" s="267" t="s">
        <v>2040</v>
      </c>
      <c r="H188" s="268">
        <v>2</v>
      </c>
      <c r="I188" s="269"/>
      <c r="J188" s="270">
        <f>ROUND(I188*H188,2)</f>
        <v>0</v>
      </c>
      <c r="K188" s="266" t="s">
        <v>1</v>
      </c>
      <c r="L188" s="271"/>
      <c r="M188" s="272" t="s">
        <v>1</v>
      </c>
      <c r="N188" s="273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250</v>
      </c>
      <c r="AT188" s="239" t="s">
        <v>372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28" t="s">
        <v>487</v>
      </c>
      <c r="D189" s="228" t="s">
        <v>218</v>
      </c>
      <c r="E189" s="229" t="s">
        <v>7089</v>
      </c>
      <c r="F189" s="230" t="s">
        <v>3765</v>
      </c>
      <c r="G189" s="231" t="s">
        <v>2040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64" t="s">
        <v>494</v>
      </c>
      <c r="D190" s="264" t="s">
        <v>372</v>
      </c>
      <c r="E190" s="265" t="s">
        <v>7090</v>
      </c>
      <c r="F190" s="266" t="s">
        <v>3767</v>
      </c>
      <c r="G190" s="267" t="s">
        <v>293</v>
      </c>
      <c r="H190" s="268">
        <v>350</v>
      </c>
      <c r="I190" s="269"/>
      <c r="J190" s="270">
        <f>ROUND(I190*H190,2)</f>
        <v>0</v>
      </c>
      <c r="K190" s="266" t="s">
        <v>1</v>
      </c>
      <c r="L190" s="271"/>
      <c r="M190" s="272" t="s">
        <v>1</v>
      </c>
      <c r="N190" s="273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250</v>
      </c>
      <c r="AT190" s="239" t="s">
        <v>372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28" t="s">
        <v>499</v>
      </c>
      <c r="D191" s="228" t="s">
        <v>218</v>
      </c>
      <c r="E191" s="229" t="s">
        <v>7091</v>
      </c>
      <c r="F191" s="230" t="s">
        <v>3582</v>
      </c>
      <c r="G191" s="231" t="s">
        <v>293</v>
      </c>
      <c r="H191" s="232">
        <v>350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2" customFormat="1" ht="16.5" customHeight="1">
      <c r="A192" s="39"/>
      <c r="B192" s="40"/>
      <c r="C192" s="228" t="s">
        <v>504</v>
      </c>
      <c r="D192" s="228" t="s">
        <v>218</v>
      </c>
      <c r="E192" s="229" t="s">
        <v>7092</v>
      </c>
      <c r="F192" s="230" t="s">
        <v>3701</v>
      </c>
      <c r="G192" s="231" t="s">
        <v>2040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1277</v>
      </c>
    </row>
    <row r="193" s="12" customFormat="1" ht="25.92" customHeight="1">
      <c r="A193" s="12"/>
      <c r="B193" s="212"/>
      <c r="C193" s="213"/>
      <c r="D193" s="214" t="s">
        <v>78</v>
      </c>
      <c r="E193" s="215" t="s">
        <v>3541</v>
      </c>
      <c r="F193" s="215" t="s">
        <v>7093</v>
      </c>
      <c r="G193" s="213"/>
      <c r="H193" s="213"/>
      <c r="I193" s="216"/>
      <c r="J193" s="217">
        <f>BK193</f>
        <v>0</v>
      </c>
      <c r="K193" s="213"/>
      <c r="L193" s="218"/>
      <c r="M193" s="219"/>
      <c r="N193" s="220"/>
      <c r="O193" s="220"/>
      <c r="P193" s="221">
        <f>SUM(P194:P199)</f>
        <v>0</v>
      </c>
      <c r="Q193" s="220"/>
      <c r="R193" s="221">
        <f>SUM(R194:R199)</f>
        <v>0</v>
      </c>
      <c r="S193" s="220"/>
      <c r="T193" s="222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86</v>
      </c>
      <c r="AT193" s="224" t="s">
        <v>78</v>
      </c>
      <c r="AU193" s="224" t="s">
        <v>79</v>
      </c>
      <c r="AY193" s="223" t="s">
        <v>216</v>
      </c>
      <c r="BK193" s="225">
        <f>SUM(BK194:BK199)</f>
        <v>0</v>
      </c>
    </row>
    <row r="194" s="2" customFormat="1" ht="16.5" customHeight="1">
      <c r="A194" s="39"/>
      <c r="B194" s="40"/>
      <c r="C194" s="264" t="s">
        <v>510</v>
      </c>
      <c r="D194" s="264" t="s">
        <v>372</v>
      </c>
      <c r="E194" s="265" t="s">
        <v>7094</v>
      </c>
      <c r="F194" s="266" t="s">
        <v>7095</v>
      </c>
      <c r="G194" s="267" t="s">
        <v>2040</v>
      </c>
      <c r="H194" s="268">
        <v>3</v>
      </c>
      <c r="I194" s="269"/>
      <c r="J194" s="270">
        <f>ROUND(I194*H194,2)</f>
        <v>0</v>
      </c>
      <c r="K194" s="266" t="s">
        <v>1</v>
      </c>
      <c r="L194" s="271"/>
      <c r="M194" s="272" t="s">
        <v>1</v>
      </c>
      <c r="N194" s="273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250</v>
      </c>
      <c r="AT194" s="239" t="s">
        <v>372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1294</v>
      </c>
    </row>
    <row r="195" s="2" customFormat="1" ht="16.5" customHeight="1">
      <c r="A195" s="39"/>
      <c r="B195" s="40"/>
      <c r="C195" s="228" t="s">
        <v>515</v>
      </c>
      <c r="D195" s="228" t="s">
        <v>218</v>
      </c>
      <c r="E195" s="229" t="s">
        <v>7096</v>
      </c>
      <c r="F195" s="230" t="s">
        <v>7097</v>
      </c>
      <c r="G195" s="231" t="s">
        <v>2040</v>
      </c>
      <c r="H195" s="232">
        <v>3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1322</v>
      </c>
    </row>
    <row r="196" s="2" customFormat="1" ht="16.5" customHeight="1">
      <c r="A196" s="39"/>
      <c r="B196" s="40"/>
      <c r="C196" s="264" t="s">
        <v>521</v>
      </c>
      <c r="D196" s="264" t="s">
        <v>372</v>
      </c>
      <c r="E196" s="265" t="s">
        <v>7098</v>
      </c>
      <c r="F196" s="266" t="s">
        <v>7099</v>
      </c>
      <c r="G196" s="267" t="s">
        <v>2040</v>
      </c>
      <c r="H196" s="268">
        <v>3</v>
      </c>
      <c r="I196" s="269"/>
      <c r="J196" s="270">
        <f>ROUND(I196*H196,2)</f>
        <v>0</v>
      </c>
      <c r="K196" s="266" t="s">
        <v>1</v>
      </c>
      <c r="L196" s="271"/>
      <c r="M196" s="272" t="s">
        <v>1</v>
      </c>
      <c r="N196" s="273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250</v>
      </c>
      <c r="AT196" s="239" t="s">
        <v>372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1332</v>
      </c>
    </row>
    <row r="197" s="2" customFormat="1" ht="16.5" customHeight="1">
      <c r="A197" s="39"/>
      <c r="B197" s="40"/>
      <c r="C197" s="228" t="s">
        <v>528</v>
      </c>
      <c r="D197" s="228" t="s">
        <v>218</v>
      </c>
      <c r="E197" s="229" t="s">
        <v>7100</v>
      </c>
      <c r="F197" s="230" t="s">
        <v>7101</v>
      </c>
      <c r="G197" s="231" t="s">
        <v>2040</v>
      </c>
      <c r="H197" s="232">
        <v>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1344</v>
      </c>
    </row>
    <row r="198" s="2" customFormat="1" ht="16.5" customHeight="1">
      <c r="A198" s="39"/>
      <c r="B198" s="40"/>
      <c r="C198" s="264" t="s">
        <v>856</v>
      </c>
      <c r="D198" s="264" t="s">
        <v>372</v>
      </c>
      <c r="E198" s="265" t="s">
        <v>7102</v>
      </c>
      <c r="F198" s="266" t="s">
        <v>3568</v>
      </c>
      <c r="G198" s="267" t="s">
        <v>293</v>
      </c>
      <c r="H198" s="268">
        <v>30</v>
      </c>
      <c r="I198" s="269"/>
      <c r="J198" s="270">
        <f>ROUND(I198*H198,2)</f>
        <v>0</v>
      </c>
      <c r="K198" s="266" t="s">
        <v>1</v>
      </c>
      <c r="L198" s="271"/>
      <c r="M198" s="272" t="s">
        <v>1</v>
      </c>
      <c r="N198" s="273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250</v>
      </c>
      <c r="AT198" s="239" t="s">
        <v>372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1361</v>
      </c>
    </row>
    <row r="199" s="2" customFormat="1" ht="16.5" customHeight="1">
      <c r="A199" s="39"/>
      <c r="B199" s="40"/>
      <c r="C199" s="228" t="s">
        <v>863</v>
      </c>
      <c r="D199" s="228" t="s">
        <v>218</v>
      </c>
      <c r="E199" s="229" t="s">
        <v>7103</v>
      </c>
      <c r="F199" s="230" t="s">
        <v>7104</v>
      </c>
      <c r="G199" s="231" t="s">
        <v>293</v>
      </c>
      <c r="H199" s="232">
        <v>30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121</v>
      </c>
      <c r="AT199" s="239" t="s">
        <v>218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1371</v>
      </c>
    </row>
    <row r="200" s="12" customFormat="1" ht="25.92" customHeight="1">
      <c r="A200" s="12"/>
      <c r="B200" s="212"/>
      <c r="C200" s="213"/>
      <c r="D200" s="214" t="s">
        <v>78</v>
      </c>
      <c r="E200" s="215" t="s">
        <v>3627</v>
      </c>
      <c r="F200" s="215" t="s">
        <v>3628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SUM(P201:P209)</f>
        <v>0</v>
      </c>
      <c r="Q200" s="220"/>
      <c r="R200" s="221">
        <f>SUM(R201:R209)</f>
        <v>0</v>
      </c>
      <c r="S200" s="220"/>
      <c r="T200" s="222">
        <f>SUM(T201:T209)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86</v>
      </c>
      <c r="AT200" s="224" t="s">
        <v>78</v>
      </c>
      <c r="AU200" s="224" t="s">
        <v>79</v>
      </c>
      <c r="AY200" s="223" t="s">
        <v>216</v>
      </c>
      <c r="BK200" s="225">
        <f>SUM(BK201:BK209)</f>
        <v>0</v>
      </c>
    </row>
    <row r="201" s="2" customFormat="1" ht="16.5" customHeight="1">
      <c r="A201" s="39"/>
      <c r="B201" s="40"/>
      <c r="C201" s="264" t="s">
        <v>869</v>
      </c>
      <c r="D201" s="264" t="s">
        <v>372</v>
      </c>
      <c r="E201" s="265" t="s">
        <v>7105</v>
      </c>
      <c r="F201" s="266" t="s">
        <v>7106</v>
      </c>
      <c r="G201" s="267" t="s">
        <v>2040</v>
      </c>
      <c r="H201" s="268">
        <v>300</v>
      </c>
      <c r="I201" s="269"/>
      <c r="J201" s="270">
        <f>ROUND(I201*H201,2)</f>
        <v>0</v>
      </c>
      <c r="K201" s="266" t="s">
        <v>1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1396</v>
      </c>
    </row>
    <row r="202" s="2" customFormat="1" ht="16.5" customHeight="1">
      <c r="A202" s="39"/>
      <c r="B202" s="40"/>
      <c r="C202" s="228" t="s">
        <v>875</v>
      </c>
      <c r="D202" s="228" t="s">
        <v>218</v>
      </c>
      <c r="E202" s="229" t="s">
        <v>7107</v>
      </c>
      <c r="F202" s="230" t="s">
        <v>3602</v>
      </c>
      <c r="G202" s="231" t="s">
        <v>2040</v>
      </c>
      <c r="H202" s="232">
        <v>300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1406</v>
      </c>
    </row>
    <row r="203" s="2" customFormat="1" ht="16.5" customHeight="1">
      <c r="A203" s="39"/>
      <c r="B203" s="40"/>
      <c r="C203" s="264" t="s">
        <v>880</v>
      </c>
      <c r="D203" s="264" t="s">
        <v>372</v>
      </c>
      <c r="E203" s="265" t="s">
        <v>7108</v>
      </c>
      <c r="F203" s="266" t="s">
        <v>7109</v>
      </c>
      <c r="G203" s="267" t="s">
        <v>293</v>
      </c>
      <c r="H203" s="268">
        <v>30</v>
      </c>
      <c r="I203" s="269"/>
      <c r="J203" s="270">
        <f>ROUND(I203*H203,2)</f>
        <v>0</v>
      </c>
      <c r="K203" s="266" t="s">
        <v>1</v>
      </c>
      <c r="L203" s="271"/>
      <c r="M203" s="272" t="s">
        <v>1</v>
      </c>
      <c r="N203" s="273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250</v>
      </c>
      <c r="AT203" s="239" t="s">
        <v>372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1417</v>
      </c>
    </row>
    <row r="204" s="2" customFormat="1" ht="16.5" customHeight="1">
      <c r="A204" s="39"/>
      <c r="B204" s="40"/>
      <c r="C204" s="228" t="s">
        <v>885</v>
      </c>
      <c r="D204" s="228" t="s">
        <v>218</v>
      </c>
      <c r="E204" s="229" t="s">
        <v>7110</v>
      </c>
      <c r="F204" s="230" t="s">
        <v>7111</v>
      </c>
      <c r="G204" s="231" t="s">
        <v>293</v>
      </c>
      <c r="H204" s="232">
        <v>30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1430</v>
      </c>
    </row>
    <row r="205" s="2" customFormat="1" ht="16.5" customHeight="1">
      <c r="A205" s="39"/>
      <c r="B205" s="40"/>
      <c r="C205" s="228" t="s">
        <v>891</v>
      </c>
      <c r="D205" s="228" t="s">
        <v>218</v>
      </c>
      <c r="E205" s="229" t="s">
        <v>7112</v>
      </c>
      <c r="F205" s="230" t="s">
        <v>7003</v>
      </c>
      <c r="G205" s="231" t="s">
        <v>3638</v>
      </c>
      <c r="H205" s="232">
        <v>100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121</v>
      </c>
      <c r="AT205" s="239" t="s">
        <v>218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1442</v>
      </c>
    </row>
    <row r="206" s="2" customFormat="1" ht="16.5" customHeight="1">
      <c r="A206" s="39"/>
      <c r="B206" s="40"/>
      <c r="C206" s="228" t="s">
        <v>898</v>
      </c>
      <c r="D206" s="228" t="s">
        <v>218</v>
      </c>
      <c r="E206" s="229" t="s">
        <v>7113</v>
      </c>
      <c r="F206" s="230" t="s">
        <v>3799</v>
      </c>
      <c r="G206" s="231" t="s">
        <v>2040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1454</v>
      </c>
    </row>
    <row r="207" s="2" customFormat="1" ht="16.5" customHeight="1">
      <c r="A207" s="39"/>
      <c r="B207" s="40"/>
      <c r="C207" s="228" t="s">
        <v>903</v>
      </c>
      <c r="D207" s="228" t="s">
        <v>218</v>
      </c>
      <c r="E207" s="229" t="s">
        <v>7114</v>
      </c>
      <c r="F207" s="230" t="s">
        <v>3635</v>
      </c>
      <c r="G207" s="231" t="s">
        <v>2040</v>
      </c>
      <c r="H207" s="232">
        <v>1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1463</v>
      </c>
    </row>
    <row r="208" s="2" customFormat="1" ht="16.5" customHeight="1">
      <c r="A208" s="39"/>
      <c r="B208" s="40"/>
      <c r="C208" s="228" t="s">
        <v>909</v>
      </c>
      <c r="D208" s="228" t="s">
        <v>218</v>
      </c>
      <c r="E208" s="229" t="s">
        <v>7115</v>
      </c>
      <c r="F208" s="230" t="s">
        <v>3803</v>
      </c>
      <c r="G208" s="231" t="s">
        <v>2040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1472</v>
      </c>
    </row>
    <row r="209" s="2" customFormat="1" ht="16.5" customHeight="1">
      <c r="A209" s="39"/>
      <c r="B209" s="40"/>
      <c r="C209" s="228" t="s">
        <v>914</v>
      </c>
      <c r="D209" s="228" t="s">
        <v>218</v>
      </c>
      <c r="E209" s="229" t="s">
        <v>7116</v>
      </c>
      <c r="F209" s="230" t="s">
        <v>3650</v>
      </c>
      <c r="G209" s="231" t="s">
        <v>2040</v>
      </c>
      <c r="H209" s="232">
        <v>1</v>
      </c>
      <c r="I209" s="233"/>
      <c r="J209" s="234">
        <f>ROUND(I209*H209,2)</f>
        <v>0</v>
      </c>
      <c r="K209" s="230" t="s">
        <v>1</v>
      </c>
      <c r="L209" s="45"/>
      <c r="M209" s="274" t="s">
        <v>1</v>
      </c>
      <c r="N209" s="275" t="s">
        <v>44</v>
      </c>
      <c r="O209" s="276"/>
      <c r="P209" s="277">
        <f>O209*H209</f>
        <v>0</v>
      </c>
      <c r="Q209" s="277">
        <v>0</v>
      </c>
      <c r="R209" s="277">
        <f>Q209*H209</f>
        <v>0</v>
      </c>
      <c r="S209" s="277">
        <v>0</v>
      </c>
      <c r="T209" s="27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1486</v>
      </c>
    </row>
    <row r="210" s="2" customFormat="1" ht="6.96" customHeight="1">
      <c r="A210" s="39"/>
      <c r="B210" s="67"/>
      <c r="C210" s="68"/>
      <c r="D210" s="68"/>
      <c r="E210" s="68"/>
      <c r="F210" s="68"/>
      <c r="G210" s="68"/>
      <c r="H210" s="68"/>
      <c r="I210" s="68"/>
      <c r="J210" s="68"/>
      <c r="K210" s="68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Wd8oKuYzznLByfWz8fvnZSbhLLse2VPsxT9JL3Y7fr31vATK1gXFl3qHRQ4OKLPEKWP+ln3pfjh93uyS1JhQnw==" hashValue="nfVlcO4+f3SI/W+DVTaJo7smEFzKQ5hOh/KJpf2BUf0Sxq4y4XWzcFQTcYxY8nINggV/uqZ3u+Y+oCZbvTgDhg==" algorithmName="SHA-512" password="EA0A"/>
  <autoFilter ref="C128:K20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7117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ROUND((SUM(BE127:BE173)),  2)</f>
        <v>0</v>
      </c>
      <c r="G37" s="39"/>
      <c r="H37" s="39"/>
      <c r="I37" s="166">
        <v>0.20999999999999999</v>
      </c>
      <c r="J37" s="165">
        <f>ROUND(((SUM(BE127:BE173))*I37),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ROUND((SUM(BF127:BF173)),  2)</f>
        <v>0</v>
      </c>
      <c r="G38" s="39"/>
      <c r="H38" s="39"/>
      <c r="I38" s="166">
        <v>0.14999999999999999</v>
      </c>
      <c r="J38" s="165">
        <f>ROUND(((SUM(BF127:BF173))*I38),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ROUND((SUM(BG127:BG173)),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ROUND((SUM(BH127:BH173)),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ROUND((SUM(BI127:BI173)),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HROM - Hromosvod  - SO 02 Stávající budova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3806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3807</v>
      </c>
      <c r="E102" s="193"/>
      <c r="F102" s="193"/>
      <c r="G102" s="193"/>
      <c r="H102" s="193"/>
      <c r="I102" s="193"/>
      <c r="J102" s="194">
        <f>J157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3808</v>
      </c>
      <c r="E103" s="193"/>
      <c r="F103" s="193"/>
      <c r="G103" s="193"/>
      <c r="H103" s="193"/>
      <c r="I103" s="193"/>
      <c r="J103" s="194">
        <f>J166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a přístavba objektu MŠ Malínek, Kaplického 386 - NAVÝŠENÍ KAPACITY MŠ MALÍNEK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188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189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79" t="s">
        <v>4823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533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HROM - Hromosvod  - SO 02 Stávající budova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F16</f>
        <v xml:space="preserve"> </v>
      </c>
      <c r="G121" s="41"/>
      <c r="H121" s="41"/>
      <c r="I121" s="33" t="s">
        <v>24</v>
      </c>
      <c r="J121" s="80" t="str">
        <f>IF(J16="","",J16)</f>
        <v>15.9.2021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26</v>
      </c>
      <c r="D123" s="41"/>
      <c r="E123" s="41"/>
      <c r="F123" s="28" t="str">
        <f>E19</f>
        <v>SM Liberec, Nám.Dr.E.Beneše 1, Liberec, 460 59</v>
      </c>
      <c r="G123" s="41"/>
      <c r="H123" s="41"/>
      <c r="I123" s="33" t="s">
        <v>32</v>
      </c>
      <c r="J123" s="37" t="str">
        <f>E25</f>
        <v>FS Vision, s.r.o., B.Němcové 54/9, Liberec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Ing. Jaroslav Šíma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202</v>
      </c>
      <c r="D126" s="204" t="s">
        <v>64</v>
      </c>
      <c r="E126" s="204" t="s">
        <v>60</v>
      </c>
      <c r="F126" s="204" t="s">
        <v>61</v>
      </c>
      <c r="G126" s="204" t="s">
        <v>203</v>
      </c>
      <c r="H126" s="204" t="s">
        <v>204</v>
      </c>
      <c r="I126" s="204" t="s">
        <v>205</v>
      </c>
      <c r="J126" s="204" t="s">
        <v>193</v>
      </c>
      <c r="K126" s="205" t="s">
        <v>206</v>
      </c>
      <c r="L126" s="206"/>
      <c r="M126" s="101" t="s">
        <v>1</v>
      </c>
      <c r="N126" s="102" t="s">
        <v>43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P128+P157+P166</f>
        <v>0</v>
      </c>
      <c r="Q127" s="105"/>
      <c r="R127" s="209">
        <f>R128+R157+R166</f>
        <v>0</v>
      </c>
      <c r="S127" s="105"/>
      <c r="T127" s="210">
        <f>T128+T157+T166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195</v>
      </c>
      <c r="BK127" s="211">
        <f>BK128+BK157+BK166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3384</v>
      </c>
      <c r="F128" s="215" t="s">
        <v>3809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SUM(P129:P156)</f>
        <v>0</v>
      </c>
      <c r="Q128" s="220"/>
      <c r="R128" s="221">
        <f>SUM(R129:R156)</f>
        <v>0</v>
      </c>
      <c r="S128" s="220"/>
      <c r="T128" s="222">
        <f>SUM(T129:T156)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79</v>
      </c>
      <c r="AY128" s="223" t="s">
        <v>216</v>
      </c>
      <c r="BK128" s="225">
        <f>SUM(BK129:BK156)</f>
        <v>0</v>
      </c>
    </row>
    <row r="129" s="2" customFormat="1" ht="16.5" customHeight="1">
      <c r="A129" s="39"/>
      <c r="B129" s="40"/>
      <c r="C129" s="264" t="s">
        <v>86</v>
      </c>
      <c r="D129" s="264" t="s">
        <v>372</v>
      </c>
      <c r="E129" s="265" t="s">
        <v>7118</v>
      </c>
      <c r="F129" s="266" t="s">
        <v>7119</v>
      </c>
      <c r="G129" s="267" t="s">
        <v>2040</v>
      </c>
      <c r="H129" s="268">
        <v>3</v>
      </c>
      <c r="I129" s="269"/>
      <c r="J129" s="270">
        <f>ROUND(I129*H129,2)</f>
        <v>0</v>
      </c>
      <c r="K129" s="266" t="s">
        <v>1</v>
      </c>
      <c r="L129" s="271"/>
      <c r="M129" s="272" t="s">
        <v>1</v>
      </c>
      <c r="N129" s="273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250</v>
      </c>
      <c r="AT129" s="239" t="s">
        <v>372</v>
      </c>
      <c r="AU129" s="239" t="s">
        <v>86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88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7120</v>
      </c>
      <c r="F130" s="230" t="s">
        <v>7121</v>
      </c>
      <c r="G130" s="231" t="s">
        <v>2040</v>
      </c>
      <c r="H130" s="232">
        <v>3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86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121</v>
      </c>
    </row>
    <row r="131" s="2" customFormat="1" ht="16.5" customHeight="1">
      <c r="A131" s="39"/>
      <c r="B131" s="40"/>
      <c r="C131" s="264" t="s">
        <v>99</v>
      </c>
      <c r="D131" s="264" t="s">
        <v>372</v>
      </c>
      <c r="E131" s="265" t="s">
        <v>7122</v>
      </c>
      <c r="F131" s="266" t="s">
        <v>7123</v>
      </c>
      <c r="G131" s="267" t="s">
        <v>2040</v>
      </c>
      <c r="H131" s="268">
        <v>8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241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7124</v>
      </c>
      <c r="F132" s="230" t="s">
        <v>7125</v>
      </c>
      <c r="G132" s="231" t="s">
        <v>2040</v>
      </c>
      <c r="H132" s="232">
        <v>8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250</v>
      </c>
    </row>
    <row r="133" s="2" customFormat="1" ht="16.5" customHeight="1">
      <c r="A133" s="39"/>
      <c r="B133" s="40"/>
      <c r="C133" s="264" t="s">
        <v>236</v>
      </c>
      <c r="D133" s="264" t="s">
        <v>372</v>
      </c>
      <c r="E133" s="265" t="s">
        <v>7126</v>
      </c>
      <c r="F133" s="266" t="s">
        <v>7127</v>
      </c>
      <c r="G133" s="267" t="s">
        <v>2040</v>
      </c>
      <c r="H133" s="268">
        <v>2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260</v>
      </c>
    </row>
    <row r="134" s="2" customFormat="1" ht="16.5" customHeight="1">
      <c r="A134" s="39"/>
      <c r="B134" s="40"/>
      <c r="C134" s="228" t="s">
        <v>241</v>
      </c>
      <c r="D134" s="228" t="s">
        <v>218</v>
      </c>
      <c r="E134" s="229" t="s">
        <v>7128</v>
      </c>
      <c r="F134" s="230" t="s">
        <v>7129</v>
      </c>
      <c r="G134" s="231" t="s">
        <v>2040</v>
      </c>
      <c r="H134" s="232">
        <v>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269</v>
      </c>
    </row>
    <row r="135" s="2" customFormat="1" ht="16.5" customHeight="1">
      <c r="A135" s="39"/>
      <c r="B135" s="40"/>
      <c r="C135" s="264" t="s">
        <v>245</v>
      </c>
      <c r="D135" s="264" t="s">
        <v>372</v>
      </c>
      <c r="E135" s="265" t="s">
        <v>7130</v>
      </c>
      <c r="F135" s="266" t="s">
        <v>7131</v>
      </c>
      <c r="G135" s="267" t="s">
        <v>2040</v>
      </c>
      <c r="H135" s="268">
        <v>2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280</v>
      </c>
    </row>
    <row r="136" s="2" customFormat="1" ht="16.5" customHeight="1">
      <c r="A136" s="39"/>
      <c r="B136" s="40"/>
      <c r="C136" s="228" t="s">
        <v>250</v>
      </c>
      <c r="D136" s="228" t="s">
        <v>218</v>
      </c>
      <c r="E136" s="229" t="s">
        <v>7132</v>
      </c>
      <c r="F136" s="230" t="s">
        <v>7133</v>
      </c>
      <c r="G136" s="231" t="s">
        <v>2040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290</v>
      </c>
    </row>
    <row r="137" s="2" customFormat="1" ht="16.5" customHeight="1">
      <c r="A137" s="39"/>
      <c r="B137" s="40"/>
      <c r="C137" s="264" t="s">
        <v>255</v>
      </c>
      <c r="D137" s="264" t="s">
        <v>372</v>
      </c>
      <c r="E137" s="265" t="s">
        <v>7134</v>
      </c>
      <c r="F137" s="266" t="s">
        <v>7135</v>
      </c>
      <c r="G137" s="267" t="s">
        <v>2040</v>
      </c>
      <c r="H137" s="268">
        <v>8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302</v>
      </c>
    </row>
    <row r="138" s="2" customFormat="1" ht="16.5" customHeight="1">
      <c r="A138" s="39"/>
      <c r="B138" s="40"/>
      <c r="C138" s="228" t="s">
        <v>260</v>
      </c>
      <c r="D138" s="228" t="s">
        <v>218</v>
      </c>
      <c r="E138" s="229" t="s">
        <v>7136</v>
      </c>
      <c r="F138" s="230" t="s">
        <v>7137</v>
      </c>
      <c r="G138" s="231" t="s">
        <v>2040</v>
      </c>
      <c r="H138" s="232">
        <v>8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313</v>
      </c>
    </row>
    <row r="139" s="2" customFormat="1" ht="16.5" customHeight="1">
      <c r="A139" s="39"/>
      <c r="B139" s="40"/>
      <c r="C139" s="264" t="s">
        <v>265</v>
      </c>
      <c r="D139" s="264" t="s">
        <v>372</v>
      </c>
      <c r="E139" s="265" t="s">
        <v>7138</v>
      </c>
      <c r="F139" s="266" t="s">
        <v>7139</v>
      </c>
      <c r="G139" s="267" t="s">
        <v>2040</v>
      </c>
      <c r="H139" s="268">
        <v>5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320</v>
      </c>
    </row>
    <row r="140" s="2" customFormat="1" ht="16.5" customHeight="1">
      <c r="A140" s="39"/>
      <c r="B140" s="40"/>
      <c r="C140" s="228" t="s">
        <v>269</v>
      </c>
      <c r="D140" s="228" t="s">
        <v>218</v>
      </c>
      <c r="E140" s="229" t="s">
        <v>7140</v>
      </c>
      <c r="F140" s="230" t="s">
        <v>7141</v>
      </c>
      <c r="G140" s="231" t="s">
        <v>2040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331</v>
      </c>
    </row>
    <row r="141" s="2" customFormat="1" ht="16.5" customHeight="1">
      <c r="A141" s="39"/>
      <c r="B141" s="40"/>
      <c r="C141" s="264" t="s">
        <v>274</v>
      </c>
      <c r="D141" s="264" t="s">
        <v>372</v>
      </c>
      <c r="E141" s="265" t="s">
        <v>7142</v>
      </c>
      <c r="F141" s="266" t="s">
        <v>3828</v>
      </c>
      <c r="G141" s="267" t="s">
        <v>293</v>
      </c>
      <c r="H141" s="268">
        <v>280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341</v>
      </c>
    </row>
    <row r="142" s="2" customFormat="1" ht="16.5" customHeight="1">
      <c r="A142" s="39"/>
      <c r="B142" s="40"/>
      <c r="C142" s="228" t="s">
        <v>280</v>
      </c>
      <c r="D142" s="228" t="s">
        <v>218</v>
      </c>
      <c r="E142" s="229" t="s">
        <v>7143</v>
      </c>
      <c r="F142" s="230" t="s">
        <v>3830</v>
      </c>
      <c r="G142" s="231" t="s">
        <v>293</v>
      </c>
      <c r="H142" s="232">
        <v>280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351</v>
      </c>
    </row>
    <row r="143" s="2" customFormat="1" ht="16.5" customHeight="1">
      <c r="A143" s="39"/>
      <c r="B143" s="40"/>
      <c r="C143" s="264" t="s">
        <v>8</v>
      </c>
      <c r="D143" s="264" t="s">
        <v>372</v>
      </c>
      <c r="E143" s="265" t="s">
        <v>7144</v>
      </c>
      <c r="F143" s="266" t="s">
        <v>7145</v>
      </c>
      <c r="G143" s="267" t="s">
        <v>2040</v>
      </c>
      <c r="H143" s="268">
        <v>9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362</v>
      </c>
    </row>
    <row r="144" s="2" customFormat="1" ht="16.5" customHeight="1">
      <c r="A144" s="39"/>
      <c r="B144" s="40"/>
      <c r="C144" s="228" t="s">
        <v>290</v>
      </c>
      <c r="D144" s="228" t="s">
        <v>218</v>
      </c>
      <c r="E144" s="229" t="s">
        <v>7146</v>
      </c>
      <c r="F144" s="230" t="s">
        <v>7147</v>
      </c>
      <c r="G144" s="231" t="s">
        <v>2040</v>
      </c>
      <c r="H144" s="232">
        <v>9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371</v>
      </c>
    </row>
    <row r="145" s="2" customFormat="1" ht="16.5" customHeight="1">
      <c r="A145" s="39"/>
      <c r="B145" s="40"/>
      <c r="C145" s="264" t="s">
        <v>297</v>
      </c>
      <c r="D145" s="264" t="s">
        <v>372</v>
      </c>
      <c r="E145" s="265" t="s">
        <v>7148</v>
      </c>
      <c r="F145" s="266" t="s">
        <v>7149</v>
      </c>
      <c r="G145" s="267" t="s">
        <v>2040</v>
      </c>
      <c r="H145" s="268">
        <v>40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380</v>
      </c>
    </row>
    <row r="146" s="2" customFormat="1" ht="16.5" customHeight="1">
      <c r="A146" s="39"/>
      <c r="B146" s="40"/>
      <c r="C146" s="228" t="s">
        <v>302</v>
      </c>
      <c r="D146" s="228" t="s">
        <v>218</v>
      </c>
      <c r="E146" s="229" t="s">
        <v>7150</v>
      </c>
      <c r="F146" s="230" t="s">
        <v>7151</v>
      </c>
      <c r="G146" s="231" t="s">
        <v>2040</v>
      </c>
      <c r="H146" s="232">
        <v>40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389</v>
      </c>
    </row>
    <row r="147" s="2" customFormat="1" ht="16.5" customHeight="1">
      <c r="A147" s="39"/>
      <c r="B147" s="40"/>
      <c r="C147" s="264" t="s">
        <v>309</v>
      </c>
      <c r="D147" s="264" t="s">
        <v>372</v>
      </c>
      <c r="E147" s="265" t="s">
        <v>7152</v>
      </c>
      <c r="F147" s="266" t="s">
        <v>7153</v>
      </c>
      <c r="G147" s="267" t="s">
        <v>2040</v>
      </c>
      <c r="H147" s="268">
        <v>27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398</v>
      </c>
    </row>
    <row r="148" s="2" customFormat="1" ht="16.5" customHeight="1">
      <c r="A148" s="39"/>
      <c r="B148" s="40"/>
      <c r="C148" s="228" t="s">
        <v>313</v>
      </c>
      <c r="D148" s="228" t="s">
        <v>218</v>
      </c>
      <c r="E148" s="229" t="s">
        <v>7154</v>
      </c>
      <c r="F148" s="230" t="s">
        <v>7155</v>
      </c>
      <c r="G148" s="231" t="s">
        <v>2040</v>
      </c>
      <c r="H148" s="232">
        <v>27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408</v>
      </c>
    </row>
    <row r="149" s="2" customFormat="1" ht="16.5" customHeight="1">
      <c r="A149" s="39"/>
      <c r="B149" s="40"/>
      <c r="C149" s="264" t="s">
        <v>7</v>
      </c>
      <c r="D149" s="264" t="s">
        <v>372</v>
      </c>
      <c r="E149" s="265" t="s">
        <v>7156</v>
      </c>
      <c r="F149" s="266" t="s">
        <v>7157</v>
      </c>
      <c r="G149" s="267" t="s">
        <v>2040</v>
      </c>
      <c r="H149" s="268">
        <v>200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420</v>
      </c>
    </row>
    <row r="150" s="2" customFormat="1" ht="16.5" customHeight="1">
      <c r="A150" s="39"/>
      <c r="B150" s="40"/>
      <c r="C150" s="228" t="s">
        <v>320</v>
      </c>
      <c r="D150" s="228" t="s">
        <v>218</v>
      </c>
      <c r="E150" s="229" t="s">
        <v>7158</v>
      </c>
      <c r="F150" s="230" t="s">
        <v>7159</v>
      </c>
      <c r="G150" s="231" t="s">
        <v>2040</v>
      </c>
      <c r="H150" s="232">
        <v>200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428</v>
      </c>
    </row>
    <row r="151" s="2" customFormat="1" ht="16.5" customHeight="1">
      <c r="A151" s="39"/>
      <c r="B151" s="40"/>
      <c r="C151" s="264" t="s">
        <v>325</v>
      </c>
      <c r="D151" s="264" t="s">
        <v>372</v>
      </c>
      <c r="E151" s="265" t="s">
        <v>7160</v>
      </c>
      <c r="F151" s="266" t="s">
        <v>7161</v>
      </c>
      <c r="G151" s="267" t="s">
        <v>2040</v>
      </c>
      <c r="H151" s="268">
        <v>9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436</v>
      </c>
    </row>
    <row r="152" s="2" customFormat="1" ht="16.5" customHeight="1">
      <c r="A152" s="39"/>
      <c r="B152" s="40"/>
      <c r="C152" s="228" t="s">
        <v>331</v>
      </c>
      <c r="D152" s="228" t="s">
        <v>218</v>
      </c>
      <c r="E152" s="229" t="s">
        <v>7162</v>
      </c>
      <c r="F152" s="230" t="s">
        <v>7163</v>
      </c>
      <c r="G152" s="231" t="s">
        <v>2040</v>
      </c>
      <c r="H152" s="232">
        <v>9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445</v>
      </c>
    </row>
    <row r="153" s="2" customFormat="1" ht="16.5" customHeight="1">
      <c r="A153" s="39"/>
      <c r="B153" s="40"/>
      <c r="C153" s="264" t="s">
        <v>336</v>
      </c>
      <c r="D153" s="264" t="s">
        <v>372</v>
      </c>
      <c r="E153" s="265" t="s">
        <v>7164</v>
      </c>
      <c r="F153" s="266" t="s">
        <v>7165</v>
      </c>
      <c r="G153" s="267" t="s">
        <v>2040</v>
      </c>
      <c r="H153" s="268">
        <v>45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453</v>
      </c>
    </row>
    <row r="154" s="2" customFormat="1" ht="16.5" customHeight="1">
      <c r="A154" s="39"/>
      <c r="B154" s="40"/>
      <c r="C154" s="228" t="s">
        <v>341</v>
      </c>
      <c r="D154" s="228" t="s">
        <v>218</v>
      </c>
      <c r="E154" s="229" t="s">
        <v>7166</v>
      </c>
      <c r="F154" s="230" t="s">
        <v>7167</v>
      </c>
      <c r="G154" s="231" t="s">
        <v>2040</v>
      </c>
      <c r="H154" s="232">
        <v>45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464</v>
      </c>
    </row>
    <row r="155" s="2" customFormat="1" ht="16.5" customHeight="1">
      <c r="A155" s="39"/>
      <c r="B155" s="40"/>
      <c r="C155" s="264" t="s">
        <v>346</v>
      </c>
      <c r="D155" s="264" t="s">
        <v>372</v>
      </c>
      <c r="E155" s="265" t="s">
        <v>7168</v>
      </c>
      <c r="F155" s="266" t="s">
        <v>7169</v>
      </c>
      <c r="G155" s="267" t="s">
        <v>2040</v>
      </c>
      <c r="H155" s="268">
        <v>9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474</v>
      </c>
    </row>
    <row r="156" s="2" customFormat="1" ht="16.5" customHeight="1">
      <c r="A156" s="39"/>
      <c r="B156" s="40"/>
      <c r="C156" s="228" t="s">
        <v>351</v>
      </c>
      <c r="D156" s="228" t="s">
        <v>218</v>
      </c>
      <c r="E156" s="229" t="s">
        <v>7170</v>
      </c>
      <c r="F156" s="230" t="s">
        <v>7171</v>
      </c>
      <c r="G156" s="231" t="s">
        <v>2040</v>
      </c>
      <c r="H156" s="232">
        <v>9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483</v>
      </c>
    </row>
    <row r="157" s="12" customFormat="1" ht="25.92" customHeight="1">
      <c r="A157" s="12"/>
      <c r="B157" s="212"/>
      <c r="C157" s="213"/>
      <c r="D157" s="214" t="s">
        <v>78</v>
      </c>
      <c r="E157" s="215" t="s">
        <v>3400</v>
      </c>
      <c r="F157" s="215" t="s">
        <v>3847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SUM(P158:P165)</f>
        <v>0</v>
      </c>
      <c r="Q157" s="220"/>
      <c r="R157" s="221">
        <f>SUM(R158:R165)</f>
        <v>0</v>
      </c>
      <c r="S157" s="220"/>
      <c r="T157" s="222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79</v>
      </c>
      <c r="AY157" s="223" t="s">
        <v>216</v>
      </c>
      <c r="BK157" s="225">
        <f>SUM(BK158:BK165)</f>
        <v>0</v>
      </c>
    </row>
    <row r="158" s="2" customFormat="1" ht="16.5" customHeight="1">
      <c r="A158" s="39"/>
      <c r="B158" s="40"/>
      <c r="C158" s="264" t="s">
        <v>356</v>
      </c>
      <c r="D158" s="264" t="s">
        <v>372</v>
      </c>
      <c r="E158" s="265" t="s">
        <v>7172</v>
      </c>
      <c r="F158" s="266" t="s">
        <v>3849</v>
      </c>
      <c r="G158" s="267" t="s">
        <v>293</v>
      </c>
      <c r="H158" s="268">
        <v>60</v>
      </c>
      <c r="I158" s="269"/>
      <c r="J158" s="270">
        <f>ROUND(I158*H158,2)</f>
        <v>0</v>
      </c>
      <c r="K158" s="266" t="s">
        <v>1</v>
      </c>
      <c r="L158" s="271"/>
      <c r="M158" s="272" t="s">
        <v>1</v>
      </c>
      <c r="N158" s="273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250</v>
      </c>
      <c r="AT158" s="239" t="s">
        <v>372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494</v>
      </c>
    </row>
    <row r="159" s="2" customFormat="1" ht="16.5" customHeight="1">
      <c r="A159" s="39"/>
      <c r="B159" s="40"/>
      <c r="C159" s="228" t="s">
        <v>362</v>
      </c>
      <c r="D159" s="228" t="s">
        <v>218</v>
      </c>
      <c r="E159" s="229" t="s">
        <v>7173</v>
      </c>
      <c r="F159" s="230" t="s">
        <v>3851</v>
      </c>
      <c r="G159" s="231" t="s">
        <v>293</v>
      </c>
      <c r="H159" s="232">
        <v>60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504</v>
      </c>
    </row>
    <row r="160" s="2" customFormat="1" ht="16.5" customHeight="1">
      <c r="A160" s="39"/>
      <c r="B160" s="40"/>
      <c r="C160" s="264" t="s">
        <v>367</v>
      </c>
      <c r="D160" s="264" t="s">
        <v>372</v>
      </c>
      <c r="E160" s="265" t="s">
        <v>7174</v>
      </c>
      <c r="F160" s="266" t="s">
        <v>3853</v>
      </c>
      <c r="G160" s="267" t="s">
        <v>293</v>
      </c>
      <c r="H160" s="268">
        <v>25</v>
      </c>
      <c r="I160" s="269"/>
      <c r="J160" s="270">
        <f>ROUND(I160*H160,2)</f>
        <v>0</v>
      </c>
      <c r="K160" s="266" t="s">
        <v>1</v>
      </c>
      <c r="L160" s="271"/>
      <c r="M160" s="272" t="s">
        <v>1</v>
      </c>
      <c r="N160" s="273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250</v>
      </c>
      <c r="AT160" s="239" t="s">
        <v>372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515</v>
      </c>
    </row>
    <row r="161" s="2" customFormat="1" ht="16.5" customHeight="1">
      <c r="A161" s="39"/>
      <c r="B161" s="40"/>
      <c r="C161" s="228" t="s">
        <v>371</v>
      </c>
      <c r="D161" s="228" t="s">
        <v>218</v>
      </c>
      <c r="E161" s="229" t="s">
        <v>7175</v>
      </c>
      <c r="F161" s="230" t="s">
        <v>3855</v>
      </c>
      <c r="G161" s="231" t="s">
        <v>293</v>
      </c>
      <c r="H161" s="232">
        <v>25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528</v>
      </c>
    </row>
    <row r="162" s="2" customFormat="1" ht="16.5" customHeight="1">
      <c r="A162" s="39"/>
      <c r="B162" s="40"/>
      <c r="C162" s="264" t="s">
        <v>376</v>
      </c>
      <c r="D162" s="264" t="s">
        <v>372</v>
      </c>
      <c r="E162" s="265" t="s">
        <v>7176</v>
      </c>
      <c r="F162" s="266" t="s">
        <v>3857</v>
      </c>
      <c r="G162" s="267" t="s">
        <v>2040</v>
      </c>
      <c r="H162" s="268">
        <v>30</v>
      </c>
      <c r="I162" s="269"/>
      <c r="J162" s="270">
        <f>ROUND(I162*H162,2)</f>
        <v>0</v>
      </c>
      <c r="K162" s="266" t="s">
        <v>1</v>
      </c>
      <c r="L162" s="271"/>
      <c r="M162" s="272" t="s">
        <v>1</v>
      </c>
      <c r="N162" s="273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250</v>
      </c>
      <c r="AT162" s="239" t="s">
        <v>372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863</v>
      </c>
    </row>
    <row r="163" s="2" customFormat="1" ht="16.5" customHeight="1">
      <c r="A163" s="39"/>
      <c r="B163" s="40"/>
      <c r="C163" s="228" t="s">
        <v>380</v>
      </c>
      <c r="D163" s="228" t="s">
        <v>218</v>
      </c>
      <c r="E163" s="229" t="s">
        <v>7177</v>
      </c>
      <c r="F163" s="230" t="s">
        <v>3859</v>
      </c>
      <c r="G163" s="231" t="s">
        <v>2040</v>
      </c>
      <c r="H163" s="232">
        <v>30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875</v>
      </c>
    </row>
    <row r="164" s="2" customFormat="1" ht="16.5" customHeight="1">
      <c r="A164" s="39"/>
      <c r="B164" s="40"/>
      <c r="C164" s="264" t="s">
        <v>384</v>
      </c>
      <c r="D164" s="264" t="s">
        <v>372</v>
      </c>
      <c r="E164" s="265" t="s">
        <v>7178</v>
      </c>
      <c r="F164" s="266" t="s">
        <v>3861</v>
      </c>
      <c r="G164" s="267" t="s">
        <v>650</v>
      </c>
      <c r="H164" s="268">
        <v>0.80000000000000004</v>
      </c>
      <c r="I164" s="269"/>
      <c r="J164" s="270">
        <f>ROUND(I164*H164,2)</f>
        <v>0</v>
      </c>
      <c r="K164" s="266" t="s">
        <v>1</v>
      </c>
      <c r="L164" s="271"/>
      <c r="M164" s="272" t="s">
        <v>1</v>
      </c>
      <c r="N164" s="273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250</v>
      </c>
      <c r="AT164" s="239" t="s">
        <v>372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885</v>
      </c>
    </row>
    <row r="165" s="2" customFormat="1" ht="16.5" customHeight="1">
      <c r="A165" s="39"/>
      <c r="B165" s="40"/>
      <c r="C165" s="228" t="s">
        <v>389</v>
      </c>
      <c r="D165" s="228" t="s">
        <v>218</v>
      </c>
      <c r="E165" s="229" t="s">
        <v>7179</v>
      </c>
      <c r="F165" s="230" t="s">
        <v>3863</v>
      </c>
      <c r="G165" s="231" t="s">
        <v>650</v>
      </c>
      <c r="H165" s="232">
        <v>0.80000000000000004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898</v>
      </c>
    </row>
    <row r="166" s="12" customFormat="1" ht="25.92" customHeight="1">
      <c r="A166" s="12"/>
      <c r="B166" s="212"/>
      <c r="C166" s="213"/>
      <c r="D166" s="214" t="s">
        <v>78</v>
      </c>
      <c r="E166" s="215" t="s">
        <v>3454</v>
      </c>
      <c r="F166" s="215" t="s">
        <v>3628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SUM(P167:P173)</f>
        <v>0</v>
      </c>
      <c r="Q166" s="220"/>
      <c r="R166" s="221">
        <f>SUM(R167:R173)</f>
        <v>0</v>
      </c>
      <c r="S166" s="220"/>
      <c r="T166" s="222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86</v>
      </c>
      <c r="AT166" s="224" t="s">
        <v>78</v>
      </c>
      <c r="AU166" s="224" t="s">
        <v>79</v>
      </c>
      <c r="AY166" s="223" t="s">
        <v>216</v>
      </c>
      <c r="BK166" s="225">
        <f>SUM(BK167:BK173)</f>
        <v>0</v>
      </c>
    </row>
    <row r="167" s="2" customFormat="1" ht="16.5" customHeight="1">
      <c r="A167" s="39"/>
      <c r="B167" s="40"/>
      <c r="C167" s="228" t="s">
        <v>394</v>
      </c>
      <c r="D167" s="228" t="s">
        <v>218</v>
      </c>
      <c r="E167" s="229" t="s">
        <v>7180</v>
      </c>
      <c r="F167" s="230" t="s">
        <v>3637</v>
      </c>
      <c r="G167" s="231" t="s">
        <v>3638</v>
      </c>
      <c r="H167" s="232">
        <v>10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909</v>
      </c>
    </row>
    <row r="168" s="2" customFormat="1" ht="16.5" customHeight="1">
      <c r="A168" s="39"/>
      <c r="B168" s="40"/>
      <c r="C168" s="228" t="s">
        <v>398</v>
      </c>
      <c r="D168" s="228" t="s">
        <v>218</v>
      </c>
      <c r="E168" s="229" t="s">
        <v>7181</v>
      </c>
      <c r="F168" s="230" t="s">
        <v>7182</v>
      </c>
      <c r="G168" s="231" t="s">
        <v>3638</v>
      </c>
      <c r="H168" s="232">
        <v>4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920</v>
      </c>
    </row>
    <row r="169" s="2" customFormat="1" ht="16.5" customHeight="1">
      <c r="A169" s="39"/>
      <c r="B169" s="40"/>
      <c r="C169" s="264" t="s">
        <v>403</v>
      </c>
      <c r="D169" s="264" t="s">
        <v>372</v>
      </c>
      <c r="E169" s="265" t="s">
        <v>7183</v>
      </c>
      <c r="F169" s="266" t="s">
        <v>3633</v>
      </c>
      <c r="G169" s="267" t="s">
        <v>2040</v>
      </c>
      <c r="H169" s="268">
        <v>1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930</v>
      </c>
    </row>
    <row r="170" s="2" customFormat="1" ht="16.5" customHeight="1">
      <c r="A170" s="39"/>
      <c r="B170" s="40"/>
      <c r="C170" s="228" t="s">
        <v>408</v>
      </c>
      <c r="D170" s="228" t="s">
        <v>218</v>
      </c>
      <c r="E170" s="229" t="s">
        <v>7184</v>
      </c>
      <c r="F170" s="230" t="s">
        <v>3635</v>
      </c>
      <c r="G170" s="231" t="s">
        <v>2040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945</v>
      </c>
    </row>
    <row r="171" s="2" customFormat="1" ht="16.5" customHeight="1">
      <c r="A171" s="39"/>
      <c r="B171" s="40"/>
      <c r="C171" s="228" t="s">
        <v>415</v>
      </c>
      <c r="D171" s="228" t="s">
        <v>218</v>
      </c>
      <c r="E171" s="229" t="s">
        <v>7185</v>
      </c>
      <c r="F171" s="230" t="s">
        <v>3646</v>
      </c>
      <c r="G171" s="231" t="s">
        <v>2040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953</v>
      </c>
    </row>
    <row r="172" s="2" customFormat="1" ht="16.5" customHeight="1">
      <c r="A172" s="39"/>
      <c r="B172" s="40"/>
      <c r="C172" s="228" t="s">
        <v>420</v>
      </c>
      <c r="D172" s="228" t="s">
        <v>218</v>
      </c>
      <c r="E172" s="229" t="s">
        <v>7186</v>
      </c>
      <c r="F172" s="230" t="s">
        <v>3650</v>
      </c>
      <c r="G172" s="231" t="s">
        <v>2040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963</v>
      </c>
    </row>
    <row r="173" s="2" customFormat="1" ht="16.5" customHeight="1">
      <c r="A173" s="39"/>
      <c r="B173" s="40"/>
      <c r="C173" s="228" t="s">
        <v>424</v>
      </c>
      <c r="D173" s="228" t="s">
        <v>218</v>
      </c>
      <c r="E173" s="229" t="s">
        <v>7187</v>
      </c>
      <c r="F173" s="230" t="s">
        <v>7188</v>
      </c>
      <c r="G173" s="231" t="s">
        <v>3631</v>
      </c>
      <c r="H173" s="232">
        <v>60</v>
      </c>
      <c r="I173" s="233"/>
      <c r="J173" s="234">
        <f>ROUND(I173*H173,2)</f>
        <v>0</v>
      </c>
      <c r="K173" s="230" t="s">
        <v>1</v>
      </c>
      <c r="L173" s="45"/>
      <c r="M173" s="274" t="s">
        <v>1</v>
      </c>
      <c r="N173" s="275" t="s">
        <v>44</v>
      </c>
      <c r="O173" s="276"/>
      <c r="P173" s="277">
        <f>O173*H173</f>
        <v>0</v>
      </c>
      <c r="Q173" s="277">
        <v>0</v>
      </c>
      <c r="R173" s="277">
        <f>Q173*H173</f>
        <v>0</v>
      </c>
      <c r="S173" s="277">
        <v>0</v>
      </c>
      <c r="T173" s="27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971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10sOLkAqDK2XS4zcYt4g/oe63HzK08ireSqiDN1IOTCBeD1y7NlEkJd1TVVTsmtXhPS6khl9+4NrBlJHBVzdyg==" hashValue="hyCFCN6a6+dOj9RNMp0p/2mo1K15BGd54WyrDzLCsL/wvnkLiW+OPbuOFq5gvFJ6JbvcVl0/B1oYgjn7NEDUKQ==" algorithmName="SHA-512" password="EA0A"/>
  <autoFilter ref="C126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7189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ROUND((SUM(BE133:BE293)),  2)</f>
        <v>0</v>
      </c>
      <c r="G37" s="39"/>
      <c r="H37" s="39"/>
      <c r="I37" s="166">
        <v>0.20999999999999999</v>
      </c>
      <c r="J37" s="165">
        <f>ROUND(((SUM(BE133:BE293))*I37),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ROUND((SUM(BF133:BF293)),  2)</f>
        <v>0</v>
      </c>
      <c r="G38" s="39"/>
      <c r="H38" s="39"/>
      <c r="I38" s="166">
        <v>0.14999999999999999</v>
      </c>
      <c r="J38" s="165">
        <f>ROUND(((SUM(BF133:BF293))*I38),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ROUND((SUM(BG133:BG293)),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ROUND((SUM(BH133:BH293)),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ROUND((SUM(BI133:BI293)),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VZT - Vzduchotechnika - SO 02 Stávající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7190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7191</v>
      </c>
      <c r="E102" s="193"/>
      <c r="F102" s="193"/>
      <c r="G102" s="193"/>
      <c r="H102" s="193"/>
      <c r="I102" s="193"/>
      <c r="J102" s="194">
        <f>J196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7192</v>
      </c>
      <c r="E103" s="193"/>
      <c r="F103" s="193"/>
      <c r="G103" s="193"/>
      <c r="H103" s="193"/>
      <c r="I103" s="193"/>
      <c r="J103" s="194">
        <f>J219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7193</v>
      </c>
      <c r="E104" s="193"/>
      <c r="F104" s="193"/>
      <c r="G104" s="193"/>
      <c r="H104" s="193"/>
      <c r="I104" s="193"/>
      <c r="J104" s="194">
        <f>J234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7194</v>
      </c>
      <c r="E105" s="193"/>
      <c r="F105" s="193"/>
      <c r="G105" s="193"/>
      <c r="H105" s="193"/>
      <c r="I105" s="193"/>
      <c r="J105" s="194">
        <f>J247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7195</v>
      </c>
      <c r="E106" s="193"/>
      <c r="F106" s="193"/>
      <c r="G106" s="193"/>
      <c r="H106" s="193"/>
      <c r="I106" s="193"/>
      <c r="J106" s="194">
        <f>J264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7196</v>
      </c>
      <c r="E107" s="193"/>
      <c r="F107" s="193"/>
      <c r="G107" s="193"/>
      <c r="H107" s="193"/>
      <c r="I107" s="193"/>
      <c r="J107" s="194">
        <f>J277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7197</v>
      </c>
      <c r="E108" s="193"/>
      <c r="F108" s="193"/>
      <c r="G108" s="193"/>
      <c r="H108" s="193"/>
      <c r="I108" s="193"/>
      <c r="J108" s="194">
        <f>J280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7198</v>
      </c>
      <c r="E109" s="193"/>
      <c r="F109" s="193"/>
      <c r="G109" s="193"/>
      <c r="H109" s="193"/>
      <c r="I109" s="193"/>
      <c r="J109" s="194">
        <f>J285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201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Stavební úpravy a přístavba objektu MŠ Malínek, Kaplického 386 - NAVÝŠENÍ KAPACITY MŠ MALÍNEK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188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189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279" t="s">
        <v>4823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533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VZT - Vzduchotechnika - SO 02 Stávající objekt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</v>
      </c>
      <c r="D127" s="41"/>
      <c r="E127" s="41"/>
      <c r="F127" s="28" t="str">
        <f>F16</f>
        <v xml:space="preserve"> </v>
      </c>
      <c r="G127" s="41"/>
      <c r="H127" s="41"/>
      <c r="I127" s="33" t="s">
        <v>24</v>
      </c>
      <c r="J127" s="80" t="str">
        <f>IF(J16="","",J16)</f>
        <v>15.9.2021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26</v>
      </c>
      <c r="D129" s="41"/>
      <c r="E129" s="41"/>
      <c r="F129" s="28" t="str">
        <f>E19</f>
        <v>SM Liberec, Nám.Dr.E.Beneše 1, Liberec, 460 59</v>
      </c>
      <c r="G129" s="41"/>
      <c r="H129" s="41"/>
      <c r="I129" s="33" t="s">
        <v>32</v>
      </c>
      <c r="J129" s="37" t="str">
        <f>E25</f>
        <v>FS Vision, s.r.o., B.Němcové 54/9, Liberec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IF(E22="","",E22)</f>
        <v>Vyplň údaj</v>
      </c>
      <c r="G130" s="41"/>
      <c r="H130" s="41"/>
      <c r="I130" s="33" t="s">
        <v>35</v>
      </c>
      <c r="J130" s="37" t="str">
        <f>E28</f>
        <v>Ing. Jaroslav Šíma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202</v>
      </c>
      <c r="D132" s="204" t="s">
        <v>64</v>
      </c>
      <c r="E132" s="204" t="s">
        <v>60</v>
      </c>
      <c r="F132" s="204" t="s">
        <v>61</v>
      </c>
      <c r="G132" s="204" t="s">
        <v>203</v>
      </c>
      <c r="H132" s="204" t="s">
        <v>204</v>
      </c>
      <c r="I132" s="204" t="s">
        <v>205</v>
      </c>
      <c r="J132" s="204" t="s">
        <v>193</v>
      </c>
      <c r="K132" s="205" t="s">
        <v>206</v>
      </c>
      <c r="L132" s="206"/>
      <c r="M132" s="101" t="s">
        <v>1</v>
      </c>
      <c r="N132" s="102" t="s">
        <v>43</v>
      </c>
      <c r="O132" s="102" t="s">
        <v>207</v>
      </c>
      <c r="P132" s="102" t="s">
        <v>208</v>
      </c>
      <c r="Q132" s="102" t="s">
        <v>209</v>
      </c>
      <c r="R132" s="102" t="s">
        <v>210</v>
      </c>
      <c r="S132" s="102" t="s">
        <v>211</v>
      </c>
      <c r="T132" s="103" t="s">
        <v>212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213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P134+P196+P219+P234+P247+P264+P277+P280+P285</f>
        <v>0</v>
      </c>
      <c r="Q133" s="105"/>
      <c r="R133" s="209">
        <f>R134+R196+R219+R234+R247+R264+R277+R280+R285</f>
        <v>0</v>
      </c>
      <c r="S133" s="105"/>
      <c r="T133" s="210">
        <f>T134+T196+T219+T234+T247+T264+T277+T280+T285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78</v>
      </c>
      <c r="AU133" s="18" t="s">
        <v>195</v>
      </c>
      <c r="BK133" s="211">
        <f>BK134+BK196+BK219+BK234+BK247+BK264+BK277+BK280+BK285</f>
        <v>0</v>
      </c>
    </row>
    <row r="134" s="12" customFormat="1" ht="25.92" customHeight="1">
      <c r="A134" s="12"/>
      <c r="B134" s="212"/>
      <c r="C134" s="213"/>
      <c r="D134" s="214" t="s">
        <v>78</v>
      </c>
      <c r="E134" s="215" t="s">
        <v>3384</v>
      </c>
      <c r="F134" s="215" t="s">
        <v>7199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SUM(P135:P195)</f>
        <v>0</v>
      </c>
      <c r="Q134" s="220"/>
      <c r="R134" s="221">
        <f>SUM(R135:R195)</f>
        <v>0</v>
      </c>
      <c r="S134" s="220"/>
      <c r="T134" s="222">
        <f>SUM(T135:T195)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86</v>
      </c>
      <c r="AT134" s="224" t="s">
        <v>78</v>
      </c>
      <c r="AU134" s="224" t="s">
        <v>79</v>
      </c>
      <c r="AY134" s="223" t="s">
        <v>216</v>
      </c>
      <c r="BK134" s="225">
        <f>SUM(BK135:BK195)</f>
        <v>0</v>
      </c>
    </row>
    <row r="135" s="2" customFormat="1" ht="24.15" customHeight="1">
      <c r="A135" s="39"/>
      <c r="B135" s="40"/>
      <c r="C135" s="228" t="s">
        <v>86</v>
      </c>
      <c r="D135" s="228" t="s">
        <v>218</v>
      </c>
      <c r="E135" s="229" t="s">
        <v>86</v>
      </c>
      <c r="F135" s="230" t="s">
        <v>7200</v>
      </c>
      <c r="G135" s="231" t="s">
        <v>2040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88</v>
      </c>
    </row>
    <row r="136" s="2" customFormat="1" ht="16.5" customHeight="1">
      <c r="A136" s="39"/>
      <c r="B136" s="40"/>
      <c r="C136" s="228" t="s">
        <v>88</v>
      </c>
      <c r="D136" s="228" t="s">
        <v>218</v>
      </c>
      <c r="E136" s="229" t="s">
        <v>88</v>
      </c>
      <c r="F136" s="230" t="s">
        <v>7201</v>
      </c>
      <c r="G136" s="231" t="s">
        <v>2040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121</v>
      </c>
    </row>
    <row r="137" s="2" customFormat="1" ht="16.5" customHeight="1">
      <c r="A137" s="39"/>
      <c r="B137" s="40"/>
      <c r="C137" s="228" t="s">
        <v>99</v>
      </c>
      <c r="D137" s="228" t="s">
        <v>218</v>
      </c>
      <c r="E137" s="229" t="s">
        <v>99</v>
      </c>
      <c r="F137" s="230" t="s">
        <v>7202</v>
      </c>
      <c r="G137" s="231" t="s">
        <v>2040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241</v>
      </c>
    </row>
    <row r="138" s="2" customFormat="1" ht="24.15" customHeight="1">
      <c r="A138" s="39"/>
      <c r="B138" s="40"/>
      <c r="C138" s="228" t="s">
        <v>121</v>
      </c>
      <c r="D138" s="228" t="s">
        <v>218</v>
      </c>
      <c r="E138" s="229" t="s">
        <v>121</v>
      </c>
      <c r="F138" s="230" t="s">
        <v>7203</v>
      </c>
      <c r="G138" s="231" t="s">
        <v>2040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250</v>
      </c>
    </row>
    <row r="139" s="2" customFormat="1" ht="24.15" customHeight="1">
      <c r="A139" s="39"/>
      <c r="B139" s="40"/>
      <c r="C139" s="228" t="s">
        <v>236</v>
      </c>
      <c r="D139" s="228" t="s">
        <v>218</v>
      </c>
      <c r="E139" s="229" t="s">
        <v>236</v>
      </c>
      <c r="F139" s="230" t="s">
        <v>7204</v>
      </c>
      <c r="G139" s="231" t="s">
        <v>2040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260</v>
      </c>
    </row>
    <row r="140" s="2" customFormat="1" ht="16.5" customHeight="1">
      <c r="A140" s="39"/>
      <c r="B140" s="40"/>
      <c r="C140" s="228" t="s">
        <v>241</v>
      </c>
      <c r="D140" s="228" t="s">
        <v>218</v>
      </c>
      <c r="E140" s="229" t="s">
        <v>241</v>
      </c>
      <c r="F140" s="230" t="s">
        <v>7205</v>
      </c>
      <c r="G140" s="231" t="s">
        <v>2040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269</v>
      </c>
    </row>
    <row r="141" s="2" customFormat="1" ht="16.5" customHeight="1">
      <c r="A141" s="39"/>
      <c r="B141" s="40"/>
      <c r="C141" s="228" t="s">
        <v>245</v>
      </c>
      <c r="D141" s="228" t="s">
        <v>218</v>
      </c>
      <c r="E141" s="229" t="s">
        <v>245</v>
      </c>
      <c r="F141" s="230" t="s">
        <v>7206</v>
      </c>
      <c r="G141" s="231" t="s">
        <v>2040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280</v>
      </c>
    </row>
    <row r="142" s="2" customFormat="1" ht="16.5" customHeight="1">
      <c r="A142" s="39"/>
      <c r="B142" s="40"/>
      <c r="C142" s="228" t="s">
        <v>250</v>
      </c>
      <c r="D142" s="228" t="s">
        <v>218</v>
      </c>
      <c r="E142" s="229" t="s">
        <v>250</v>
      </c>
      <c r="F142" s="230" t="s">
        <v>7207</v>
      </c>
      <c r="G142" s="231" t="s">
        <v>2040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290</v>
      </c>
    </row>
    <row r="143" s="2" customFormat="1" ht="33" customHeight="1">
      <c r="A143" s="39"/>
      <c r="B143" s="40"/>
      <c r="C143" s="228" t="s">
        <v>255</v>
      </c>
      <c r="D143" s="228" t="s">
        <v>218</v>
      </c>
      <c r="E143" s="229" t="s">
        <v>255</v>
      </c>
      <c r="F143" s="230" t="s">
        <v>7208</v>
      </c>
      <c r="G143" s="231" t="s">
        <v>2040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302</v>
      </c>
    </row>
    <row r="144" s="2" customFormat="1" ht="16.5" customHeight="1">
      <c r="A144" s="39"/>
      <c r="B144" s="40"/>
      <c r="C144" s="228" t="s">
        <v>260</v>
      </c>
      <c r="D144" s="228" t="s">
        <v>218</v>
      </c>
      <c r="E144" s="229" t="s">
        <v>260</v>
      </c>
      <c r="F144" s="230" t="s">
        <v>7209</v>
      </c>
      <c r="G144" s="231" t="s">
        <v>2040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313</v>
      </c>
    </row>
    <row r="145" s="2" customFormat="1" ht="37.8" customHeight="1">
      <c r="A145" s="39"/>
      <c r="B145" s="40"/>
      <c r="C145" s="228" t="s">
        <v>265</v>
      </c>
      <c r="D145" s="228" t="s">
        <v>218</v>
      </c>
      <c r="E145" s="229" t="s">
        <v>265</v>
      </c>
      <c r="F145" s="230" t="s">
        <v>7210</v>
      </c>
      <c r="G145" s="231" t="s">
        <v>293</v>
      </c>
      <c r="H145" s="232">
        <v>20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320</v>
      </c>
    </row>
    <row r="146" s="2" customFormat="1" ht="16.5" customHeight="1">
      <c r="A146" s="39"/>
      <c r="B146" s="40"/>
      <c r="C146" s="228" t="s">
        <v>269</v>
      </c>
      <c r="D146" s="228" t="s">
        <v>218</v>
      </c>
      <c r="E146" s="229" t="s">
        <v>269</v>
      </c>
      <c r="F146" s="230" t="s">
        <v>7211</v>
      </c>
      <c r="G146" s="231" t="s">
        <v>293</v>
      </c>
      <c r="H146" s="232">
        <v>20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331</v>
      </c>
    </row>
    <row r="147" s="2" customFormat="1" ht="24.15" customHeight="1">
      <c r="A147" s="39"/>
      <c r="B147" s="40"/>
      <c r="C147" s="228" t="s">
        <v>274</v>
      </c>
      <c r="D147" s="228" t="s">
        <v>218</v>
      </c>
      <c r="E147" s="229" t="s">
        <v>274</v>
      </c>
      <c r="F147" s="230" t="s">
        <v>7212</v>
      </c>
      <c r="G147" s="231" t="s">
        <v>2040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341</v>
      </c>
    </row>
    <row r="148" s="2" customFormat="1" ht="16.5" customHeight="1">
      <c r="A148" s="39"/>
      <c r="B148" s="40"/>
      <c r="C148" s="228" t="s">
        <v>280</v>
      </c>
      <c r="D148" s="228" t="s">
        <v>218</v>
      </c>
      <c r="E148" s="229" t="s">
        <v>280</v>
      </c>
      <c r="F148" s="230" t="s">
        <v>7213</v>
      </c>
      <c r="G148" s="231" t="s">
        <v>2040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351</v>
      </c>
    </row>
    <row r="149" s="2" customFormat="1" ht="24.15" customHeight="1">
      <c r="A149" s="39"/>
      <c r="B149" s="40"/>
      <c r="C149" s="228" t="s">
        <v>8</v>
      </c>
      <c r="D149" s="228" t="s">
        <v>218</v>
      </c>
      <c r="E149" s="229" t="s">
        <v>8</v>
      </c>
      <c r="F149" s="230" t="s">
        <v>7214</v>
      </c>
      <c r="G149" s="231" t="s">
        <v>293</v>
      </c>
      <c r="H149" s="232">
        <v>25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362</v>
      </c>
    </row>
    <row r="150" s="2" customFormat="1" ht="16.5" customHeight="1">
      <c r="A150" s="39"/>
      <c r="B150" s="40"/>
      <c r="C150" s="228" t="s">
        <v>290</v>
      </c>
      <c r="D150" s="228" t="s">
        <v>218</v>
      </c>
      <c r="E150" s="229" t="s">
        <v>290</v>
      </c>
      <c r="F150" s="230" t="s">
        <v>7215</v>
      </c>
      <c r="G150" s="231" t="s">
        <v>293</v>
      </c>
      <c r="H150" s="232">
        <v>25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371</v>
      </c>
    </row>
    <row r="151" s="2" customFormat="1" ht="37.8" customHeight="1">
      <c r="A151" s="39"/>
      <c r="B151" s="40"/>
      <c r="C151" s="228" t="s">
        <v>297</v>
      </c>
      <c r="D151" s="228" t="s">
        <v>218</v>
      </c>
      <c r="E151" s="229" t="s">
        <v>297</v>
      </c>
      <c r="F151" s="230" t="s">
        <v>7216</v>
      </c>
      <c r="G151" s="231" t="s">
        <v>2040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380</v>
      </c>
    </row>
    <row r="152" s="2" customFormat="1" ht="16.5" customHeight="1">
      <c r="A152" s="39"/>
      <c r="B152" s="40"/>
      <c r="C152" s="228" t="s">
        <v>302</v>
      </c>
      <c r="D152" s="228" t="s">
        <v>218</v>
      </c>
      <c r="E152" s="229" t="s">
        <v>302</v>
      </c>
      <c r="F152" s="230" t="s">
        <v>7217</v>
      </c>
      <c r="G152" s="231" t="s">
        <v>2040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389</v>
      </c>
    </row>
    <row r="153" s="2" customFormat="1" ht="24.15" customHeight="1">
      <c r="A153" s="39"/>
      <c r="B153" s="40"/>
      <c r="C153" s="228" t="s">
        <v>309</v>
      </c>
      <c r="D153" s="228" t="s">
        <v>218</v>
      </c>
      <c r="E153" s="229" t="s">
        <v>309</v>
      </c>
      <c r="F153" s="230" t="s">
        <v>7218</v>
      </c>
      <c r="G153" s="231" t="s">
        <v>2040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398</v>
      </c>
    </row>
    <row r="154" s="2" customFormat="1" ht="16.5" customHeight="1">
      <c r="A154" s="39"/>
      <c r="B154" s="40"/>
      <c r="C154" s="228" t="s">
        <v>313</v>
      </c>
      <c r="D154" s="228" t="s">
        <v>218</v>
      </c>
      <c r="E154" s="229" t="s">
        <v>313</v>
      </c>
      <c r="F154" s="230" t="s">
        <v>7219</v>
      </c>
      <c r="G154" s="231" t="s">
        <v>2040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408</v>
      </c>
    </row>
    <row r="155" s="2" customFormat="1" ht="24.15" customHeight="1">
      <c r="A155" s="39"/>
      <c r="B155" s="40"/>
      <c r="C155" s="228" t="s">
        <v>7</v>
      </c>
      <c r="D155" s="228" t="s">
        <v>218</v>
      </c>
      <c r="E155" s="229" t="s">
        <v>7</v>
      </c>
      <c r="F155" s="230" t="s">
        <v>7220</v>
      </c>
      <c r="G155" s="231" t="s">
        <v>2040</v>
      </c>
      <c r="H155" s="232">
        <v>4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420</v>
      </c>
    </row>
    <row r="156" s="2" customFormat="1" ht="16.5" customHeight="1">
      <c r="A156" s="39"/>
      <c r="B156" s="40"/>
      <c r="C156" s="228" t="s">
        <v>320</v>
      </c>
      <c r="D156" s="228" t="s">
        <v>218</v>
      </c>
      <c r="E156" s="229" t="s">
        <v>320</v>
      </c>
      <c r="F156" s="230" t="s">
        <v>7221</v>
      </c>
      <c r="G156" s="231" t="s">
        <v>2040</v>
      </c>
      <c r="H156" s="232">
        <v>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428</v>
      </c>
    </row>
    <row r="157" s="2" customFormat="1" ht="24.15" customHeight="1">
      <c r="A157" s="39"/>
      <c r="B157" s="40"/>
      <c r="C157" s="228" t="s">
        <v>325</v>
      </c>
      <c r="D157" s="228" t="s">
        <v>218</v>
      </c>
      <c r="E157" s="229" t="s">
        <v>325</v>
      </c>
      <c r="F157" s="230" t="s">
        <v>7222</v>
      </c>
      <c r="G157" s="231" t="s">
        <v>2040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436</v>
      </c>
    </row>
    <row r="158" s="2" customFormat="1" ht="16.5" customHeight="1">
      <c r="A158" s="39"/>
      <c r="B158" s="40"/>
      <c r="C158" s="228" t="s">
        <v>331</v>
      </c>
      <c r="D158" s="228" t="s">
        <v>218</v>
      </c>
      <c r="E158" s="229" t="s">
        <v>331</v>
      </c>
      <c r="F158" s="230" t="s">
        <v>7221</v>
      </c>
      <c r="G158" s="231" t="s">
        <v>2040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445</v>
      </c>
    </row>
    <row r="159" s="2" customFormat="1" ht="24.15" customHeight="1">
      <c r="A159" s="39"/>
      <c r="B159" s="40"/>
      <c r="C159" s="228" t="s">
        <v>336</v>
      </c>
      <c r="D159" s="228" t="s">
        <v>218</v>
      </c>
      <c r="E159" s="229" t="s">
        <v>336</v>
      </c>
      <c r="F159" s="230" t="s">
        <v>7223</v>
      </c>
      <c r="G159" s="231" t="s">
        <v>2040</v>
      </c>
      <c r="H159" s="232">
        <v>2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453</v>
      </c>
    </row>
    <row r="160" s="2" customFormat="1" ht="16.5" customHeight="1">
      <c r="A160" s="39"/>
      <c r="B160" s="40"/>
      <c r="C160" s="228" t="s">
        <v>341</v>
      </c>
      <c r="D160" s="228" t="s">
        <v>218</v>
      </c>
      <c r="E160" s="229" t="s">
        <v>341</v>
      </c>
      <c r="F160" s="230" t="s">
        <v>7221</v>
      </c>
      <c r="G160" s="231" t="s">
        <v>2040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464</v>
      </c>
    </row>
    <row r="161" s="2" customFormat="1" ht="24.15" customHeight="1">
      <c r="A161" s="39"/>
      <c r="B161" s="40"/>
      <c r="C161" s="228" t="s">
        <v>346</v>
      </c>
      <c r="D161" s="228" t="s">
        <v>218</v>
      </c>
      <c r="E161" s="229" t="s">
        <v>346</v>
      </c>
      <c r="F161" s="230" t="s">
        <v>7224</v>
      </c>
      <c r="G161" s="231" t="s">
        <v>2040</v>
      </c>
      <c r="H161" s="232">
        <v>2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474</v>
      </c>
    </row>
    <row r="162" s="2" customFormat="1" ht="16.5" customHeight="1">
      <c r="A162" s="39"/>
      <c r="B162" s="40"/>
      <c r="C162" s="228" t="s">
        <v>351</v>
      </c>
      <c r="D162" s="228" t="s">
        <v>218</v>
      </c>
      <c r="E162" s="229" t="s">
        <v>351</v>
      </c>
      <c r="F162" s="230" t="s">
        <v>7225</v>
      </c>
      <c r="G162" s="231" t="s">
        <v>2040</v>
      </c>
      <c r="H162" s="232">
        <v>2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483</v>
      </c>
    </row>
    <row r="163" s="2" customFormat="1" ht="33" customHeight="1">
      <c r="A163" s="39"/>
      <c r="B163" s="40"/>
      <c r="C163" s="228" t="s">
        <v>356</v>
      </c>
      <c r="D163" s="228" t="s">
        <v>218</v>
      </c>
      <c r="E163" s="229" t="s">
        <v>356</v>
      </c>
      <c r="F163" s="230" t="s">
        <v>7226</v>
      </c>
      <c r="G163" s="231" t="s">
        <v>2040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494</v>
      </c>
    </row>
    <row r="164" s="2" customFormat="1" ht="16.5" customHeight="1">
      <c r="A164" s="39"/>
      <c r="B164" s="40"/>
      <c r="C164" s="228" t="s">
        <v>362</v>
      </c>
      <c r="D164" s="228" t="s">
        <v>218</v>
      </c>
      <c r="E164" s="229" t="s">
        <v>362</v>
      </c>
      <c r="F164" s="230" t="s">
        <v>7227</v>
      </c>
      <c r="G164" s="231" t="s">
        <v>2040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504</v>
      </c>
    </row>
    <row r="165" s="2" customFormat="1" ht="24.15" customHeight="1">
      <c r="A165" s="39"/>
      <c r="B165" s="40"/>
      <c r="C165" s="228" t="s">
        <v>367</v>
      </c>
      <c r="D165" s="228" t="s">
        <v>218</v>
      </c>
      <c r="E165" s="229" t="s">
        <v>367</v>
      </c>
      <c r="F165" s="230" t="s">
        <v>7228</v>
      </c>
      <c r="G165" s="231" t="s">
        <v>2040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515</v>
      </c>
    </row>
    <row r="166" s="2" customFormat="1" ht="16.5" customHeight="1">
      <c r="A166" s="39"/>
      <c r="B166" s="40"/>
      <c r="C166" s="228" t="s">
        <v>371</v>
      </c>
      <c r="D166" s="228" t="s">
        <v>218</v>
      </c>
      <c r="E166" s="229" t="s">
        <v>371</v>
      </c>
      <c r="F166" s="230" t="s">
        <v>7227</v>
      </c>
      <c r="G166" s="231" t="s">
        <v>2040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528</v>
      </c>
    </row>
    <row r="167" s="2" customFormat="1" ht="24.15" customHeight="1">
      <c r="A167" s="39"/>
      <c r="B167" s="40"/>
      <c r="C167" s="228" t="s">
        <v>376</v>
      </c>
      <c r="D167" s="228" t="s">
        <v>218</v>
      </c>
      <c r="E167" s="229" t="s">
        <v>376</v>
      </c>
      <c r="F167" s="230" t="s">
        <v>7229</v>
      </c>
      <c r="G167" s="231" t="s">
        <v>2040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863</v>
      </c>
    </row>
    <row r="168" s="2" customFormat="1" ht="16.5" customHeight="1">
      <c r="A168" s="39"/>
      <c r="B168" s="40"/>
      <c r="C168" s="228" t="s">
        <v>380</v>
      </c>
      <c r="D168" s="228" t="s">
        <v>218</v>
      </c>
      <c r="E168" s="229" t="s">
        <v>380</v>
      </c>
      <c r="F168" s="230" t="s">
        <v>7227</v>
      </c>
      <c r="G168" s="231" t="s">
        <v>2040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875</v>
      </c>
    </row>
    <row r="169" s="2" customFormat="1" ht="24.15" customHeight="1">
      <c r="A169" s="39"/>
      <c r="B169" s="40"/>
      <c r="C169" s="228" t="s">
        <v>384</v>
      </c>
      <c r="D169" s="228" t="s">
        <v>218</v>
      </c>
      <c r="E169" s="229" t="s">
        <v>384</v>
      </c>
      <c r="F169" s="230" t="s">
        <v>7230</v>
      </c>
      <c r="G169" s="231" t="s">
        <v>2040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885</v>
      </c>
    </row>
    <row r="170" s="2" customFormat="1" ht="16.5" customHeight="1">
      <c r="A170" s="39"/>
      <c r="B170" s="40"/>
      <c r="C170" s="228" t="s">
        <v>389</v>
      </c>
      <c r="D170" s="228" t="s">
        <v>218</v>
      </c>
      <c r="E170" s="229" t="s">
        <v>389</v>
      </c>
      <c r="F170" s="230" t="s">
        <v>7227</v>
      </c>
      <c r="G170" s="231" t="s">
        <v>2040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898</v>
      </c>
    </row>
    <row r="171" s="2" customFormat="1" ht="24.15" customHeight="1">
      <c r="A171" s="39"/>
      <c r="B171" s="40"/>
      <c r="C171" s="228" t="s">
        <v>394</v>
      </c>
      <c r="D171" s="228" t="s">
        <v>218</v>
      </c>
      <c r="E171" s="229" t="s">
        <v>394</v>
      </c>
      <c r="F171" s="230" t="s">
        <v>7231</v>
      </c>
      <c r="G171" s="231" t="s">
        <v>2040</v>
      </c>
      <c r="H171" s="232">
        <v>3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909</v>
      </c>
    </row>
    <row r="172" s="2" customFormat="1" ht="16.5" customHeight="1">
      <c r="A172" s="39"/>
      <c r="B172" s="40"/>
      <c r="C172" s="228" t="s">
        <v>398</v>
      </c>
      <c r="D172" s="228" t="s">
        <v>218</v>
      </c>
      <c r="E172" s="229" t="s">
        <v>398</v>
      </c>
      <c r="F172" s="230" t="s">
        <v>7232</v>
      </c>
      <c r="G172" s="231" t="s">
        <v>2040</v>
      </c>
      <c r="H172" s="232">
        <v>3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920</v>
      </c>
    </row>
    <row r="173" s="2" customFormat="1" ht="24.15" customHeight="1">
      <c r="A173" s="39"/>
      <c r="B173" s="40"/>
      <c r="C173" s="228" t="s">
        <v>403</v>
      </c>
      <c r="D173" s="228" t="s">
        <v>218</v>
      </c>
      <c r="E173" s="229" t="s">
        <v>403</v>
      </c>
      <c r="F173" s="230" t="s">
        <v>7233</v>
      </c>
      <c r="G173" s="231" t="s">
        <v>2040</v>
      </c>
      <c r="H173" s="232">
        <v>3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930</v>
      </c>
    </row>
    <row r="174" s="2" customFormat="1" ht="16.5" customHeight="1">
      <c r="A174" s="39"/>
      <c r="B174" s="40"/>
      <c r="C174" s="228" t="s">
        <v>408</v>
      </c>
      <c r="D174" s="228" t="s">
        <v>218</v>
      </c>
      <c r="E174" s="229" t="s">
        <v>408</v>
      </c>
      <c r="F174" s="230" t="s">
        <v>7232</v>
      </c>
      <c r="G174" s="231" t="s">
        <v>2040</v>
      </c>
      <c r="H174" s="232">
        <v>3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945</v>
      </c>
    </row>
    <row r="175" s="2" customFormat="1" ht="24.15" customHeight="1">
      <c r="A175" s="39"/>
      <c r="B175" s="40"/>
      <c r="C175" s="228" t="s">
        <v>415</v>
      </c>
      <c r="D175" s="228" t="s">
        <v>218</v>
      </c>
      <c r="E175" s="229" t="s">
        <v>415</v>
      </c>
      <c r="F175" s="230" t="s">
        <v>7234</v>
      </c>
      <c r="G175" s="231" t="s">
        <v>2040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953</v>
      </c>
    </row>
    <row r="176" s="2" customFormat="1" ht="16.5" customHeight="1">
      <c r="A176" s="39"/>
      <c r="B176" s="40"/>
      <c r="C176" s="228" t="s">
        <v>420</v>
      </c>
      <c r="D176" s="228" t="s">
        <v>218</v>
      </c>
      <c r="E176" s="229" t="s">
        <v>420</v>
      </c>
      <c r="F176" s="230" t="s">
        <v>7232</v>
      </c>
      <c r="G176" s="231" t="s">
        <v>2040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963</v>
      </c>
    </row>
    <row r="177" s="2" customFormat="1" ht="24.15" customHeight="1">
      <c r="A177" s="39"/>
      <c r="B177" s="40"/>
      <c r="C177" s="228" t="s">
        <v>424</v>
      </c>
      <c r="D177" s="228" t="s">
        <v>218</v>
      </c>
      <c r="E177" s="229" t="s">
        <v>424</v>
      </c>
      <c r="F177" s="230" t="s">
        <v>7235</v>
      </c>
      <c r="G177" s="231" t="s">
        <v>2040</v>
      </c>
      <c r="H177" s="232">
        <v>15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971</v>
      </c>
    </row>
    <row r="178" s="2" customFormat="1" ht="16.5" customHeight="1">
      <c r="A178" s="39"/>
      <c r="B178" s="40"/>
      <c r="C178" s="228" t="s">
        <v>428</v>
      </c>
      <c r="D178" s="228" t="s">
        <v>218</v>
      </c>
      <c r="E178" s="229" t="s">
        <v>428</v>
      </c>
      <c r="F178" s="230" t="s">
        <v>7232</v>
      </c>
      <c r="G178" s="231" t="s">
        <v>2040</v>
      </c>
      <c r="H178" s="232">
        <v>15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991</v>
      </c>
    </row>
    <row r="179" s="2" customFormat="1" ht="24.15" customHeight="1">
      <c r="A179" s="39"/>
      <c r="B179" s="40"/>
      <c r="C179" s="228" t="s">
        <v>432</v>
      </c>
      <c r="D179" s="228" t="s">
        <v>218</v>
      </c>
      <c r="E179" s="229" t="s">
        <v>432</v>
      </c>
      <c r="F179" s="230" t="s">
        <v>7236</v>
      </c>
      <c r="G179" s="231" t="s">
        <v>2040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1010</v>
      </c>
    </row>
    <row r="180" s="2" customFormat="1" ht="16.5" customHeight="1">
      <c r="A180" s="39"/>
      <c r="B180" s="40"/>
      <c r="C180" s="228" t="s">
        <v>436</v>
      </c>
      <c r="D180" s="228" t="s">
        <v>218</v>
      </c>
      <c r="E180" s="229" t="s">
        <v>436</v>
      </c>
      <c r="F180" s="230" t="s">
        <v>7232</v>
      </c>
      <c r="G180" s="231" t="s">
        <v>2040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1020</v>
      </c>
    </row>
    <row r="181" s="2" customFormat="1" ht="24.15" customHeight="1">
      <c r="A181" s="39"/>
      <c r="B181" s="40"/>
      <c r="C181" s="228" t="s">
        <v>441</v>
      </c>
      <c r="D181" s="228" t="s">
        <v>218</v>
      </c>
      <c r="E181" s="229" t="s">
        <v>441</v>
      </c>
      <c r="F181" s="230" t="s">
        <v>7237</v>
      </c>
      <c r="G181" s="231" t="s">
        <v>277</v>
      </c>
      <c r="H181" s="232">
        <v>120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1030</v>
      </c>
    </row>
    <row r="182" s="2" customFormat="1" ht="16.5" customHeight="1">
      <c r="A182" s="39"/>
      <c r="B182" s="40"/>
      <c r="C182" s="228" t="s">
        <v>445</v>
      </c>
      <c r="D182" s="228" t="s">
        <v>218</v>
      </c>
      <c r="E182" s="229" t="s">
        <v>445</v>
      </c>
      <c r="F182" s="230" t="s">
        <v>7238</v>
      </c>
      <c r="G182" s="231" t="s">
        <v>277</v>
      </c>
      <c r="H182" s="232">
        <v>120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1078</v>
      </c>
    </row>
    <row r="183" s="2" customFormat="1" ht="24.15" customHeight="1">
      <c r="A183" s="39"/>
      <c r="B183" s="40"/>
      <c r="C183" s="228" t="s">
        <v>449</v>
      </c>
      <c r="D183" s="228" t="s">
        <v>218</v>
      </c>
      <c r="E183" s="229" t="s">
        <v>449</v>
      </c>
      <c r="F183" s="230" t="s">
        <v>7239</v>
      </c>
      <c r="G183" s="231" t="s">
        <v>277</v>
      </c>
      <c r="H183" s="232">
        <v>70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1091</v>
      </c>
    </row>
    <row r="184" s="2" customFormat="1" ht="16.5" customHeight="1">
      <c r="A184" s="39"/>
      <c r="B184" s="40"/>
      <c r="C184" s="228" t="s">
        <v>453</v>
      </c>
      <c r="D184" s="228" t="s">
        <v>218</v>
      </c>
      <c r="E184" s="229" t="s">
        <v>453</v>
      </c>
      <c r="F184" s="230" t="s">
        <v>7238</v>
      </c>
      <c r="G184" s="231" t="s">
        <v>277</v>
      </c>
      <c r="H184" s="232">
        <v>70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1103</v>
      </c>
    </row>
    <row r="185" s="2" customFormat="1" ht="24.15" customHeight="1">
      <c r="A185" s="39"/>
      <c r="B185" s="40"/>
      <c r="C185" s="228" t="s">
        <v>459</v>
      </c>
      <c r="D185" s="228" t="s">
        <v>218</v>
      </c>
      <c r="E185" s="229" t="s">
        <v>459</v>
      </c>
      <c r="F185" s="230" t="s">
        <v>7240</v>
      </c>
      <c r="G185" s="231" t="s">
        <v>293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1113</v>
      </c>
    </row>
    <row r="186" s="2" customFormat="1" ht="16.5" customHeight="1">
      <c r="A186" s="39"/>
      <c r="B186" s="40"/>
      <c r="C186" s="228" t="s">
        <v>464</v>
      </c>
      <c r="D186" s="228" t="s">
        <v>218</v>
      </c>
      <c r="E186" s="229" t="s">
        <v>464</v>
      </c>
      <c r="F186" s="230" t="s">
        <v>7238</v>
      </c>
      <c r="G186" s="231" t="s">
        <v>293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1123</v>
      </c>
    </row>
    <row r="187" s="2" customFormat="1" ht="24.15" customHeight="1">
      <c r="A187" s="39"/>
      <c r="B187" s="40"/>
      <c r="C187" s="228" t="s">
        <v>469</v>
      </c>
      <c r="D187" s="228" t="s">
        <v>218</v>
      </c>
      <c r="E187" s="229" t="s">
        <v>469</v>
      </c>
      <c r="F187" s="230" t="s">
        <v>7241</v>
      </c>
      <c r="G187" s="231" t="s">
        <v>277</v>
      </c>
      <c r="H187" s="232">
        <v>100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1132</v>
      </c>
    </row>
    <row r="188" s="2" customFormat="1" ht="16.5" customHeight="1">
      <c r="A188" s="39"/>
      <c r="B188" s="40"/>
      <c r="C188" s="228" t="s">
        <v>474</v>
      </c>
      <c r="D188" s="228" t="s">
        <v>218</v>
      </c>
      <c r="E188" s="229" t="s">
        <v>474</v>
      </c>
      <c r="F188" s="230" t="s">
        <v>7242</v>
      </c>
      <c r="G188" s="231" t="s">
        <v>277</v>
      </c>
      <c r="H188" s="232">
        <v>100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1140</v>
      </c>
    </row>
    <row r="189" s="2" customFormat="1" ht="24.15" customHeight="1">
      <c r="A189" s="39"/>
      <c r="B189" s="40"/>
      <c r="C189" s="228" t="s">
        <v>479</v>
      </c>
      <c r="D189" s="228" t="s">
        <v>218</v>
      </c>
      <c r="E189" s="229" t="s">
        <v>479</v>
      </c>
      <c r="F189" s="230" t="s">
        <v>7243</v>
      </c>
      <c r="G189" s="231" t="s">
        <v>277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1149</v>
      </c>
    </row>
    <row r="190" s="2" customFormat="1" ht="16.5" customHeight="1">
      <c r="A190" s="39"/>
      <c r="B190" s="40"/>
      <c r="C190" s="228" t="s">
        <v>483</v>
      </c>
      <c r="D190" s="228" t="s">
        <v>218</v>
      </c>
      <c r="E190" s="229" t="s">
        <v>483</v>
      </c>
      <c r="F190" s="230" t="s">
        <v>7244</v>
      </c>
      <c r="G190" s="231" t="s">
        <v>277</v>
      </c>
      <c r="H190" s="232">
        <v>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1210</v>
      </c>
    </row>
    <row r="191" s="2" customFormat="1" ht="33" customHeight="1">
      <c r="A191" s="39"/>
      <c r="B191" s="40"/>
      <c r="C191" s="228" t="s">
        <v>487</v>
      </c>
      <c r="D191" s="228" t="s">
        <v>218</v>
      </c>
      <c r="E191" s="229" t="s">
        <v>487</v>
      </c>
      <c r="F191" s="230" t="s">
        <v>7245</v>
      </c>
      <c r="G191" s="231" t="s">
        <v>2040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1230</v>
      </c>
    </row>
    <row r="192" s="2" customFormat="1" ht="16.5" customHeight="1">
      <c r="A192" s="39"/>
      <c r="B192" s="40"/>
      <c r="C192" s="228" t="s">
        <v>494</v>
      </c>
      <c r="D192" s="228" t="s">
        <v>218</v>
      </c>
      <c r="E192" s="229" t="s">
        <v>494</v>
      </c>
      <c r="F192" s="230" t="s">
        <v>7246</v>
      </c>
      <c r="G192" s="231" t="s">
        <v>2040</v>
      </c>
      <c r="H192" s="232">
        <v>2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1243</v>
      </c>
    </row>
    <row r="193" s="2" customFormat="1" ht="24.15" customHeight="1">
      <c r="A193" s="39"/>
      <c r="B193" s="40"/>
      <c r="C193" s="228" t="s">
        <v>499</v>
      </c>
      <c r="D193" s="228" t="s">
        <v>218</v>
      </c>
      <c r="E193" s="229" t="s">
        <v>499</v>
      </c>
      <c r="F193" s="230" t="s">
        <v>7247</v>
      </c>
      <c r="G193" s="231" t="s">
        <v>277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1256</v>
      </c>
    </row>
    <row r="194" s="2" customFormat="1" ht="16.5" customHeight="1">
      <c r="A194" s="39"/>
      <c r="B194" s="40"/>
      <c r="C194" s="228" t="s">
        <v>504</v>
      </c>
      <c r="D194" s="228" t="s">
        <v>218</v>
      </c>
      <c r="E194" s="229" t="s">
        <v>504</v>
      </c>
      <c r="F194" s="230" t="s">
        <v>7248</v>
      </c>
      <c r="G194" s="231" t="s">
        <v>277</v>
      </c>
      <c r="H194" s="232">
        <v>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1277</v>
      </c>
    </row>
    <row r="195" s="2" customFormat="1" ht="16.5" customHeight="1">
      <c r="A195" s="39"/>
      <c r="B195" s="40"/>
      <c r="C195" s="228" t="s">
        <v>510</v>
      </c>
      <c r="D195" s="228" t="s">
        <v>218</v>
      </c>
      <c r="E195" s="229" t="s">
        <v>510</v>
      </c>
      <c r="F195" s="230" t="s">
        <v>7249</v>
      </c>
      <c r="G195" s="231" t="s">
        <v>2040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1294</v>
      </c>
    </row>
    <row r="196" s="12" customFormat="1" ht="25.92" customHeight="1">
      <c r="A196" s="12"/>
      <c r="B196" s="212"/>
      <c r="C196" s="213"/>
      <c r="D196" s="214" t="s">
        <v>78</v>
      </c>
      <c r="E196" s="215" t="s">
        <v>3400</v>
      </c>
      <c r="F196" s="215" t="s">
        <v>7250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SUM(P197:P218)</f>
        <v>0</v>
      </c>
      <c r="Q196" s="220"/>
      <c r="R196" s="221">
        <f>SUM(R197:R218)</f>
        <v>0</v>
      </c>
      <c r="S196" s="220"/>
      <c r="T196" s="222">
        <f>SUM(T197:T218)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86</v>
      </c>
      <c r="AT196" s="224" t="s">
        <v>78</v>
      </c>
      <c r="AU196" s="224" t="s">
        <v>79</v>
      </c>
      <c r="AY196" s="223" t="s">
        <v>216</v>
      </c>
      <c r="BK196" s="225">
        <f>SUM(BK197:BK218)</f>
        <v>0</v>
      </c>
    </row>
    <row r="197" s="2" customFormat="1" ht="24.15" customHeight="1">
      <c r="A197" s="39"/>
      <c r="B197" s="40"/>
      <c r="C197" s="228" t="s">
        <v>515</v>
      </c>
      <c r="D197" s="228" t="s">
        <v>218</v>
      </c>
      <c r="E197" s="229" t="s">
        <v>3881</v>
      </c>
      <c r="F197" s="230" t="s">
        <v>7251</v>
      </c>
      <c r="G197" s="231" t="s">
        <v>2040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1322</v>
      </c>
    </row>
    <row r="198" s="2" customFormat="1" ht="16.5" customHeight="1">
      <c r="A198" s="39"/>
      <c r="B198" s="40"/>
      <c r="C198" s="228" t="s">
        <v>521</v>
      </c>
      <c r="D198" s="228" t="s">
        <v>218</v>
      </c>
      <c r="E198" s="229" t="s">
        <v>3889</v>
      </c>
      <c r="F198" s="230" t="s">
        <v>7252</v>
      </c>
      <c r="G198" s="231" t="s">
        <v>2040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1332</v>
      </c>
    </row>
    <row r="199" s="2" customFormat="1" ht="24.15" customHeight="1">
      <c r="A199" s="39"/>
      <c r="B199" s="40"/>
      <c r="C199" s="228" t="s">
        <v>528</v>
      </c>
      <c r="D199" s="228" t="s">
        <v>218</v>
      </c>
      <c r="E199" s="229" t="s">
        <v>3989</v>
      </c>
      <c r="F199" s="230" t="s">
        <v>7253</v>
      </c>
      <c r="G199" s="231" t="s">
        <v>2040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121</v>
      </c>
      <c r="AT199" s="239" t="s">
        <v>218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1344</v>
      </c>
    </row>
    <row r="200" s="2" customFormat="1" ht="16.5" customHeight="1">
      <c r="A200" s="39"/>
      <c r="B200" s="40"/>
      <c r="C200" s="228" t="s">
        <v>856</v>
      </c>
      <c r="D200" s="228" t="s">
        <v>218</v>
      </c>
      <c r="E200" s="229" t="s">
        <v>3993</v>
      </c>
      <c r="F200" s="230" t="s">
        <v>7254</v>
      </c>
      <c r="G200" s="231" t="s">
        <v>2040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1361</v>
      </c>
    </row>
    <row r="201" s="2" customFormat="1" ht="24.15" customHeight="1">
      <c r="A201" s="39"/>
      <c r="B201" s="40"/>
      <c r="C201" s="228" t="s">
        <v>863</v>
      </c>
      <c r="D201" s="228" t="s">
        <v>218</v>
      </c>
      <c r="E201" s="229" t="s">
        <v>7255</v>
      </c>
      <c r="F201" s="230" t="s">
        <v>7256</v>
      </c>
      <c r="G201" s="231" t="s">
        <v>2040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121</v>
      </c>
      <c r="AT201" s="239" t="s">
        <v>218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1371</v>
      </c>
    </row>
    <row r="202" s="2" customFormat="1" ht="16.5" customHeight="1">
      <c r="A202" s="39"/>
      <c r="B202" s="40"/>
      <c r="C202" s="228" t="s">
        <v>869</v>
      </c>
      <c r="D202" s="228" t="s">
        <v>218</v>
      </c>
      <c r="E202" s="229" t="s">
        <v>7257</v>
      </c>
      <c r="F202" s="230" t="s">
        <v>7254</v>
      </c>
      <c r="G202" s="231" t="s">
        <v>2040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1396</v>
      </c>
    </row>
    <row r="203" s="2" customFormat="1" ht="33" customHeight="1">
      <c r="A203" s="39"/>
      <c r="B203" s="40"/>
      <c r="C203" s="228" t="s">
        <v>875</v>
      </c>
      <c r="D203" s="228" t="s">
        <v>218</v>
      </c>
      <c r="E203" s="229" t="s">
        <v>7258</v>
      </c>
      <c r="F203" s="230" t="s">
        <v>7259</v>
      </c>
      <c r="G203" s="231" t="s">
        <v>2040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121</v>
      </c>
      <c r="AT203" s="239" t="s">
        <v>218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1406</v>
      </c>
    </row>
    <row r="204" s="2" customFormat="1" ht="16.5" customHeight="1">
      <c r="A204" s="39"/>
      <c r="B204" s="40"/>
      <c r="C204" s="228" t="s">
        <v>880</v>
      </c>
      <c r="D204" s="228" t="s">
        <v>218</v>
      </c>
      <c r="E204" s="229" t="s">
        <v>7260</v>
      </c>
      <c r="F204" s="230" t="s">
        <v>7217</v>
      </c>
      <c r="G204" s="231" t="s">
        <v>2040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1417</v>
      </c>
    </row>
    <row r="205" s="2" customFormat="1" ht="24.15" customHeight="1">
      <c r="A205" s="39"/>
      <c r="B205" s="40"/>
      <c r="C205" s="228" t="s">
        <v>885</v>
      </c>
      <c r="D205" s="228" t="s">
        <v>218</v>
      </c>
      <c r="E205" s="229" t="s">
        <v>7261</v>
      </c>
      <c r="F205" s="230" t="s">
        <v>7262</v>
      </c>
      <c r="G205" s="231" t="s">
        <v>2040</v>
      </c>
      <c r="H205" s="232">
        <v>2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121</v>
      </c>
      <c r="AT205" s="239" t="s">
        <v>218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1430</v>
      </c>
    </row>
    <row r="206" s="2" customFormat="1" ht="16.5" customHeight="1">
      <c r="A206" s="39"/>
      <c r="B206" s="40"/>
      <c r="C206" s="228" t="s">
        <v>891</v>
      </c>
      <c r="D206" s="228" t="s">
        <v>218</v>
      </c>
      <c r="E206" s="229" t="s">
        <v>7263</v>
      </c>
      <c r="F206" s="230" t="s">
        <v>7232</v>
      </c>
      <c r="G206" s="231" t="s">
        <v>2040</v>
      </c>
      <c r="H206" s="232">
        <v>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1442</v>
      </c>
    </row>
    <row r="207" s="2" customFormat="1" ht="24.15" customHeight="1">
      <c r="A207" s="39"/>
      <c r="B207" s="40"/>
      <c r="C207" s="228" t="s">
        <v>898</v>
      </c>
      <c r="D207" s="228" t="s">
        <v>218</v>
      </c>
      <c r="E207" s="229" t="s">
        <v>7264</v>
      </c>
      <c r="F207" s="230" t="s">
        <v>7265</v>
      </c>
      <c r="G207" s="231" t="s">
        <v>2040</v>
      </c>
      <c r="H207" s="232">
        <v>2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1454</v>
      </c>
    </row>
    <row r="208" s="2" customFormat="1" ht="16.5" customHeight="1">
      <c r="A208" s="39"/>
      <c r="B208" s="40"/>
      <c r="C208" s="228" t="s">
        <v>903</v>
      </c>
      <c r="D208" s="228" t="s">
        <v>218</v>
      </c>
      <c r="E208" s="229" t="s">
        <v>7266</v>
      </c>
      <c r="F208" s="230" t="s">
        <v>7232</v>
      </c>
      <c r="G208" s="231" t="s">
        <v>2040</v>
      </c>
      <c r="H208" s="232">
        <v>2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1463</v>
      </c>
    </row>
    <row r="209" s="2" customFormat="1" ht="24.15" customHeight="1">
      <c r="A209" s="39"/>
      <c r="B209" s="40"/>
      <c r="C209" s="228" t="s">
        <v>909</v>
      </c>
      <c r="D209" s="228" t="s">
        <v>218</v>
      </c>
      <c r="E209" s="229" t="s">
        <v>7267</v>
      </c>
      <c r="F209" s="230" t="s">
        <v>7268</v>
      </c>
      <c r="G209" s="231" t="s">
        <v>2040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1472</v>
      </c>
    </row>
    <row r="210" s="2" customFormat="1" ht="16.5" customHeight="1">
      <c r="A210" s="39"/>
      <c r="B210" s="40"/>
      <c r="C210" s="228" t="s">
        <v>914</v>
      </c>
      <c r="D210" s="228" t="s">
        <v>218</v>
      </c>
      <c r="E210" s="229" t="s">
        <v>7269</v>
      </c>
      <c r="F210" s="230" t="s">
        <v>7270</v>
      </c>
      <c r="G210" s="231" t="s">
        <v>2040</v>
      </c>
      <c r="H210" s="232">
        <v>2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86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1486</v>
      </c>
    </row>
    <row r="211" s="2" customFormat="1" ht="24.15" customHeight="1">
      <c r="A211" s="39"/>
      <c r="B211" s="40"/>
      <c r="C211" s="228" t="s">
        <v>920</v>
      </c>
      <c r="D211" s="228" t="s">
        <v>218</v>
      </c>
      <c r="E211" s="229" t="s">
        <v>7271</v>
      </c>
      <c r="F211" s="230" t="s">
        <v>7272</v>
      </c>
      <c r="G211" s="231" t="s">
        <v>293</v>
      </c>
      <c r="H211" s="232">
        <v>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1497</v>
      </c>
    </row>
    <row r="212" s="2" customFormat="1" ht="16.5" customHeight="1">
      <c r="A212" s="39"/>
      <c r="B212" s="40"/>
      <c r="C212" s="228" t="s">
        <v>925</v>
      </c>
      <c r="D212" s="228" t="s">
        <v>218</v>
      </c>
      <c r="E212" s="229" t="s">
        <v>7273</v>
      </c>
      <c r="F212" s="230" t="s">
        <v>7238</v>
      </c>
      <c r="G212" s="231" t="s">
        <v>293</v>
      </c>
      <c r="H212" s="232">
        <v>2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86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1508</v>
      </c>
    </row>
    <row r="213" s="2" customFormat="1" ht="24.15" customHeight="1">
      <c r="A213" s="39"/>
      <c r="B213" s="40"/>
      <c r="C213" s="228" t="s">
        <v>930</v>
      </c>
      <c r="D213" s="228" t="s">
        <v>218</v>
      </c>
      <c r="E213" s="229" t="s">
        <v>7274</v>
      </c>
      <c r="F213" s="230" t="s">
        <v>7239</v>
      </c>
      <c r="G213" s="231" t="s">
        <v>277</v>
      </c>
      <c r="H213" s="232">
        <v>8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121</v>
      </c>
      <c r="AT213" s="239" t="s">
        <v>218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1518</v>
      </c>
    </row>
    <row r="214" s="2" customFormat="1" ht="16.5" customHeight="1">
      <c r="A214" s="39"/>
      <c r="B214" s="40"/>
      <c r="C214" s="228" t="s">
        <v>941</v>
      </c>
      <c r="D214" s="228" t="s">
        <v>218</v>
      </c>
      <c r="E214" s="229" t="s">
        <v>7275</v>
      </c>
      <c r="F214" s="230" t="s">
        <v>7238</v>
      </c>
      <c r="G214" s="231" t="s">
        <v>277</v>
      </c>
      <c r="H214" s="232">
        <v>8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1531</v>
      </c>
    </row>
    <row r="215" s="2" customFormat="1" ht="24.15" customHeight="1">
      <c r="A215" s="39"/>
      <c r="B215" s="40"/>
      <c r="C215" s="228" t="s">
        <v>945</v>
      </c>
      <c r="D215" s="228" t="s">
        <v>218</v>
      </c>
      <c r="E215" s="229" t="s">
        <v>7276</v>
      </c>
      <c r="F215" s="230" t="s">
        <v>7277</v>
      </c>
      <c r="G215" s="231" t="s">
        <v>293</v>
      </c>
      <c r="H215" s="232">
        <v>3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121</v>
      </c>
      <c r="AT215" s="239" t="s">
        <v>218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1540</v>
      </c>
    </row>
    <row r="216" s="2" customFormat="1" ht="16.5" customHeight="1">
      <c r="A216" s="39"/>
      <c r="B216" s="40"/>
      <c r="C216" s="228" t="s">
        <v>949</v>
      </c>
      <c r="D216" s="228" t="s">
        <v>218</v>
      </c>
      <c r="E216" s="229" t="s">
        <v>7278</v>
      </c>
      <c r="F216" s="230" t="s">
        <v>7238</v>
      </c>
      <c r="G216" s="231" t="s">
        <v>293</v>
      </c>
      <c r="H216" s="232">
        <v>3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86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1552</v>
      </c>
    </row>
    <row r="217" s="2" customFormat="1" ht="24.15" customHeight="1">
      <c r="A217" s="39"/>
      <c r="B217" s="40"/>
      <c r="C217" s="228" t="s">
        <v>953</v>
      </c>
      <c r="D217" s="228" t="s">
        <v>218</v>
      </c>
      <c r="E217" s="229" t="s">
        <v>7279</v>
      </c>
      <c r="F217" s="230" t="s">
        <v>7280</v>
      </c>
      <c r="G217" s="231" t="s">
        <v>277</v>
      </c>
      <c r="H217" s="232">
        <v>4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121</v>
      </c>
      <c r="AT217" s="239" t="s">
        <v>218</v>
      </c>
      <c r="AU217" s="239" t="s">
        <v>86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1563</v>
      </c>
    </row>
    <row r="218" s="2" customFormat="1" ht="16.5" customHeight="1">
      <c r="A218" s="39"/>
      <c r="B218" s="40"/>
      <c r="C218" s="228" t="s">
        <v>959</v>
      </c>
      <c r="D218" s="228" t="s">
        <v>218</v>
      </c>
      <c r="E218" s="229" t="s">
        <v>7281</v>
      </c>
      <c r="F218" s="230" t="s">
        <v>7242</v>
      </c>
      <c r="G218" s="231" t="s">
        <v>277</v>
      </c>
      <c r="H218" s="232">
        <v>4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1572</v>
      </c>
    </row>
    <row r="219" s="12" customFormat="1" ht="25.92" customHeight="1">
      <c r="A219" s="12"/>
      <c r="B219" s="212"/>
      <c r="C219" s="213"/>
      <c r="D219" s="214" t="s">
        <v>78</v>
      </c>
      <c r="E219" s="215" t="s">
        <v>3454</v>
      </c>
      <c r="F219" s="215" t="s">
        <v>7282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SUM(P220:P233)</f>
        <v>0</v>
      </c>
      <c r="Q219" s="220"/>
      <c r="R219" s="221">
        <f>SUM(R220:R233)</f>
        <v>0</v>
      </c>
      <c r="S219" s="220"/>
      <c r="T219" s="222">
        <f>SUM(T220:T233)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86</v>
      </c>
      <c r="AT219" s="224" t="s">
        <v>78</v>
      </c>
      <c r="AU219" s="224" t="s">
        <v>79</v>
      </c>
      <c r="AY219" s="223" t="s">
        <v>216</v>
      </c>
      <c r="BK219" s="225">
        <f>SUM(BK220:BK233)</f>
        <v>0</v>
      </c>
    </row>
    <row r="220" s="2" customFormat="1" ht="24.15" customHeight="1">
      <c r="A220" s="39"/>
      <c r="B220" s="40"/>
      <c r="C220" s="228" t="s">
        <v>963</v>
      </c>
      <c r="D220" s="228" t="s">
        <v>218</v>
      </c>
      <c r="E220" s="229" t="s">
        <v>3884</v>
      </c>
      <c r="F220" s="230" t="s">
        <v>7283</v>
      </c>
      <c r="G220" s="231" t="s">
        <v>2040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121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1594</v>
      </c>
    </row>
    <row r="221" s="2" customFormat="1" ht="16.5" customHeight="1">
      <c r="A221" s="39"/>
      <c r="B221" s="40"/>
      <c r="C221" s="228" t="s">
        <v>967</v>
      </c>
      <c r="D221" s="228" t="s">
        <v>218</v>
      </c>
      <c r="E221" s="229" t="s">
        <v>3889</v>
      </c>
      <c r="F221" s="230" t="s">
        <v>7252</v>
      </c>
      <c r="G221" s="231" t="s">
        <v>2040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121</v>
      </c>
      <c r="AT221" s="239" t="s">
        <v>218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1610</v>
      </c>
    </row>
    <row r="222" s="2" customFormat="1" ht="24.15" customHeight="1">
      <c r="A222" s="39"/>
      <c r="B222" s="40"/>
      <c r="C222" s="228" t="s">
        <v>971</v>
      </c>
      <c r="D222" s="228" t="s">
        <v>218</v>
      </c>
      <c r="E222" s="229" t="s">
        <v>3991</v>
      </c>
      <c r="F222" s="230" t="s">
        <v>7284</v>
      </c>
      <c r="G222" s="231" t="s">
        <v>2040</v>
      </c>
      <c r="H222" s="232">
        <v>2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86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1621</v>
      </c>
    </row>
    <row r="223" s="2" customFormat="1" ht="16.5" customHeight="1">
      <c r="A223" s="39"/>
      <c r="B223" s="40"/>
      <c r="C223" s="228" t="s">
        <v>976</v>
      </c>
      <c r="D223" s="228" t="s">
        <v>218</v>
      </c>
      <c r="E223" s="229" t="s">
        <v>3993</v>
      </c>
      <c r="F223" s="230" t="s">
        <v>7254</v>
      </c>
      <c r="G223" s="231" t="s">
        <v>2040</v>
      </c>
      <c r="H223" s="232">
        <v>2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121</v>
      </c>
      <c r="AT223" s="239" t="s">
        <v>218</v>
      </c>
      <c r="AU223" s="239" t="s">
        <v>86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1631</v>
      </c>
    </row>
    <row r="224" s="2" customFormat="1" ht="24.15" customHeight="1">
      <c r="A224" s="39"/>
      <c r="B224" s="40"/>
      <c r="C224" s="228" t="s">
        <v>991</v>
      </c>
      <c r="D224" s="228" t="s">
        <v>218</v>
      </c>
      <c r="E224" s="229" t="s">
        <v>7285</v>
      </c>
      <c r="F224" s="230" t="s">
        <v>7286</v>
      </c>
      <c r="G224" s="231" t="s">
        <v>2040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1639</v>
      </c>
    </row>
    <row r="225" s="2" customFormat="1" ht="16.5" customHeight="1">
      <c r="A225" s="39"/>
      <c r="B225" s="40"/>
      <c r="C225" s="228" t="s">
        <v>995</v>
      </c>
      <c r="D225" s="228" t="s">
        <v>218</v>
      </c>
      <c r="E225" s="229" t="s">
        <v>7287</v>
      </c>
      <c r="F225" s="230" t="s">
        <v>7232</v>
      </c>
      <c r="G225" s="231" t="s">
        <v>2040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86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1647</v>
      </c>
    </row>
    <row r="226" s="2" customFormat="1" ht="24.15" customHeight="1">
      <c r="A226" s="39"/>
      <c r="B226" s="40"/>
      <c r="C226" s="228" t="s">
        <v>1010</v>
      </c>
      <c r="D226" s="228" t="s">
        <v>218</v>
      </c>
      <c r="E226" s="229" t="s">
        <v>7288</v>
      </c>
      <c r="F226" s="230" t="s">
        <v>7289</v>
      </c>
      <c r="G226" s="231" t="s">
        <v>293</v>
      </c>
      <c r="H226" s="232">
        <v>2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86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1655</v>
      </c>
    </row>
    <row r="227" s="2" customFormat="1" ht="16.5" customHeight="1">
      <c r="A227" s="39"/>
      <c r="B227" s="40"/>
      <c r="C227" s="228" t="s">
        <v>1014</v>
      </c>
      <c r="D227" s="228" t="s">
        <v>218</v>
      </c>
      <c r="E227" s="229" t="s">
        <v>7290</v>
      </c>
      <c r="F227" s="230" t="s">
        <v>7238</v>
      </c>
      <c r="G227" s="231" t="s">
        <v>293</v>
      </c>
      <c r="H227" s="232">
        <v>2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1663</v>
      </c>
    </row>
    <row r="228" s="2" customFormat="1" ht="24.15" customHeight="1">
      <c r="A228" s="39"/>
      <c r="B228" s="40"/>
      <c r="C228" s="228" t="s">
        <v>1020</v>
      </c>
      <c r="D228" s="228" t="s">
        <v>218</v>
      </c>
      <c r="E228" s="229" t="s">
        <v>7291</v>
      </c>
      <c r="F228" s="230" t="s">
        <v>7239</v>
      </c>
      <c r="G228" s="231" t="s">
        <v>277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121</v>
      </c>
      <c r="AT228" s="239" t="s">
        <v>218</v>
      </c>
      <c r="AU228" s="239" t="s">
        <v>86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121</v>
      </c>
      <c r="BM228" s="239" t="s">
        <v>1673</v>
      </c>
    </row>
    <row r="229" s="2" customFormat="1" ht="16.5" customHeight="1">
      <c r="A229" s="39"/>
      <c r="B229" s="40"/>
      <c r="C229" s="228" t="s">
        <v>1025</v>
      </c>
      <c r="D229" s="228" t="s">
        <v>218</v>
      </c>
      <c r="E229" s="229" t="s">
        <v>7292</v>
      </c>
      <c r="F229" s="230" t="s">
        <v>7238</v>
      </c>
      <c r="G229" s="231" t="s">
        <v>277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86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1682</v>
      </c>
    </row>
    <row r="230" s="2" customFormat="1" ht="24.15" customHeight="1">
      <c r="A230" s="39"/>
      <c r="B230" s="40"/>
      <c r="C230" s="228" t="s">
        <v>1030</v>
      </c>
      <c r="D230" s="228" t="s">
        <v>218</v>
      </c>
      <c r="E230" s="229" t="s">
        <v>7293</v>
      </c>
      <c r="F230" s="230" t="s">
        <v>7294</v>
      </c>
      <c r="G230" s="231" t="s">
        <v>293</v>
      </c>
      <c r="H230" s="232">
        <v>10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1696</v>
      </c>
    </row>
    <row r="231" s="2" customFormat="1" ht="16.5" customHeight="1">
      <c r="A231" s="39"/>
      <c r="B231" s="40"/>
      <c r="C231" s="228" t="s">
        <v>1061</v>
      </c>
      <c r="D231" s="228" t="s">
        <v>218</v>
      </c>
      <c r="E231" s="229" t="s">
        <v>7295</v>
      </c>
      <c r="F231" s="230" t="s">
        <v>7238</v>
      </c>
      <c r="G231" s="231" t="s">
        <v>293</v>
      </c>
      <c r="H231" s="232">
        <v>10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121</v>
      </c>
      <c r="AT231" s="239" t="s">
        <v>218</v>
      </c>
      <c r="AU231" s="239" t="s">
        <v>86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1706</v>
      </c>
    </row>
    <row r="232" s="2" customFormat="1" ht="33" customHeight="1">
      <c r="A232" s="39"/>
      <c r="B232" s="40"/>
      <c r="C232" s="228" t="s">
        <v>1078</v>
      </c>
      <c r="D232" s="228" t="s">
        <v>218</v>
      </c>
      <c r="E232" s="229" t="s">
        <v>7296</v>
      </c>
      <c r="F232" s="230" t="s">
        <v>7297</v>
      </c>
      <c r="G232" s="231" t="s">
        <v>277</v>
      </c>
      <c r="H232" s="232">
        <v>3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86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1717</v>
      </c>
    </row>
    <row r="233" s="2" customFormat="1" ht="16.5" customHeight="1">
      <c r="A233" s="39"/>
      <c r="B233" s="40"/>
      <c r="C233" s="228" t="s">
        <v>1082</v>
      </c>
      <c r="D233" s="228" t="s">
        <v>218</v>
      </c>
      <c r="E233" s="229" t="s">
        <v>7298</v>
      </c>
      <c r="F233" s="230" t="s">
        <v>7299</v>
      </c>
      <c r="G233" s="231" t="s">
        <v>277</v>
      </c>
      <c r="H233" s="232">
        <v>3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121</v>
      </c>
      <c r="AT233" s="239" t="s">
        <v>218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1727</v>
      </c>
    </row>
    <row r="234" s="12" customFormat="1" ht="25.92" customHeight="1">
      <c r="A234" s="12"/>
      <c r="B234" s="212"/>
      <c r="C234" s="213"/>
      <c r="D234" s="214" t="s">
        <v>78</v>
      </c>
      <c r="E234" s="215" t="s">
        <v>3541</v>
      </c>
      <c r="F234" s="215" t="s">
        <v>7300</v>
      </c>
      <c r="G234" s="213"/>
      <c r="H234" s="213"/>
      <c r="I234" s="216"/>
      <c r="J234" s="217">
        <f>BK234</f>
        <v>0</v>
      </c>
      <c r="K234" s="213"/>
      <c r="L234" s="218"/>
      <c r="M234" s="219"/>
      <c r="N234" s="220"/>
      <c r="O234" s="220"/>
      <c r="P234" s="221">
        <f>SUM(P235:P246)</f>
        <v>0</v>
      </c>
      <c r="Q234" s="220"/>
      <c r="R234" s="221">
        <f>SUM(R235:R246)</f>
        <v>0</v>
      </c>
      <c r="S234" s="220"/>
      <c r="T234" s="222">
        <f>SUM(T235:T246)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86</v>
      </c>
      <c r="AT234" s="224" t="s">
        <v>78</v>
      </c>
      <c r="AU234" s="224" t="s">
        <v>79</v>
      </c>
      <c r="AY234" s="223" t="s">
        <v>216</v>
      </c>
      <c r="BK234" s="225">
        <f>SUM(BK235:BK246)</f>
        <v>0</v>
      </c>
    </row>
    <row r="235" s="2" customFormat="1" ht="24.15" customHeight="1">
      <c r="A235" s="39"/>
      <c r="B235" s="40"/>
      <c r="C235" s="228" t="s">
        <v>1091</v>
      </c>
      <c r="D235" s="228" t="s">
        <v>218</v>
      </c>
      <c r="E235" s="229" t="s">
        <v>3886</v>
      </c>
      <c r="F235" s="230" t="s">
        <v>7301</v>
      </c>
      <c r="G235" s="231" t="s">
        <v>2040</v>
      </c>
      <c r="H235" s="232">
        <v>2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121</v>
      </c>
      <c r="AT235" s="239" t="s">
        <v>218</v>
      </c>
      <c r="AU235" s="239" t="s">
        <v>86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1738</v>
      </c>
    </row>
    <row r="236" s="2" customFormat="1" ht="16.5" customHeight="1">
      <c r="A236" s="39"/>
      <c r="B236" s="40"/>
      <c r="C236" s="228" t="s">
        <v>1097</v>
      </c>
      <c r="D236" s="228" t="s">
        <v>218</v>
      </c>
      <c r="E236" s="229" t="s">
        <v>3889</v>
      </c>
      <c r="F236" s="230" t="s">
        <v>7252</v>
      </c>
      <c r="G236" s="231" t="s">
        <v>2040</v>
      </c>
      <c r="H236" s="232">
        <v>2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86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1749</v>
      </c>
    </row>
    <row r="237" s="2" customFormat="1" ht="24.15" customHeight="1">
      <c r="A237" s="39"/>
      <c r="B237" s="40"/>
      <c r="C237" s="228" t="s">
        <v>1103</v>
      </c>
      <c r="D237" s="228" t="s">
        <v>218</v>
      </c>
      <c r="E237" s="229" t="s">
        <v>7302</v>
      </c>
      <c r="F237" s="230" t="s">
        <v>7303</v>
      </c>
      <c r="G237" s="231" t="s">
        <v>2040</v>
      </c>
      <c r="H237" s="232">
        <v>21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121</v>
      </c>
      <c r="AT237" s="239" t="s">
        <v>218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1757</v>
      </c>
    </row>
    <row r="238" s="2" customFormat="1" ht="16.5" customHeight="1">
      <c r="A238" s="39"/>
      <c r="B238" s="40"/>
      <c r="C238" s="228" t="s">
        <v>1109</v>
      </c>
      <c r="D238" s="228" t="s">
        <v>218</v>
      </c>
      <c r="E238" s="229" t="s">
        <v>3995</v>
      </c>
      <c r="F238" s="230" t="s">
        <v>7232</v>
      </c>
      <c r="G238" s="231" t="s">
        <v>2040</v>
      </c>
      <c r="H238" s="232">
        <v>21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86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1769</v>
      </c>
    </row>
    <row r="239" s="2" customFormat="1" ht="24.15" customHeight="1">
      <c r="A239" s="39"/>
      <c r="B239" s="40"/>
      <c r="C239" s="228" t="s">
        <v>1113</v>
      </c>
      <c r="D239" s="228" t="s">
        <v>218</v>
      </c>
      <c r="E239" s="229" t="s">
        <v>7304</v>
      </c>
      <c r="F239" s="230" t="s">
        <v>7305</v>
      </c>
      <c r="G239" s="231" t="s">
        <v>2040</v>
      </c>
      <c r="H239" s="232">
        <v>1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121</v>
      </c>
      <c r="AT239" s="239" t="s">
        <v>218</v>
      </c>
      <c r="AU239" s="239" t="s">
        <v>86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1778</v>
      </c>
    </row>
    <row r="240" s="2" customFormat="1" ht="16.5" customHeight="1">
      <c r="A240" s="39"/>
      <c r="B240" s="40"/>
      <c r="C240" s="228" t="s">
        <v>1117</v>
      </c>
      <c r="D240" s="228" t="s">
        <v>218</v>
      </c>
      <c r="E240" s="229" t="s">
        <v>7287</v>
      </c>
      <c r="F240" s="230" t="s">
        <v>7232</v>
      </c>
      <c r="G240" s="231" t="s">
        <v>2040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1788</v>
      </c>
    </row>
    <row r="241" s="2" customFormat="1" ht="24.15" customHeight="1">
      <c r="A241" s="39"/>
      <c r="B241" s="40"/>
      <c r="C241" s="228" t="s">
        <v>1123</v>
      </c>
      <c r="D241" s="228" t="s">
        <v>218</v>
      </c>
      <c r="E241" s="229" t="s">
        <v>7306</v>
      </c>
      <c r="F241" s="230" t="s">
        <v>7307</v>
      </c>
      <c r="G241" s="231" t="s">
        <v>2040</v>
      </c>
      <c r="H241" s="232">
        <v>4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121</v>
      </c>
      <c r="AT241" s="239" t="s">
        <v>218</v>
      </c>
      <c r="AU241" s="239" t="s">
        <v>86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1798</v>
      </c>
    </row>
    <row r="242" s="2" customFormat="1" ht="16.5" customHeight="1">
      <c r="A242" s="39"/>
      <c r="B242" s="40"/>
      <c r="C242" s="228" t="s">
        <v>1128</v>
      </c>
      <c r="D242" s="228" t="s">
        <v>218</v>
      </c>
      <c r="E242" s="229" t="s">
        <v>7308</v>
      </c>
      <c r="F242" s="230" t="s">
        <v>7309</v>
      </c>
      <c r="G242" s="231" t="s">
        <v>2040</v>
      </c>
      <c r="H242" s="232">
        <v>4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86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1811</v>
      </c>
    </row>
    <row r="243" s="2" customFormat="1" ht="24.15" customHeight="1">
      <c r="A243" s="39"/>
      <c r="B243" s="40"/>
      <c r="C243" s="228" t="s">
        <v>1132</v>
      </c>
      <c r="D243" s="228" t="s">
        <v>218</v>
      </c>
      <c r="E243" s="229" t="s">
        <v>7310</v>
      </c>
      <c r="F243" s="230" t="s">
        <v>7311</v>
      </c>
      <c r="G243" s="231" t="s">
        <v>277</v>
      </c>
      <c r="H243" s="232">
        <v>60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44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121</v>
      </c>
      <c r="AT243" s="239" t="s">
        <v>218</v>
      </c>
      <c r="AU243" s="239" t="s">
        <v>86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121</v>
      </c>
      <c r="BM243" s="239" t="s">
        <v>1817</v>
      </c>
    </row>
    <row r="244" s="2" customFormat="1" ht="16.5" customHeight="1">
      <c r="A244" s="39"/>
      <c r="B244" s="40"/>
      <c r="C244" s="228" t="s">
        <v>1136</v>
      </c>
      <c r="D244" s="228" t="s">
        <v>218</v>
      </c>
      <c r="E244" s="229" t="s">
        <v>7292</v>
      </c>
      <c r="F244" s="230" t="s">
        <v>7238</v>
      </c>
      <c r="G244" s="231" t="s">
        <v>277</v>
      </c>
      <c r="H244" s="232">
        <v>60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1824</v>
      </c>
    </row>
    <row r="245" s="2" customFormat="1" ht="33" customHeight="1">
      <c r="A245" s="39"/>
      <c r="B245" s="40"/>
      <c r="C245" s="228" t="s">
        <v>1140</v>
      </c>
      <c r="D245" s="228" t="s">
        <v>218</v>
      </c>
      <c r="E245" s="229" t="s">
        <v>7312</v>
      </c>
      <c r="F245" s="230" t="s">
        <v>7297</v>
      </c>
      <c r="G245" s="231" t="s">
        <v>277</v>
      </c>
      <c r="H245" s="232">
        <v>10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44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121</v>
      </c>
      <c r="AT245" s="239" t="s">
        <v>218</v>
      </c>
      <c r="AU245" s="239" t="s">
        <v>86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121</v>
      </c>
      <c r="BM245" s="239" t="s">
        <v>1831</v>
      </c>
    </row>
    <row r="246" s="2" customFormat="1" ht="16.5" customHeight="1">
      <c r="A246" s="39"/>
      <c r="B246" s="40"/>
      <c r="C246" s="228" t="s">
        <v>1144</v>
      </c>
      <c r="D246" s="228" t="s">
        <v>218</v>
      </c>
      <c r="E246" s="229" t="s">
        <v>7313</v>
      </c>
      <c r="F246" s="230" t="s">
        <v>7299</v>
      </c>
      <c r="G246" s="231" t="s">
        <v>277</v>
      </c>
      <c r="H246" s="232">
        <v>10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86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1843</v>
      </c>
    </row>
    <row r="247" s="12" customFormat="1" ht="25.92" customHeight="1">
      <c r="A247" s="12"/>
      <c r="B247" s="212"/>
      <c r="C247" s="213"/>
      <c r="D247" s="214" t="s">
        <v>78</v>
      </c>
      <c r="E247" s="215" t="s">
        <v>3627</v>
      </c>
      <c r="F247" s="215" t="s">
        <v>7314</v>
      </c>
      <c r="G247" s="213"/>
      <c r="H247" s="213"/>
      <c r="I247" s="216"/>
      <c r="J247" s="217">
        <f>BK247</f>
        <v>0</v>
      </c>
      <c r="K247" s="213"/>
      <c r="L247" s="218"/>
      <c r="M247" s="219"/>
      <c r="N247" s="220"/>
      <c r="O247" s="220"/>
      <c r="P247" s="221">
        <f>SUM(P248:P263)</f>
        <v>0</v>
      </c>
      <c r="Q247" s="220"/>
      <c r="R247" s="221">
        <f>SUM(R248:R263)</f>
        <v>0</v>
      </c>
      <c r="S247" s="220"/>
      <c r="T247" s="222">
        <f>SUM(T248:T263)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86</v>
      </c>
      <c r="AT247" s="224" t="s">
        <v>78</v>
      </c>
      <c r="AU247" s="224" t="s">
        <v>79</v>
      </c>
      <c r="AY247" s="223" t="s">
        <v>216</v>
      </c>
      <c r="BK247" s="225">
        <f>SUM(BK248:BK263)</f>
        <v>0</v>
      </c>
    </row>
    <row r="248" s="2" customFormat="1" ht="24.15" customHeight="1">
      <c r="A248" s="39"/>
      <c r="B248" s="40"/>
      <c r="C248" s="228" t="s">
        <v>1149</v>
      </c>
      <c r="D248" s="228" t="s">
        <v>218</v>
      </c>
      <c r="E248" s="229" t="s">
        <v>7315</v>
      </c>
      <c r="F248" s="230" t="s">
        <v>7316</v>
      </c>
      <c r="G248" s="231" t="s">
        <v>2040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86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1854</v>
      </c>
    </row>
    <row r="249" s="2" customFormat="1" ht="16.5" customHeight="1">
      <c r="A249" s="39"/>
      <c r="B249" s="40"/>
      <c r="C249" s="228" t="s">
        <v>1206</v>
      </c>
      <c r="D249" s="228" t="s">
        <v>218</v>
      </c>
      <c r="E249" s="229" t="s">
        <v>3889</v>
      </c>
      <c r="F249" s="230" t="s">
        <v>7252</v>
      </c>
      <c r="G249" s="231" t="s">
        <v>2040</v>
      </c>
      <c r="H249" s="232">
        <v>1</v>
      </c>
      <c r="I249" s="233"/>
      <c r="J249" s="234">
        <f>ROUND(I249*H249,2)</f>
        <v>0</v>
      </c>
      <c r="K249" s="230" t="s">
        <v>1</v>
      </c>
      <c r="L249" s="45"/>
      <c r="M249" s="235" t="s">
        <v>1</v>
      </c>
      <c r="N249" s="236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121</v>
      </c>
      <c r="AT249" s="239" t="s">
        <v>218</v>
      </c>
      <c r="AU249" s="239" t="s">
        <v>86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121</v>
      </c>
      <c r="BM249" s="239" t="s">
        <v>1864</v>
      </c>
    </row>
    <row r="250" s="2" customFormat="1" ht="24.15" customHeight="1">
      <c r="A250" s="39"/>
      <c r="B250" s="40"/>
      <c r="C250" s="228" t="s">
        <v>1210</v>
      </c>
      <c r="D250" s="228" t="s">
        <v>218</v>
      </c>
      <c r="E250" s="229" t="s">
        <v>7317</v>
      </c>
      <c r="F250" s="230" t="s">
        <v>7318</v>
      </c>
      <c r="G250" s="231" t="s">
        <v>2040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1874</v>
      </c>
    </row>
    <row r="251" s="2" customFormat="1" ht="16.5" customHeight="1">
      <c r="A251" s="39"/>
      <c r="B251" s="40"/>
      <c r="C251" s="228" t="s">
        <v>1225</v>
      </c>
      <c r="D251" s="228" t="s">
        <v>218</v>
      </c>
      <c r="E251" s="229" t="s">
        <v>3997</v>
      </c>
      <c r="F251" s="230" t="s">
        <v>7252</v>
      </c>
      <c r="G251" s="231" t="s">
        <v>2040</v>
      </c>
      <c r="H251" s="232">
        <v>1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121</v>
      </c>
      <c r="AT251" s="239" t="s">
        <v>218</v>
      </c>
      <c r="AU251" s="239" t="s">
        <v>86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1883</v>
      </c>
    </row>
    <row r="252" s="2" customFormat="1" ht="24.15" customHeight="1">
      <c r="A252" s="39"/>
      <c r="B252" s="40"/>
      <c r="C252" s="228" t="s">
        <v>1230</v>
      </c>
      <c r="D252" s="228" t="s">
        <v>218</v>
      </c>
      <c r="E252" s="229" t="s">
        <v>7319</v>
      </c>
      <c r="F252" s="230" t="s">
        <v>7320</v>
      </c>
      <c r="G252" s="231" t="s">
        <v>2040</v>
      </c>
      <c r="H252" s="232">
        <v>5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86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1890</v>
      </c>
    </row>
    <row r="253" s="2" customFormat="1" ht="16.5" customHeight="1">
      <c r="A253" s="39"/>
      <c r="B253" s="40"/>
      <c r="C253" s="228" t="s">
        <v>1235</v>
      </c>
      <c r="D253" s="228" t="s">
        <v>218</v>
      </c>
      <c r="E253" s="229" t="s">
        <v>7287</v>
      </c>
      <c r="F253" s="230" t="s">
        <v>7232</v>
      </c>
      <c r="G253" s="231" t="s">
        <v>2040</v>
      </c>
      <c r="H253" s="232">
        <v>5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121</v>
      </c>
      <c r="AT253" s="239" t="s">
        <v>218</v>
      </c>
      <c r="AU253" s="239" t="s">
        <v>86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121</v>
      </c>
      <c r="BM253" s="239" t="s">
        <v>1906</v>
      </c>
    </row>
    <row r="254" s="2" customFormat="1" ht="24.15" customHeight="1">
      <c r="A254" s="39"/>
      <c r="B254" s="40"/>
      <c r="C254" s="228" t="s">
        <v>1243</v>
      </c>
      <c r="D254" s="228" t="s">
        <v>218</v>
      </c>
      <c r="E254" s="229" t="s">
        <v>7321</v>
      </c>
      <c r="F254" s="230" t="s">
        <v>7322</v>
      </c>
      <c r="G254" s="231" t="s">
        <v>2040</v>
      </c>
      <c r="H254" s="232">
        <v>3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86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1916</v>
      </c>
    </row>
    <row r="255" s="2" customFormat="1" ht="16.5" customHeight="1">
      <c r="A255" s="39"/>
      <c r="B255" s="40"/>
      <c r="C255" s="228" t="s">
        <v>1248</v>
      </c>
      <c r="D255" s="228" t="s">
        <v>218</v>
      </c>
      <c r="E255" s="229" t="s">
        <v>7323</v>
      </c>
      <c r="F255" s="230" t="s">
        <v>7232</v>
      </c>
      <c r="G255" s="231" t="s">
        <v>2040</v>
      </c>
      <c r="H255" s="232">
        <v>3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44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121</v>
      </c>
      <c r="AT255" s="239" t="s">
        <v>218</v>
      </c>
      <c r="AU255" s="239" t="s">
        <v>86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1934</v>
      </c>
    </row>
    <row r="256" s="2" customFormat="1" ht="24.15" customHeight="1">
      <c r="A256" s="39"/>
      <c r="B256" s="40"/>
      <c r="C256" s="228" t="s">
        <v>1256</v>
      </c>
      <c r="D256" s="228" t="s">
        <v>218</v>
      </c>
      <c r="E256" s="229" t="s">
        <v>7324</v>
      </c>
      <c r="F256" s="230" t="s">
        <v>7325</v>
      </c>
      <c r="G256" s="231" t="s">
        <v>2040</v>
      </c>
      <c r="H256" s="232">
        <v>2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1941</v>
      </c>
    </row>
    <row r="257" s="2" customFormat="1" ht="16.5" customHeight="1">
      <c r="A257" s="39"/>
      <c r="B257" s="40"/>
      <c r="C257" s="228" t="s">
        <v>1272</v>
      </c>
      <c r="D257" s="228" t="s">
        <v>218</v>
      </c>
      <c r="E257" s="229" t="s">
        <v>7326</v>
      </c>
      <c r="F257" s="230" t="s">
        <v>7309</v>
      </c>
      <c r="G257" s="231" t="s">
        <v>2040</v>
      </c>
      <c r="H257" s="232">
        <v>2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44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121</v>
      </c>
      <c r="AT257" s="239" t="s">
        <v>218</v>
      </c>
      <c r="AU257" s="239" t="s">
        <v>86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121</v>
      </c>
      <c r="BM257" s="239" t="s">
        <v>1954</v>
      </c>
    </row>
    <row r="258" s="2" customFormat="1" ht="24.15" customHeight="1">
      <c r="A258" s="39"/>
      <c r="B258" s="40"/>
      <c r="C258" s="228" t="s">
        <v>1277</v>
      </c>
      <c r="D258" s="228" t="s">
        <v>218</v>
      </c>
      <c r="E258" s="229" t="s">
        <v>7327</v>
      </c>
      <c r="F258" s="230" t="s">
        <v>7311</v>
      </c>
      <c r="G258" s="231" t="s">
        <v>277</v>
      </c>
      <c r="H258" s="232">
        <v>10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86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1964</v>
      </c>
    </row>
    <row r="259" s="2" customFormat="1" ht="16.5" customHeight="1">
      <c r="A259" s="39"/>
      <c r="B259" s="40"/>
      <c r="C259" s="228" t="s">
        <v>1289</v>
      </c>
      <c r="D259" s="228" t="s">
        <v>218</v>
      </c>
      <c r="E259" s="229" t="s">
        <v>7328</v>
      </c>
      <c r="F259" s="230" t="s">
        <v>7238</v>
      </c>
      <c r="G259" s="231" t="s">
        <v>277</v>
      </c>
      <c r="H259" s="232">
        <v>10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121</v>
      </c>
      <c r="AT259" s="239" t="s">
        <v>218</v>
      </c>
      <c r="AU259" s="239" t="s">
        <v>86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121</v>
      </c>
      <c r="BM259" s="239" t="s">
        <v>1975</v>
      </c>
    </row>
    <row r="260" s="2" customFormat="1" ht="24.15" customHeight="1">
      <c r="A260" s="39"/>
      <c r="B260" s="40"/>
      <c r="C260" s="228" t="s">
        <v>1294</v>
      </c>
      <c r="D260" s="228" t="s">
        <v>218</v>
      </c>
      <c r="E260" s="229" t="s">
        <v>7329</v>
      </c>
      <c r="F260" s="230" t="s">
        <v>7330</v>
      </c>
      <c r="G260" s="231" t="s">
        <v>293</v>
      </c>
      <c r="H260" s="232">
        <v>6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86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1985</v>
      </c>
    </row>
    <row r="261" s="2" customFormat="1" ht="16.5" customHeight="1">
      <c r="A261" s="39"/>
      <c r="B261" s="40"/>
      <c r="C261" s="228" t="s">
        <v>1312</v>
      </c>
      <c r="D261" s="228" t="s">
        <v>218</v>
      </c>
      <c r="E261" s="229" t="s">
        <v>7331</v>
      </c>
      <c r="F261" s="230" t="s">
        <v>7238</v>
      </c>
      <c r="G261" s="231" t="s">
        <v>293</v>
      </c>
      <c r="H261" s="232">
        <v>6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1996</v>
      </c>
    </row>
    <row r="262" s="2" customFormat="1" ht="24.15" customHeight="1">
      <c r="A262" s="39"/>
      <c r="B262" s="40"/>
      <c r="C262" s="228" t="s">
        <v>1322</v>
      </c>
      <c r="D262" s="228" t="s">
        <v>218</v>
      </c>
      <c r="E262" s="229" t="s">
        <v>7332</v>
      </c>
      <c r="F262" s="230" t="s">
        <v>7333</v>
      </c>
      <c r="G262" s="231" t="s">
        <v>277</v>
      </c>
      <c r="H262" s="232">
        <v>6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2006</v>
      </c>
    </row>
    <row r="263" s="2" customFormat="1" ht="16.5" customHeight="1">
      <c r="A263" s="39"/>
      <c r="B263" s="40"/>
      <c r="C263" s="228" t="s">
        <v>1327</v>
      </c>
      <c r="D263" s="228" t="s">
        <v>218</v>
      </c>
      <c r="E263" s="229" t="s">
        <v>7334</v>
      </c>
      <c r="F263" s="230" t="s">
        <v>7299</v>
      </c>
      <c r="G263" s="231" t="s">
        <v>277</v>
      </c>
      <c r="H263" s="232">
        <v>6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86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2018</v>
      </c>
    </row>
    <row r="264" s="12" customFormat="1" ht="25.92" customHeight="1">
      <c r="A264" s="12"/>
      <c r="B264" s="212"/>
      <c r="C264" s="213"/>
      <c r="D264" s="214" t="s">
        <v>78</v>
      </c>
      <c r="E264" s="215" t="s">
        <v>7335</v>
      </c>
      <c r="F264" s="215" t="s">
        <v>7336</v>
      </c>
      <c r="G264" s="213"/>
      <c r="H264" s="213"/>
      <c r="I264" s="216"/>
      <c r="J264" s="217">
        <f>BK264</f>
        <v>0</v>
      </c>
      <c r="K264" s="213"/>
      <c r="L264" s="218"/>
      <c r="M264" s="219"/>
      <c r="N264" s="220"/>
      <c r="O264" s="220"/>
      <c r="P264" s="221">
        <f>SUM(P265:P276)</f>
        <v>0</v>
      </c>
      <c r="Q264" s="220"/>
      <c r="R264" s="221">
        <f>SUM(R265:R276)</f>
        <v>0</v>
      </c>
      <c r="S264" s="220"/>
      <c r="T264" s="222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86</v>
      </c>
      <c r="AT264" s="224" t="s">
        <v>78</v>
      </c>
      <c r="AU264" s="224" t="s">
        <v>79</v>
      </c>
      <c r="AY264" s="223" t="s">
        <v>216</v>
      </c>
      <c r="BK264" s="225">
        <f>SUM(BK265:BK276)</f>
        <v>0</v>
      </c>
    </row>
    <row r="265" s="2" customFormat="1" ht="24.15" customHeight="1">
      <c r="A265" s="39"/>
      <c r="B265" s="40"/>
      <c r="C265" s="228" t="s">
        <v>1332</v>
      </c>
      <c r="D265" s="228" t="s">
        <v>218</v>
      </c>
      <c r="E265" s="229" t="s">
        <v>7337</v>
      </c>
      <c r="F265" s="230" t="s">
        <v>7338</v>
      </c>
      <c r="G265" s="231" t="s">
        <v>2040</v>
      </c>
      <c r="H265" s="232">
        <v>1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44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121</v>
      </c>
      <c r="AT265" s="239" t="s">
        <v>218</v>
      </c>
      <c r="AU265" s="239" t="s">
        <v>86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121</v>
      </c>
      <c r="BM265" s="239" t="s">
        <v>2030</v>
      </c>
    </row>
    <row r="266" s="2" customFormat="1" ht="16.5" customHeight="1">
      <c r="A266" s="39"/>
      <c r="B266" s="40"/>
      <c r="C266" s="228" t="s">
        <v>1338</v>
      </c>
      <c r="D266" s="228" t="s">
        <v>218</v>
      </c>
      <c r="E266" s="229" t="s">
        <v>3892</v>
      </c>
      <c r="F266" s="230" t="s">
        <v>7339</v>
      </c>
      <c r="G266" s="231" t="s">
        <v>2040</v>
      </c>
      <c r="H266" s="232">
        <v>1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44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121</v>
      </c>
      <c r="AT266" s="239" t="s">
        <v>218</v>
      </c>
      <c r="AU266" s="239" t="s">
        <v>86</v>
      </c>
      <c r="AY266" s="18" t="s">
        <v>216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86</v>
      </c>
      <c r="BK266" s="240">
        <f>ROUND(I266*H266,2)</f>
        <v>0</v>
      </c>
      <c r="BL266" s="18" t="s">
        <v>121</v>
      </c>
      <c r="BM266" s="239" t="s">
        <v>2042</v>
      </c>
    </row>
    <row r="267" s="2" customFormat="1" ht="33" customHeight="1">
      <c r="A267" s="39"/>
      <c r="B267" s="40"/>
      <c r="C267" s="228" t="s">
        <v>1344</v>
      </c>
      <c r="D267" s="228" t="s">
        <v>218</v>
      </c>
      <c r="E267" s="229" t="s">
        <v>7340</v>
      </c>
      <c r="F267" s="230" t="s">
        <v>7341</v>
      </c>
      <c r="G267" s="231" t="s">
        <v>2040</v>
      </c>
      <c r="H267" s="232">
        <v>1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44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121</v>
      </c>
      <c r="AT267" s="239" t="s">
        <v>218</v>
      </c>
      <c r="AU267" s="239" t="s">
        <v>86</v>
      </c>
      <c r="AY267" s="18" t="s">
        <v>216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86</v>
      </c>
      <c r="BK267" s="240">
        <f>ROUND(I267*H267,2)</f>
        <v>0</v>
      </c>
      <c r="BL267" s="18" t="s">
        <v>121</v>
      </c>
      <c r="BM267" s="239" t="s">
        <v>2059</v>
      </c>
    </row>
    <row r="268" s="2" customFormat="1" ht="16.5" customHeight="1">
      <c r="A268" s="39"/>
      <c r="B268" s="40"/>
      <c r="C268" s="228" t="s">
        <v>1356</v>
      </c>
      <c r="D268" s="228" t="s">
        <v>218</v>
      </c>
      <c r="E268" s="229" t="s">
        <v>3999</v>
      </c>
      <c r="F268" s="230" t="s">
        <v>7246</v>
      </c>
      <c r="G268" s="231" t="s">
        <v>2040</v>
      </c>
      <c r="H268" s="232">
        <v>1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121</v>
      </c>
      <c r="AT268" s="239" t="s">
        <v>218</v>
      </c>
      <c r="AU268" s="239" t="s">
        <v>86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121</v>
      </c>
      <c r="BM268" s="239" t="s">
        <v>2069</v>
      </c>
    </row>
    <row r="269" s="2" customFormat="1" ht="33" customHeight="1">
      <c r="A269" s="39"/>
      <c r="B269" s="40"/>
      <c r="C269" s="228" t="s">
        <v>1361</v>
      </c>
      <c r="D269" s="228" t="s">
        <v>218</v>
      </c>
      <c r="E269" s="229" t="s">
        <v>7342</v>
      </c>
      <c r="F269" s="230" t="s">
        <v>7343</v>
      </c>
      <c r="G269" s="231" t="s">
        <v>293</v>
      </c>
      <c r="H269" s="232">
        <v>10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44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121</v>
      </c>
      <c r="AT269" s="239" t="s">
        <v>218</v>
      </c>
      <c r="AU269" s="239" t="s">
        <v>86</v>
      </c>
      <c r="AY269" s="18" t="s">
        <v>216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86</v>
      </c>
      <c r="BK269" s="240">
        <f>ROUND(I269*H269,2)</f>
        <v>0</v>
      </c>
      <c r="BL269" s="18" t="s">
        <v>121</v>
      </c>
      <c r="BM269" s="239" t="s">
        <v>2079</v>
      </c>
    </row>
    <row r="270" s="2" customFormat="1" ht="16.5" customHeight="1">
      <c r="A270" s="39"/>
      <c r="B270" s="40"/>
      <c r="C270" s="228" t="s">
        <v>1366</v>
      </c>
      <c r="D270" s="228" t="s">
        <v>218</v>
      </c>
      <c r="E270" s="229" t="s">
        <v>7344</v>
      </c>
      <c r="F270" s="230" t="s">
        <v>7238</v>
      </c>
      <c r="G270" s="231" t="s">
        <v>293</v>
      </c>
      <c r="H270" s="232">
        <v>10</v>
      </c>
      <c r="I270" s="233"/>
      <c r="J270" s="234">
        <f>ROUND(I270*H270,2)</f>
        <v>0</v>
      </c>
      <c r="K270" s="230" t="s">
        <v>1</v>
      </c>
      <c r="L270" s="45"/>
      <c r="M270" s="235" t="s">
        <v>1</v>
      </c>
      <c r="N270" s="236" t="s">
        <v>44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121</v>
      </c>
      <c r="AT270" s="239" t="s">
        <v>218</v>
      </c>
      <c r="AU270" s="239" t="s">
        <v>86</v>
      </c>
      <c r="AY270" s="18" t="s">
        <v>216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86</v>
      </c>
      <c r="BK270" s="240">
        <f>ROUND(I270*H270,2)</f>
        <v>0</v>
      </c>
      <c r="BL270" s="18" t="s">
        <v>121</v>
      </c>
      <c r="BM270" s="239" t="s">
        <v>2088</v>
      </c>
    </row>
    <row r="271" s="2" customFormat="1" ht="33" customHeight="1">
      <c r="A271" s="39"/>
      <c r="B271" s="40"/>
      <c r="C271" s="228" t="s">
        <v>1371</v>
      </c>
      <c r="D271" s="228" t="s">
        <v>218</v>
      </c>
      <c r="E271" s="229" t="s">
        <v>7345</v>
      </c>
      <c r="F271" s="230" t="s">
        <v>7346</v>
      </c>
      <c r="G271" s="231" t="s">
        <v>277</v>
      </c>
      <c r="H271" s="232">
        <v>5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121</v>
      </c>
      <c r="AT271" s="239" t="s">
        <v>218</v>
      </c>
      <c r="AU271" s="239" t="s">
        <v>86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121</v>
      </c>
      <c r="BM271" s="239" t="s">
        <v>2097</v>
      </c>
    </row>
    <row r="272" s="2" customFormat="1" ht="16.5" customHeight="1">
      <c r="A272" s="39"/>
      <c r="B272" s="40"/>
      <c r="C272" s="228" t="s">
        <v>1375</v>
      </c>
      <c r="D272" s="228" t="s">
        <v>218</v>
      </c>
      <c r="E272" s="229" t="s">
        <v>7347</v>
      </c>
      <c r="F272" s="230" t="s">
        <v>7299</v>
      </c>
      <c r="G272" s="231" t="s">
        <v>277</v>
      </c>
      <c r="H272" s="232">
        <v>5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44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121</v>
      </c>
      <c r="AT272" s="239" t="s">
        <v>218</v>
      </c>
      <c r="AU272" s="239" t="s">
        <v>86</v>
      </c>
      <c r="AY272" s="18" t="s">
        <v>216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86</v>
      </c>
      <c r="BK272" s="240">
        <f>ROUND(I272*H272,2)</f>
        <v>0</v>
      </c>
      <c r="BL272" s="18" t="s">
        <v>121</v>
      </c>
      <c r="BM272" s="239" t="s">
        <v>2108</v>
      </c>
    </row>
    <row r="273" s="2" customFormat="1" ht="33" customHeight="1">
      <c r="A273" s="39"/>
      <c r="B273" s="40"/>
      <c r="C273" s="228" t="s">
        <v>1396</v>
      </c>
      <c r="D273" s="228" t="s">
        <v>218</v>
      </c>
      <c r="E273" s="229" t="s">
        <v>7348</v>
      </c>
      <c r="F273" s="230" t="s">
        <v>7349</v>
      </c>
      <c r="G273" s="231" t="s">
        <v>277</v>
      </c>
      <c r="H273" s="232">
        <v>1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44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121</v>
      </c>
      <c r="AT273" s="239" t="s">
        <v>218</v>
      </c>
      <c r="AU273" s="239" t="s">
        <v>86</v>
      </c>
      <c r="AY273" s="18" t="s">
        <v>216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86</v>
      </c>
      <c r="BK273" s="240">
        <f>ROUND(I273*H273,2)</f>
        <v>0</v>
      </c>
      <c r="BL273" s="18" t="s">
        <v>121</v>
      </c>
      <c r="BM273" s="239" t="s">
        <v>2116</v>
      </c>
    </row>
    <row r="274" s="2" customFormat="1" ht="16.5" customHeight="1">
      <c r="A274" s="39"/>
      <c r="B274" s="40"/>
      <c r="C274" s="228" t="s">
        <v>1401</v>
      </c>
      <c r="D274" s="228" t="s">
        <v>218</v>
      </c>
      <c r="E274" s="229" t="s">
        <v>7350</v>
      </c>
      <c r="F274" s="230" t="s">
        <v>7299</v>
      </c>
      <c r="G274" s="231" t="s">
        <v>277</v>
      </c>
      <c r="H274" s="232">
        <v>1</v>
      </c>
      <c r="I274" s="233"/>
      <c r="J274" s="234">
        <f>ROUND(I274*H274,2)</f>
        <v>0</v>
      </c>
      <c r="K274" s="230" t="s">
        <v>1</v>
      </c>
      <c r="L274" s="45"/>
      <c r="M274" s="235" t="s">
        <v>1</v>
      </c>
      <c r="N274" s="236" t="s">
        <v>44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121</v>
      </c>
      <c r="AT274" s="239" t="s">
        <v>218</v>
      </c>
      <c r="AU274" s="239" t="s">
        <v>86</v>
      </c>
      <c r="AY274" s="18" t="s">
        <v>216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86</v>
      </c>
      <c r="BK274" s="240">
        <f>ROUND(I274*H274,2)</f>
        <v>0</v>
      </c>
      <c r="BL274" s="18" t="s">
        <v>121</v>
      </c>
      <c r="BM274" s="239" t="s">
        <v>2125</v>
      </c>
    </row>
    <row r="275" s="2" customFormat="1" ht="24.15" customHeight="1">
      <c r="A275" s="39"/>
      <c r="B275" s="40"/>
      <c r="C275" s="228" t="s">
        <v>1406</v>
      </c>
      <c r="D275" s="228" t="s">
        <v>218</v>
      </c>
      <c r="E275" s="229" t="s">
        <v>7351</v>
      </c>
      <c r="F275" s="230" t="s">
        <v>7352</v>
      </c>
      <c r="G275" s="231" t="s">
        <v>277</v>
      </c>
      <c r="H275" s="232">
        <v>2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44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121</v>
      </c>
      <c r="AT275" s="239" t="s">
        <v>218</v>
      </c>
      <c r="AU275" s="239" t="s">
        <v>86</v>
      </c>
      <c r="AY275" s="18" t="s">
        <v>216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86</v>
      </c>
      <c r="BK275" s="240">
        <f>ROUND(I275*H275,2)</f>
        <v>0</v>
      </c>
      <c r="BL275" s="18" t="s">
        <v>121</v>
      </c>
      <c r="BM275" s="239" t="s">
        <v>2135</v>
      </c>
    </row>
    <row r="276" s="2" customFormat="1" ht="16.5" customHeight="1">
      <c r="A276" s="39"/>
      <c r="B276" s="40"/>
      <c r="C276" s="228" t="s">
        <v>1411</v>
      </c>
      <c r="D276" s="228" t="s">
        <v>218</v>
      </c>
      <c r="E276" s="229" t="s">
        <v>7353</v>
      </c>
      <c r="F276" s="230" t="s">
        <v>7248</v>
      </c>
      <c r="G276" s="231" t="s">
        <v>277</v>
      </c>
      <c r="H276" s="232">
        <v>2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44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121</v>
      </c>
      <c r="AT276" s="239" t="s">
        <v>218</v>
      </c>
      <c r="AU276" s="239" t="s">
        <v>86</v>
      </c>
      <c r="AY276" s="18" t="s">
        <v>216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86</v>
      </c>
      <c r="BK276" s="240">
        <f>ROUND(I276*H276,2)</f>
        <v>0</v>
      </c>
      <c r="BL276" s="18" t="s">
        <v>121</v>
      </c>
      <c r="BM276" s="239" t="s">
        <v>2144</v>
      </c>
    </row>
    <row r="277" s="12" customFormat="1" ht="25.92" customHeight="1">
      <c r="A277" s="12"/>
      <c r="B277" s="212"/>
      <c r="C277" s="213"/>
      <c r="D277" s="214" t="s">
        <v>78</v>
      </c>
      <c r="E277" s="215" t="s">
        <v>7354</v>
      </c>
      <c r="F277" s="215" t="s">
        <v>7355</v>
      </c>
      <c r="G277" s="213"/>
      <c r="H277" s="213"/>
      <c r="I277" s="216"/>
      <c r="J277" s="217">
        <f>BK277</f>
        <v>0</v>
      </c>
      <c r="K277" s="213"/>
      <c r="L277" s="218"/>
      <c r="M277" s="219"/>
      <c r="N277" s="220"/>
      <c r="O277" s="220"/>
      <c r="P277" s="221">
        <f>SUM(P278:P279)</f>
        <v>0</v>
      </c>
      <c r="Q277" s="220"/>
      <c r="R277" s="221">
        <f>SUM(R278:R279)</f>
        <v>0</v>
      </c>
      <c r="S277" s="220"/>
      <c r="T277" s="222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86</v>
      </c>
      <c r="AT277" s="224" t="s">
        <v>78</v>
      </c>
      <c r="AU277" s="224" t="s">
        <v>79</v>
      </c>
      <c r="AY277" s="223" t="s">
        <v>216</v>
      </c>
      <c r="BK277" s="225">
        <f>SUM(BK278:BK279)</f>
        <v>0</v>
      </c>
    </row>
    <row r="278" s="2" customFormat="1" ht="24.15" customHeight="1">
      <c r="A278" s="39"/>
      <c r="B278" s="40"/>
      <c r="C278" s="228" t="s">
        <v>1417</v>
      </c>
      <c r="D278" s="228" t="s">
        <v>218</v>
      </c>
      <c r="E278" s="229" t="s">
        <v>7356</v>
      </c>
      <c r="F278" s="230" t="s">
        <v>7357</v>
      </c>
      <c r="G278" s="231" t="s">
        <v>2040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44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121</v>
      </c>
      <c r="AT278" s="239" t="s">
        <v>218</v>
      </c>
      <c r="AU278" s="239" t="s">
        <v>86</v>
      </c>
      <c r="AY278" s="18" t="s">
        <v>216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86</v>
      </c>
      <c r="BK278" s="240">
        <f>ROUND(I278*H278,2)</f>
        <v>0</v>
      </c>
      <c r="BL278" s="18" t="s">
        <v>121</v>
      </c>
      <c r="BM278" s="239" t="s">
        <v>2153</v>
      </c>
    </row>
    <row r="279" s="2" customFormat="1" ht="24.15" customHeight="1">
      <c r="A279" s="39"/>
      <c r="B279" s="40"/>
      <c r="C279" s="228" t="s">
        <v>1424</v>
      </c>
      <c r="D279" s="228" t="s">
        <v>218</v>
      </c>
      <c r="E279" s="229" t="s">
        <v>3894</v>
      </c>
      <c r="F279" s="230" t="s">
        <v>7358</v>
      </c>
      <c r="G279" s="231" t="s">
        <v>2040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121</v>
      </c>
      <c r="AT279" s="239" t="s">
        <v>218</v>
      </c>
      <c r="AU279" s="239" t="s">
        <v>86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121</v>
      </c>
      <c r="BM279" s="239" t="s">
        <v>2165</v>
      </c>
    </row>
    <row r="280" s="12" customFormat="1" ht="25.92" customHeight="1">
      <c r="A280" s="12"/>
      <c r="B280" s="212"/>
      <c r="C280" s="213"/>
      <c r="D280" s="214" t="s">
        <v>78</v>
      </c>
      <c r="E280" s="215" t="s">
        <v>7359</v>
      </c>
      <c r="F280" s="215" t="s">
        <v>7360</v>
      </c>
      <c r="G280" s="213"/>
      <c r="H280" s="213"/>
      <c r="I280" s="216"/>
      <c r="J280" s="217">
        <f>BK280</f>
        <v>0</v>
      </c>
      <c r="K280" s="213"/>
      <c r="L280" s="218"/>
      <c r="M280" s="219"/>
      <c r="N280" s="220"/>
      <c r="O280" s="220"/>
      <c r="P280" s="221">
        <f>SUM(P281:P284)</f>
        <v>0</v>
      </c>
      <c r="Q280" s="220"/>
      <c r="R280" s="221">
        <f>SUM(R281:R284)</f>
        <v>0</v>
      </c>
      <c r="S280" s="220"/>
      <c r="T280" s="222">
        <f>SUM(T281:T284)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86</v>
      </c>
      <c r="AT280" s="224" t="s">
        <v>78</v>
      </c>
      <c r="AU280" s="224" t="s">
        <v>79</v>
      </c>
      <c r="AY280" s="223" t="s">
        <v>216</v>
      </c>
      <c r="BK280" s="225">
        <f>SUM(BK281:BK284)</f>
        <v>0</v>
      </c>
    </row>
    <row r="281" s="2" customFormat="1" ht="16.5" customHeight="1">
      <c r="A281" s="39"/>
      <c r="B281" s="40"/>
      <c r="C281" s="228" t="s">
        <v>1430</v>
      </c>
      <c r="D281" s="228" t="s">
        <v>218</v>
      </c>
      <c r="E281" s="229" t="s">
        <v>7361</v>
      </c>
      <c r="F281" s="230" t="s">
        <v>7362</v>
      </c>
      <c r="G281" s="231" t="s">
        <v>2040</v>
      </c>
      <c r="H281" s="232">
        <v>3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44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121</v>
      </c>
      <c r="AT281" s="239" t="s">
        <v>218</v>
      </c>
      <c r="AU281" s="239" t="s">
        <v>86</v>
      </c>
      <c r="AY281" s="18" t="s">
        <v>216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86</v>
      </c>
      <c r="BK281" s="240">
        <f>ROUND(I281*H281,2)</f>
        <v>0</v>
      </c>
      <c r="BL281" s="18" t="s">
        <v>121</v>
      </c>
      <c r="BM281" s="239" t="s">
        <v>2175</v>
      </c>
    </row>
    <row r="282" s="2" customFormat="1" ht="16.5" customHeight="1">
      <c r="A282" s="39"/>
      <c r="B282" s="40"/>
      <c r="C282" s="228" t="s">
        <v>1436</v>
      </c>
      <c r="D282" s="228" t="s">
        <v>218</v>
      </c>
      <c r="E282" s="229" t="s">
        <v>3896</v>
      </c>
      <c r="F282" s="230" t="s">
        <v>7363</v>
      </c>
      <c r="G282" s="231" t="s">
        <v>2040</v>
      </c>
      <c r="H282" s="232">
        <v>3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44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121</v>
      </c>
      <c r="AT282" s="239" t="s">
        <v>218</v>
      </c>
      <c r="AU282" s="239" t="s">
        <v>86</v>
      </c>
      <c r="AY282" s="18" t="s">
        <v>216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86</v>
      </c>
      <c r="BK282" s="240">
        <f>ROUND(I282*H282,2)</f>
        <v>0</v>
      </c>
      <c r="BL282" s="18" t="s">
        <v>121</v>
      </c>
      <c r="BM282" s="239" t="s">
        <v>2196</v>
      </c>
    </row>
    <row r="283" s="2" customFormat="1" ht="16.5" customHeight="1">
      <c r="A283" s="39"/>
      <c r="B283" s="40"/>
      <c r="C283" s="228" t="s">
        <v>1442</v>
      </c>
      <c r="D283" s="228" t="s">
        <v>218</v>
      </c>
      <c r="E283" s="229" t="s">
        <v>7364</v>
      </c>
      <c r="F283" s="230" t="s">
        <v>7365</v>
      </c>
      <c r="G283" s="231" t="s">
        <v>2040</v>
      </c>
      <c r="H283" s="232">
        <v>18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44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121</v>
      </c>
      <c r="AT283" s="239" t="s">
        <v>218</v>
      </c>
      <c r="AU283" s="239" t="s">
        <v>86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121</v>
      </c>
      <c r="BM283" s="239" t="s">
        <v>2209</v>
      </c>
    </row>
    <row r="284" s="2" customFormat="1" ht="16.5" customHeight="1">
      <c r="A284" s="39"/>
      <c r="B284" s="40"/>
      <c r="C284" s="228" t="s">
        <v>1449</v>
      </c>
      <c r="D284" s="228" t="s">
        <v>218</v>
      </c>
      <c r="E284" s="229" t="s">
        <v>4001</v>
      </c>
      <c r="F284" s="230" t="s">
        <v>7363</v>
      </c>
      <c r="G284" s="231" t="s">
        <v>2040</v>
      </c>
      <c r="H284" s="232">
        <v>18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44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121</v>
      </c>
      <c r="AT284" s="239" t="s">
        <v>218</v>
      </c>
      <c r="AU284" s="239" t="s">
        <v>86</v>
      </c>
      <c r="AY284" s="18" t="s">
        <v>216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86</v>
      </c>
      <c r="BK284" s="240">
        <f>ROUND(I284*H284,2)</f>
        <v>0</v>
      </c>
      <c r="BL284" s="18" t="s">
        <v>121</v>
      </c>
      <c r="BM284" s="239" t="s">
        <v>2219</v>
      </c>
    </row>
    <row r="285" s="12" customFormat="1" ht="25.92" customHeight="1">
      <c r="A285" s="12"/>
      <c r="B285" s="212"/>
      <c r="C285" s="213"/>
      <c r="D285" s="214" t="s">
        <v>78</v>
      </c>
      <c r="E285" s="215" t="s">
        <v>7366</v>
      </c>
      <c r="F285" s="215" t="s">
        <v>7367</v>
      </c>
      <c r="G285" s="213"/>
      <c r="H285" s="213"/>
      <c r="I285" s="216"/>
      <c r="J285" s="217">
        <f>BK285</f>
        <v>0</v>
      </c>
      <c r="K285" s="213"/>
      <c r="L285" s="218"/>
      <c r="M285" s="219"/>
      <c r="N285" s="220"/>
      <c r="O285" s="220"/>
      <c r="P285" s="221">
        <f>SUM(P286:P293)</f>
        <v>0</v>
      </c>
      <c r="Q285" s="220"/>
      <c r="R285" s="221">
        <f>SUM(R286:R293)</f>
        <v>0</v>
      </c>
      <c r="S285" s="220"/>
      <c r="T285" s="222">
        <f>SUM(T286:T293)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86</v>
      </c>
      <c r="AT285" s="224" t="s">
        <v>78</v>
      </c>
      <c r="AU285" s="224" t="s">
        <v>79</v>
      </c>
      <c r="AY285" s="223" t="s">
        <v>216</v>
      </c>
      <c r="BK285" s="225">
        <f>SUM(BK286:BK293)</f>
        <v>0</v>
      </c>
    </row>
    <row r="286" s="2" customFormat="1" ht="24.15" customHeight="1">
      <c r="A286" s="39"/>
      <c r="B286" s="40"/>
      <c r="C286" s="228" t="s">
        <v>1454</v>
      </c>
      <c r="D286" s="228" t="s">
        <v>218</v>
      </c>
      <c r="E286" s="229" t="s">
        <v>7368</v>
      </c>
      <c r="F286" s="230" t="s">
        <v>7369</v>
      </c>
      <c r="G286" s="231" t="s">
        <v>2040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44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121</v>
      </c>
      <c r="AT286" s="239" t="s">
        <v>218</v>
      </c>
      <c r="AU286" s="239" t="s">
        <v>86</v>
      </c>
      <c r="AY286" s="18" t="s">
        <v>216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86</v>
      </c>
      <c r="BK286" s="240">
        <f>ROUND(I286*H286,2)</f>
        <v>0</v>
      </c>
      <c r="BL286" s="18" t="s">
        <v>121</v>
      </c>
      <c r="BM286" s="239" t="s">
        <v>2228</v>
      </c>
    </row>
    <row r="287" s="2" customFormat="1" ht="21.75" customHeight="1">
      <c r="A287" s="39"/>
      <c r="B287" s="40"/>
      <c r="C287" s="228" t="s">
        <v>1459</v>
      </c>
      <c r="D287" s="228" t="s">
        <v>218</v>
      </c>
      <c r="E287" s="229" t="s">
        <v>3898</v>
      </c>
      <c r="F287" s="230" t="s">
        <v>7370</v>
      </c>
      <c r="G287" s="231" t="s">
        <v>2040</v>
      </c>
      <c r="H287" s="232">
        <v>1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44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121</v>
      </c>
      <c r="AT287" s="239" t="s">
        <v>218</v>
      </c>
      <c r="AU287" s="239" t="s">
        <v>86</v>
      </c>
      <c r="AY287" s="18" t="s">
        <v>216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86</v>
      </c>
      <c r="BK287" s="240">
        <f>ROUND(I287*H287,2)</f>
        <v>0</v>
      </c>
      <c r="BL287" s="18" t="s">
        <v>121</v>
      </c>
      <c r="BM287" s="239" t="s">
        <v>2236</v>
      </c>
    </row>
    <row r="288" s="2" customFormat="1" ht="16.5" customHeight="1">
      <c r="A288" s="39"/>
      <c r="B288" s="40"/>
      <c r="C288" s="228" t="s">
        <v>1463</v>
      </c>
      <c r="D288" s="228" t="s">
        <v>218</v>
      </c>
      <c r="E288" s="229" t="s">
        <v>7371</v>
      </c>
      <c r="F288" s="230" t="s">
        <v>7372</v>
      </c>
      <c r="G288" s="231" t="s">
        <v>2040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44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121</v>
      </c>
      <c r="AT288" s="239" t="s">
        <v>218</v>
      </c>
      <c r="AU288" s="239" t="s">
        <v>86</v>
      </c>
      <c r="AY288" s="18" t="s">
        <v>216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86</v>
      </c>
      <c r="BK288" s="240">
        <f>ROUND(I288*H288,2)</f>
        <v>0</v>
      </c>
      <c r="BL288" s="18" t="s">
        <v>121</v>
      </c>
      <c r="BM288" s="239" t="s">
        <v>2243</v>
      </c>
    </row>
    <row r="289" s="2" customFormat="1" ht="16.5" customHeight="1">
      <c r="A289" s="39"/>
      <c r="B289" s="40"/>
      <c r="C289" s="228" t="s">
        <v>1467</v>
      </c>
      <c r="D289" s="228" t="s">
        <v>218</v>
      </c>
      <c r="E289" s="229" t="s">
        <v>4003</v>
      </c>
      <c r="F289" s="230" t="s">
        <v>7373</v>
      </c>
      <c r="G289" s="231" t="s">
        <v>2040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44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121</v>
      </c>
      <c r="AT289" s="239" t="s">
        <v>218</v>
      </c>
      <c r="AU289" s="239" t="s">
        <v>86</v>
      </c>
      <c r="AY289" s="18" t="s">
        <v>216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86</v>
      </c>
      <c r="BK289" s="240">
        <f>ROUND(I289*H289,2)</f>
        <v>0</v>
      </c>
      <c r="BL289" s="18" t="s">
        <v>121</v>
      </c>
      <c r="BM289" s="239" t="s">
        <v>2253</v>
      </c>
    </row>
    <row r="290" s="2" customFormat="1" ht="24.15" customHeight="1">
      <c r="A290" s="39"/>
      <c r="B290" s="40"/>
      <c r="C290" s="228" t="s">
        <v>1472</v>
      </c>
      <c r="D290" s="228" t="s">
        <v>218</v>
      </c>
      <c r="E290" s="229" t="s">
        <v>7374</v>
      </c>
      <c r="F290" s="230" t="s">
        <v>7375</v>
      </c>
      <c r="G290" s="231" t="s">
        <v>2040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44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121</v>
      </c>
      <c r="AT290" s="239" t="s">
        <v>218</v>
      </c>
      <c r="AU290" s="239" t="s">
        <v>86</v>
      </c>
      <c r="AY290" s="18" t="s">
        <v>216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86</v>
      </c>
      <c r="BK290" s="240">
        <f>ROUND(I290*H290,2)</f>
        <v>0</v>
      </c>
      <c r="BL290" s="18" t="s">
        <v>121</v>
      </c>
      <c r="BM290" s="239" t="s">
        <v>2264</v>
      </c>
    </row>
    <row r="291" s="2" customFormat="1" ht="16.5" customHeight="1">
      <c r="A291" s="39"/>
      <c r="B291" s="40"/>
      <c r="C291" s="228" t="s">
        <v>1481</v>
      </c>
      <c r="D291" s="228" t="s">
        <v>218</v>
      </c>
      <c r="E291" s="229" t="s">
        <v>7376</v>
      </c>
      <c r="F291" s="230" t="s">
        <v>7377</v>
      </c>
      <c r="G291" s="231" t="s">
        <v>2040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44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121</v>
      </c>
      <c r="AT291" s="239" t="s">
        <v>218</v>
      </c>
      <c r="AU291" s="239" t="s">
        <v>86</v>
      </c>
      <c r="AY291" s="18" t="s">
        <v>216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86</v>
      </c>
      <c r="BK291" s="240">
        <f>ROUND(I291*H291,2)</f>
        <v>0</v>
      </c>
      <c r="BL291" s="18" t="s">
        <v>121</v>
      </c>
      <c r="BM291" s="239" t="s">
        <v>2274</v>
      </c>
    </row>
    <row r="292" s="2" customFormat="1" ht="16.5" customHeight="1">
      <c r="A292" s="39"/>
      <c r="B292" s="40"/>
      <c r="C292" s="228" t="s">
        <v>1486</v>
      </c>
      <c r="D292" s="228" t="s">
        <v>218</v>
      </c>
      <c r="E292" s="229" t="s">
        <v>7378</v>
      </c>
      <c r="F292" s="230" t="s">
        <v>7379</v>
      </c>
      <c r="G292" s="231" t="s">
        <v>2040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44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121</v>
      </c>
      <c r="AT292" s="239" t="s">
        <v>218</v>
      </c>
      <c r="AU292" s="239" t="s">
        <v>86</v>
      </c>
      <c r="AY292" s="18" t="s">
        <v>216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86</v>
      </c>
      <c r="BK292" s="240">
        <f>ROUND(I292*H292,2)</f>
        <v>0</v>
      </c>
      <c r="BL292" s="18" t="s">
        <v>121</v>
      </c>
      <c r="BM292" s="239" t="s">
        <v>2282</v>
      </c>
    </row>
    <row r="293" s="2" customFormat="1" ht="16.5" customHeight="1">
      <c r="A293" s="39"/>
      <c r="B293" s="40"/>
      <c r="C293" s="228" t="s">
        <v>1492</v>
      </c>
      <c r="D293" s="228" t="s">
        <v>218</v>
      </c>
      <c r="E293" s="229" t="s">
        <v>7380</v>
      </c>
      <c r="F293" s="230" t="s">
        <v>7381</v>
      </c>
      <c r="G293" s="231" t="s">
        <v>2040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74" t="s">
        <v>1</v>
      </c>
      <c r="N293" s="275" t="s">
        <v>44</v>
      </c>
      <c r="O293" s="276"/>
      <c r="P293" s="277">
        <f>O293*H293</f>
        <v>0</v>
      </c>
      <c r="Q293" s="277">
        <v>0</v>
      </c>
      <c r="R293" s="277">
        <f>Q293*H293</f>
        <v>0</v>
      </c>
      <c r="S293" s="277">
        <v>0</v>
      </c>
      <c r="T293" s="27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121</v>
      </c>
      <c r="AT293" s="239" t="s">
        <v>218</v>
      </c>
      <c r="AU293" s="239" t="s">
        <v>86</v>
      </c>
      <c r="AY293" s="18" t="s">
        <v>216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86</v>
      </c>
      <c r="BK293" s="240">
        <f>ROUND(I293*H293,2)</f>
        <v>0</v>
      </c>
      <c r="BL293" s="18" t="s">
        <v>121</v>
      </c>
      <c r="BM293" s="239" t="s">
        <v>2292</v>
      </c>
    </row>
    <row r="294" s="2" customFormat="1" ht="6.96" customHeight="1">
      <c r="A294" s="39"/>
      <c r="B294" s="67"/>
      <c r="C294" s="68"/>
      <c r="D294" s="68"/>
      <c r="E294" s="68"/>
      <c r="F294" s="68"/>
      <c r="G294" s="68"/>
      <c r="H294" s="68"/>
      <c r="I294" s="68"/>
      <c r="J294" s="68"/>
      <c r="K294" s="68"/>
      <c r="L294" s="45"/>
      <c r="M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</sheetData>
  <sheetProtection sheet="1" autoFilter="0" formatColumns="0" formatRows="0" objects="1" scenarios="1" spinCount="100000" saltValue="nYJMB0RE1JEeXlvWpksUtQG1xa5TCWdjU7CRefH7/Er13Xf4a+6RLM6oWoYWI1qUOksKY96g8Aa7Qv4fUps8pQ==" hashValue="EX43WOI7/LRxMGK4XSEJuizIlwCzKMEO77kd5P04EHnxJ1ais8zIHcQx7cpbCFiKJY/+ykPj00vxBk1EWBfDsg==" algorithmName="SHA-512" password="EA0A"/>
  <autoFilter ref="C132:K2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7382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3378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3378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3378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31.25" customHeight="1">
      <c r="A31" s="156"/>
      <c r="B31" s="157"/>
      <c r="C31" s="156"/>
      <c r="D31" s="156"/>
      <c r="E31" s="158" t="s">
        <v>7383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ROUND((SUM(BE136:BE229)),  2)</f>
        <v>0</v>
      </c>
      <c r="G37" s="39"/>
      <c r="H37" s="39"/>
      <c r="I37" s="166">
        <v>0.20999999999999999</v>
      </c>
      <c r="J37" s="165">
        <f>ROUND(((SUM(BE136:BE229))*I37),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ROUND((SUM(BF136:BF229)),  2)</f>
        <v>0</v>
      </c>
      <c r="G38" s="39"/>
      <c r="H38" s="39"/>
      <c r="I38" s="166">
        <v>0.14999999999999999</v>
      </c>
      <c r="J38" s="165">
        <f>ROUND(((SUM(BF136:BF229))*I38),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ROUND((SUM(BG136:BG229)),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ROUND((SUM(BH136:BH229)),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ROUND((SUM(BI136:BI229)),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UT - Ústřední vytápění - SO 02 Stávající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540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543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7384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7385</v>
      </c>
      <c r="E104" s="198"/>
      <c r="F104" s="198"/>
      <c r="G104" s="198"/>
      <c r="H104" s="198"/>
      <c r="I104" s="198"/>
      <c r="J104" s="199">
        <f>J152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4013</v>
      </c>
      <c r="E105" s="198"/>
      <c r="F105" s="198"/>
      <c r="G105" s="198"/>
      <c r="H105" s="198"/>
      <c r="I105" s="198"/>
      <c r="J105" s="199">
        <f>J156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4015</v>
      </c>
      <c r="E106" s="198"/>
      <c r="F106" s="198"/>
      <c r="G106" s="198"/>
      <c r="H106" s="198"/>
      <c r="I106" s="198"/>
      <c r="J106" s="199">
        <f>J173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4012</v>
      </c>
      <c r="E107" s="198"/>
      <c r="F107" s="198"/>
      <c r="G107" s="198"/>
      <c r="H107" s="198"/>
      <c r="I107" s="198"/>
      <c r="J107" s="199">
        <f>J199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556</v>
      </c>
      <c r="E108" s="198"/>
      <c r="F108" s="198"/>
      <c r="G108" s="198"/>
      <c r="H108" s="198"/>
      <c r="I108" s="198"/>
      <c r="J108" s="199">
        <f>J217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7386</v>
      </c>
      <c r="E109" s="193"/>
      <c r="F109" s="193"/>
      <c r="G109" s="193"/>
      <c r="H109" s="193"/>
      <c r="I109" s="193"/>
      <c r="J109" s="194">
        <f>J219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7387</v>
      </c>
      <c r="E110" s="193"/>
      <c r="F110" s="193"/>
      <c r="G110" s="193"/>
      <c r="H110" s="193"/>
      <c r="I110" s="193"/>
      <c r="J110" s="194">
        <f>J221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7388</v>
      </c>
      <c r="E111" s="198"/>
      <c r="F111" s="198"/>
      <c r="G111" s="198"/>
      <c r="H111" s="198"/>
      <c r="I111" s="198"/>
      <c r="J111" s="199">
        <f>J222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7389</v>
      </c>
      <c r="E112" s="198"/>
      <c r="F112" s="198"/>
      <c r="G112" s="198"/>
      <c r="H112" s="198"/>
      <c r="I112" s="198"/>
      <c r="J112" s="199">
        <f>J227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201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Stavební úpravy a přístavba objektu MŠ Malínek, Kaplického 386 - NAVÝŠENÍ KAPACITY MŠ MALÍNEK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187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188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189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279" t="s">
        <v>4823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533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UT - Ústřední vytápění - SO 02 Stávající objekt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22</v>
      </c>
      <c r="D130" s="41"/>
      <c r="E130" s="41"/>
      <c r="F130" s="28" t="str">
        <f>F16</f>
        <v xml:space="preserve"> </v>
      </c>
      <c r="G130" s="41"/>
      <c r="H130" s="41"/>
      <c r="I130" s="33" t="s">
        <v>24</v>
      </c>
      <c r="J130" s="80" t="str">
        <f>IF(J16="","",J16)</f>
        <v>15.9.2021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26</v>
      </c>
      <c r="D132" s="41"/>
      <c r="E132" s="41"/>
      <c r="F132" s="28" t="str">
        <f>E19</f>
        <v xml:space="preserve"> </v>
      </c>
      <c r="G132" s="41"/>
      <c r="H132" s="41"/>
      <c r="I132" s="33" t="s">
        <v>32</v>
      </c>
      <c r="J132" s="37" t="str">
        <f>E25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30</v>
      </c>
      <c r="D133" s="41"/>
      <c r="E133" s="41"/>
      <c r="F133" s="28" t="str">
        <f>IF(E22="","",E22)</f>
        <v>Vyplň údaj</v>
      </c>
      <c r="G133" s="41"/>
      <c r="H133" s="41"/>
      <c r="I133" s="33" t="s">
        <v>35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202</v>
      </c>
      <c r="D135" s="204" t="s">
        <v>64</v>
      </c>
      <c r="E135" s="204" t="s">
        <v>60</v>
      </c>
      <c r="F135" s="204" t="s">
        <v>61</v>
      </c>
      <c r="G135" s="204" t="s">
        <v>203</v>
      </c>
      <c r="H135" s="204" t="s">
        <v>204</v>
      </c>
      <c r="I135" s="204" t="s">
        <v>205</v>
      </c>
      <c r="J135" s="204" t="s">
        <v>193</v>
      </c>
      <c r="K135" s="205" t="s">
        <v>206</v>
      </c>
      <c r="L135" s="206"/>
      <c r="M135" s="101" t="s">
        <v>1</v>
      </c>
      <c r="N135" s="102" t="s">
        <v>43</v>
      </c>
      <c r="O135" s="102" t="s">
        <v>207</v>
      </c>
      <c r="P135" s="102" t="s">
        <v>208</v>
      </c>
      <c r="Q135" s="102" t="s">
        <v>209</v>
      </c>
      <c r="R135" s="102" t="s">
        <v>210</v>
      </c>
      <c r="S135" s="102" t="s">
        <v>211</v>
      </c>
      <c r="T135" s="103" t="s">
        <v>212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213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P137+P219+P221</f>
        <v>0</v>
      </c>
      <c r="Q136" s="105"/>
      <c r="R136" s="209">
        <f>R137+R219+R221</f>
        <v>2.8325199999999997</v>
      </c>
      <c r="S136" s="105"/>
      <c r="T136" s="210">
        <f>T137+T219+T221</f>
        <v>6.2665699999999998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78</v>
      </c>
      <c r="AU136" s="18" t="s">
        <v>195</v>
      </c>
      <c r="BK136" s="211">
        <f>BK137+BK219+BK221</f>
        <v>0</v>
      </c>
    </row>
    <row r="137" s="12" customFormat="1" ht="25.92" customHeight="1">
      <c r="A137" s="12"/>
      <c r="B137" s="212"/>
      <c r="C137" s="213"/>
      <c r="D137" s="214" t="s">
        <v>78</v>
      </c>
      <c r="E137" s="215" t="s">
        <v>1839</v>
      </c>
      <c r="F137" s="215" t="s">
        <v>1840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P138+P149+P152+P156+P173+P199+P217</f>
        <v>0</v>
      </c>
      <c r="Q137" s="220"/>
      <c r="R137" s="221">
        <f>R138+R149+R152+R156+R173+R199+R217</f>
        <v>2.8325199999999997</v>
      </c>
      <c r="S137" s="220"/>
      <c r="T137" s="222">
        <f>T138+T149+T152+T156+T173+T199+T217</f>
        <v>6.2665699999999998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88</v>
      </c>
      <c r="AT137" s="224" t="s">
        <v>78</v>
      </c>
      <c r="AU137" s="224" t="s">
        <v>79</v>
      </c>
      <c r="AY137" s="223" t="s">
        <v>216</v>
      </c>
      <c r="BK137" s="225">
        <f>BK138+BK149+BK152+BK156+BK173+BK199+BK217</f>
        <v>0</v>
      </c>
    </row>
    <row r="138" s="12" customFormat="1" ht="22.8" customHeight="1">
      <c r="A138" s="12"/>
      <c r="B138" s="212"/>
      <c r="C138" s="213"/>
      <c r="D138" s="214" t="s">
        <v>78</v>
      </c>
      <c r="E138" s="226" t="s">
        <v>2129</v>
      </c>
      <c r="F138" s="226" t="s">
        <v>2130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SUM(P139:P148)</f>
        <v>0</v>
      </c>
      <c r="Q138" s="220"/>
      <c r="R138" s="221">
        <f>SUM(R139:R148)</f>
        <v>0.077519999999999992</v>
      </c>
      <c r="S138" s="220"/>
      <c r="T138" s="222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88</v>
      </c>
      <c r="AT138" s="224" t="s">
        <v>78</v>
      </c>
      <c r="AU138" s="224" t="s">
        <v>86</v>
      </c>
      <c r="AY138" s="223" t="s">
        <v>216</v>
      </c>
      <c r="BK138" s="225">
        <f>SUM(BK139:BK148)</f>
        <v>0</v>
      </c>
    </row>
    <row r="139" s="2" customFormat="1" ht="37.8" customHeight="1">
      <c r="A139" s="39"/>
      <c r="B139" s="40"/>
      <c r="C139" s="228" t="s">
        <v>86</v>
      </c>
      <c r="D139" s="228" t="s">
        <v>218</v>
      </c>
      <c r="E139" s="229" t="s">
        <v>4482</v>
      </c>
      <c r="F139" s="230" t="s">
        <v>7390</v>
      </c>
      <c r="G139" s="231" t="s">
        <v>293</v>
      </c>
      <c r="H139" s="232">
        <v>460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6.0000000000000002E-05</v>
      </c>
      <c r="R139" s="237">
        <f>Q139*H139</f>
        <v>0.0276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290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290</v>
      </c>
      <c r="BM139" s="239" t="s">
        <v>7391</v>
      </c>
    </row>
    <row r="140" s="2" customFormat="1" ht="16.5" customHeight="1">
      <c r="A140" s="39"/>
      <c r="B140" s="40"/>
      <c r="C140" s="264" t="s">
        <v>88</v>
      </c>
      <c r="D140" s="264" t="s">
        <v>372</v>
      </c>
      <c r="E140" s="265" t="s">
        <v>7392</v>
      </c>
      <c r="F140" s="266" t="s">
        <v>7393</v>
      </c>
      <c r="G140" s="267" t="s">
        <v>293</v>
      </c>
      <c r="H140" s="268">
        <v>90</v>
      </c>
      <c r="I140" s="269"/>
      <c r="J140" s="270">
        <f>ROUND(I140*H140,2)</f>
        <v>0</v>
      </c>
      <c r="K140" s="266" t="s">
        <v>222</v>
      </c>
      <c r="L140" s="271"/>
      <c r="M140" s="272" t="s">
        <v>1</v>
      </c>
      <c r="N140" s="273" t="s">
        <v>44</v>
      </c>
      <c r="O140" s="92"/>
      <c r="P140" s="237">
        <f>O140*H140</f>
        <v>0</v>
      </c>
      <c r="Q140" s="237">
        <v>2.0000000000000002E-05</v>
      </c>
      <c r="R140" s="237">
        <f>Q140*H140</f>
        <v>0.0018000000000000002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371</v>
      </c>
      <c r="AT140" s="239" t="s">
        <v>372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290</v>
      </c>
      <c r="BM140" s="239" t="s">
        <v>7394</v>
      </c>
    </row>
    <row r="141" s="2" customFormat="1" ht="16.5" customHeight="1">
      <c r="A141" s="39"/>
      <c r="B141" s="40"/>
      <c r="C141" s="264" t="s">
        <v>99</v>
      </c>
      <c r="D141" s="264" t="s">
        <v>372</v>
      </c>
      <c r="E141" s="265" t="s">
        <v>7395</v>
      </c>
      <c r="F141" s="266" t="s">
        <v>7396</v>
      </c>
      <c r="G141" s="267" t="s">
        <v>293</v>
      </c>
      <c r="H141" s="268">
        <v>80</v>
      </c>
      <c r="I141" s="269"/>
      <c r="J141" s="270">
        <f>ROUND(I141*H141,2)</f>
        <v>0</v>
      </c>
      <c r="K141" s="266" t="s">
        <v>222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6.9999999999999994E-05</v>
      </c>
      <c r="R141" s="237">
        <f>Q141*H141</f>
        <v>0.0055999999999999991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371</v>
      </c>
      <c r="AT141" s="239" t="s">
        <v>372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290</v>
      </c>
      <c r="BM141" s="239" t="s">
        <v>7397</v>
      </c>
    </row>
    <row r="142" s="2" customFormat="1" ht="16.5" customHeight="1">
      <c r="A142" s="39"/>
      <c r="B142" s="40"/>
      <c r="C142" s="264" t="s">
        <v>121</v>
      </c>
      <c r="D142" s="264" t="s">
        <v>372</v>
      </c>
      <c r="E142" s="265" t="s">
        <v>7398</v>
      </c>
      <c r="F142" s="266" t="s">
        <v>7399</v>
      </c>
      <c r="G142" s="267" t="s">
        <v>293</v>
      </c>
      <c r="H142" s="268">
        <v>100</v>
      </c>
      <c r="I142" s="269"/>
      <c r="J142" s="270">
        <f>ROUND(I142*H142,2)</f>
        <v>0</v>
      </c>
      <c r="K142" s="266" t="s">
        <v>222</v>
      </c>
      <c r="L142" s="271"/>
      <c r="M142" s="272" t="s">
        <v>1</v>
      </c>
      <c r="N142" s="273" t="s">
        <v>44</v>
      </c>
      <c r="O142" s="92"/>
      <c r="P142" s="237">
        <f>O142*H142</f>
        <v>0</v>
      </c>
      <c r="Q142" s="237">
        <v>0.00011</v>
      </c>
      <c r="R142" s="237">
        <f>Q142*H142</f>
        <v>0.011000000000000001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371</v>
      </c>
      <c r="AT142" s="239" t="s">
        <v>372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290</v>
      </c>
      <c r="BM142" s="239" t="s">
        <v>7400</v>
      </c>
    </row>
    <row r="143" s="2" customFormat="1" ht="16.5" customHeight="1">
      <c r="A143" s="39"/>
      <c r="B143" s="40"/>
      <c r="C143" s="264" t="s">
        <v>236</v>
      </c>
      <c r="D143" s="264" t="s">
        <v>372</v>
      </c>
      <c r="E143" s="265" t="s">
        <v>7401</v>
      </c>
      <c r="F143" s="266" t="s">
        <v>7402</v>
      </c>
      <c r="G143" s="267" t="s">
        <v>293</v>
      </c>
      <c r="H143" s="268">
        <v>80</v>
      </c>
      <c r="I143" s="269"/>
      <c r="J143" s="270">
        <f>ROUND(I143*H143,2)</f>
        <v>0</v>
      </c>
      <c r="K143" s="266" t="s">
        <v>222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0.00012</v>
      </c>
      <c r="R143" s="237">
        <f>Q143*H143</f>
        <v>0.0096000000000000009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371</v>
      </c>
      <c r="AT143" s="239" t="s">
        <v>372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290</v>
      </c>
      <c r="BM143" s="239" t="s">
        <v>7403</v>
      </c>
    </row>
    <row r="144" s="2" customFormat="1" ht="16.5" customHeight="1">
      <c r="A144" s="39"/>
      <c r="B144" s="40"/>
      <c r="C144" s="264" t="s">
        <v>241</v>
      </c>
      <c r="D144" s="264" t="s">
        <v>372</v>
      </c>
      <c r="E144" s="265" t="s">
        <v>7404</v>
      </c>
      <c r="F144" s="266" t="s">
        <v>7405</v>
      </c>
      <c r="G144" s="267" t="s">
        <v>293</v>
      </c>
      <c r="H144" s="268">
        <v>90</v>
      </c>
      <c r="I144" s="269"/>
      <c r="J144" s="270">
        <f>ROUND(I144*H144,2)</f>
        <v>0</v>
      </c>
      <c r="K144" s="266" t="s">
        <v>222</v>
      </c>
      <c r="L144" s="271"/>
      <c r="M144" s="272" t="s">
        <v>1</v>
      </c>
      <c r="N144" s="273" t="s">
        <v>44</v>
      </c>
      <c r="O144" s="92"/>
      <c r="P144" s="237">
        <f>O144*H144</f>
        <v>0</v>
      </c>
      <c r="Q144" s="237">
        <v>0.00013999999999999999</v>
      </c>
      <c r="R144" s="237">
        <f>Q144*H144</f>
        <v>0.012599999999999998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371</v>
      </c>
      <c r="AT144" s="239" t="s">
        <v>372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290</v>
      </c>
      <c r="BM144" s="239" t="s">
        <v>7406</v>
      </c>
    </row>
    <row r="145" s="2" customFormat="1" ht="16.5" customHeight="1">
      <c r="A145" s="39"/>
      <c r="B145" s="40"/>
      <c r="C145" s="264" t="s">
        <v>245</v>
      </c>
      <c r="D145" s="264" t="s">
        <v>372</v>
      </c>
      <c r="E145" s="265" t="s">
        <v>7407</v>
      </c>
      <c r="F145" s="266" t="s">
        <v>7408</v>
      </c>
      <c r="G145" s="267" t="s">
        <v>293</v>
      </c>
      <c r="H145" s="268">
        <v>20</v>
      </c>
      <c r="I145" s="269"/>
      <c r="J145" s="270">
        <f>ROUND(I145*H145,2)</f>
        <v>0</v>
      </c>
      <c r="K145" s="266" t="s">
        <v>222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0.00016000000000000001</v>
      </c>
      <c r="R145" s="237">
        <f>Q145*H145</f>
        <v>0.0032000000000000002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371</v>
      </c>
      <c r="AT145" s="239" t="s">
        <v>372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290</v>
      </c>
      <c r="BM145" s="239" t="s">
        <v>7409</v>
      </c>
    </row>
    <row r="146" s="2" customFormat="1" ht="37.8" customHeight="1">
      <c r="A146" s="39"/>
      <c r="B146" s="40"/>
      <c r="C146" s="228" t="s">
        <v>250</v>
      </c>
      <c r="D146" s="228" t="s">
        <v>218</v>
      </c>
      <c r="E146" s="229" t="s">
        <v>4450</v>
      </c>
      <c r="F146" s="230" t="s">
        <v>7410</v>
      </c>
      <c r="G146" s="231" t="s">
        <v>293</v>
      </c>
      <c r="H146" s="232">
        <v>6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0.00019000000000000001</v>
      </c>
      <c r="R146" s="237">
        <f>Q146*H146</f>
        <v>0.00114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290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290</v>
      </c>
      <c r="BM146" s="239" t="s">
        <v>7411</v>
      </c>
    </row>
    <row r="147" s="2" customFormat="1" ht="16.5" customHeight="1">
      <c r="A147" s="39"/>
      <c r="B147" s="40"/>
      <c r="C147" s="264" t="s">
        <v>255</v>
      </c>
      <c r="D147" s="264" t="s">
        <v>372</v>
      </c>
      <c r="E147" s="265" t="s">
        <v>7412</v>
      </c>
      <c r="F147" s="266" t="s">
        <v>7413</v>
      </c>
      <c r="G147" s="267" t="s">
        <v>293</v>
      </c>
      <c r="H147" s="268">
        <v>6</v>
      </c>
      <c r="I147" s="269"/>
      <c r="J147" s="270">
        <f>ROUND(I147*H147,2)</f>
        <v>0</v>
      </c>
      <c r="K147" s="266" t="s">
        <v>222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0.00083000000000000001</v>
      </c>
      <c r="R147" s="237">
        <f>Q147*H147</f>
        <v>0.0049800000000000001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371</v>
      </c>
      <c r="AT147" s="239" t="s">
        <v>372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290</v>
      </c>
      <c r="BM147" s="239" t="s">
        <v>7414</v>
      </c>
    </row>
    <row r="148" s="2" customFormat="1" ht="24.15" customHeight="1">
      <c r="A148" s="39"/>
      <c r="B148" s="40"/>
      <c r="C148" s="228" t="s">
        <v>260</v>
      </c>
      <c r="D148" s="228" t="s">
        <v>218</v>
      </c>
      <c r="E148" s="229" t="s">
        <v>7415</v>
      </c>
      <c r="F148" s="230" t="s">
        <v>7416</v>
      </c>
      <c r="G148" s="231" t="s">
        <v>7417</v>
      </c>
      <c r="H148" s="291"/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290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290</v>
      </c>
      <c r="BM148" s="239" t="s">
        <v>7418</v>
      </c>
    </row>
    <row r="149" s="12" customFormat="1" ht="22.8" customHeight="1">
      <c r="A149" s="12"/>
      <c r="B149" s="212"/>
      <c r="C149" s="213"/>
      <c r="D149" s="214" t="s">
        <v>78</v>
      </c>
      <c r="E149" s="226" t="s">
        <v>7419</v>
      </c>
      <c r="F149" s="226" t="s">
        <v>7420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SUM(P150:P151)</f>
        <v>0</v>
      </c>
      <c r="Q149" s="220"/>
      <c r="R149" s="221">
        <f>SUM(R150:R151)</f>
        <v>0.0103</v>
      </c>
      <c r="S149" s="220"/>
      <c r="T149" s="22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88</v>
      </c>
      <c r="AT149" s="224" t="s">
        <v>78</v>
      </c>
      <c r="AU149" s="224" t="s">
        <v>86</v>
      </c>
      <c r="AY149" s="223" t="s">
        <v>216</v>
      </c>
      <c r="BK149" s="225">
        <f>SUM(BK150:BK151)</f>
        <v>0</v>
      </c>
    </row>
    <row r="150" s="2" customFormat="1" ht="24.15" customHeight="1">
      <c r="A150" s="39"/>
      <c r="B150" s="40"/>
      <c r="C150" s="228" t="s">
        <v>265</v>
      </c>
      <c r="D150" s="228" t="s">
        <v>218</v>
      </c>
      <c r="E150" s="229" t="s">
        <v>7421</v>
      </c>
      <c r="F150" s="230" t="s">
        <v>7422</v>
      </c>
      <c r="G150" s="231" t="s">
        <v>221</v>
      </c>
      <c r="H150" s="232">
        <v>2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0.0020500000000000002</v>
      </c>
      <c r="R150" s="237">
        <f>Q150*H150</f>
        <v>0.0041000000000000003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290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290</v>
      </c>
      <c r="BM150" s="239" t="s">
        <v>7423</v>
      </c>
    </row>
    <row r="151" s="2" customFormat="1" ht="24.15" customHeight="1">
      <c r="A151" s="39"/>
      <c r="B151" s="40"/>
      <c r="C151" s="228" t="s">
        <v>269</v>
      </c>
      <c r="D151" s="228" t="s">
        <v>218</v>
      </c>
      <c r="E151" s="229" t="s">
        <v>7424</v>
      </c>
      <c r="F151" s="230" t="s">
        <v>7425</v>
      </c>
      <c r="G151" s="231" t="s">
        <v>221</v>
      </c>
      <c r="H151" s="232">
        <v>2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0.0030999999999999999</v>
      </c>
      <c r="R151" s="237">
        <f>Q151*H151</f>
        <v>0.0061999999999999998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290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290</v>
      </c>
      <c r="BM151" s="239" t="s">
        <v>7426</v>
      </c>
    </row>
    <row r="152" s="12" customFormat="1" ht="22.8" customHeight="1">
      <c r="A152" s="12"/>
      <c r="B152" s="212"/>
      <c r="C152" s="213"/>
      <c r="D152" s="214" t="s">
        <v>78</v>
      </c>
      <c r="E152" s="226" t="s">
        <v>7427</v>
      </c>
      <c r="F152" s="226" t="s">
        <v>7428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SUM(P153:P155)</f>
        <v>0</v>
      </c>
      <c r="Q152" s="220"/>
      <c r="R152" s="221">
        <f>SUM(R153:R155)</f>
        <v>0.013559999999999999</v>
      </c>
      <c r="S152" s="220"/>
      <c r="T152" s="222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88</v>
      </c>
      <c r="AT152" s="224" t="s">
        <v>78</v>
      </c>
      <c r="AU152" s="224" t="s">
        <v>86</v>
      </c>
      <c r="AY152" s="223" t="s">
        <v>216</v>
      </c>
      <c r="BK152" s="225">
        <f>SUM(BK153:BK155)</f>
        <v>0</v>
      </c>
    </row>
    <row r="153" s="2" customFormat="1" ht="33" customHeight="1">
      <c r="A153" s="39"/>
      <c r="B153" s="40"/>
      <c r="C153" s="228" t="s">
        <v>274</v>
      </c>
      <c r="D153" s="228" t="s">
        <v>218</v>
      </c>
      <c r="E153" s="229" t="s">
        <v>7429</v>
      </c>
      <c r="F153" s="230" t="s">
        <v>7430</v>
      </c>
      <c r="G153" s="231" t="s">
        <v>4149</v>
      </c>
      <c r="H153" s="232">
        <v>2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0.0033899999999999998</v>
      </c>
      <c r="R153" s="237">
        <f>Q153*H153</f>
        <v>0.0067799999999999996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290</v>
      </c>
      <c r="BM153" s="239" t="s">
        <v>7431</v>
      </c>
    </row>
    <row r="154" s="2" customFormat="1" ht="16.5" customHeight="1">
      <c r="A154" s="39"/>
      <c r="B154" s="40"/>
      <c r="C154" s="228" t="s">
        <v>280</v>
      </c>
      <c r="D154" s="228" t="s">
        <v>218</v>
      </c>
      <c r="E154" s="229" t="s">
        <v>7432</v>
      </c>
      <c r="F154" s="230" t="s">
        <v>7433</v>
      </c>
      <c r="G154" s="231" t="s">
        <v>4149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0.0033899999999999998</v>
      </c>
      <c r="R154" s="237">
        <f>Q154*H154</f>
        <v>0.0067799999999999996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7434</v>
      </c>
    </row>
    <row r="155" s="2" customFormat="1" ht="24.15" customHeight="1">
      <c r="A155" s="39"/>
      <c r="B155" s="40"/>
      <c r="C155" s="228" t="s">
        <v>8</v>
      </c>
      <c r="D155" s="228" t="s">
        <v>218</v>
      </c>
      <c r="E155" s="229" t="s">
        <v>7435</v>
      </c>
      <c r="F155" s="230" t="s">
        <v>7436</v>
      </c>
      <c r="G155" s="231" t="s">
        <v>7417</v>
      </c>
      <c r="H155" s="291"/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7437</v>
      </c>
    </row>
    <row r="156" s="12" customFormat="1" ht="22.8" customHeight="1">
      <c r="A156" s="12"/>
      <c r="B156" s="212"/>
      <c r="C156" s="213"/>
      <c r="D156" s="214" t="s">
        <v>78</v>
      </c>
      <c r="E156" s="226" t="s">
        <v>4092</v>
      </c>
      <c r="F156" s="226" t="s">
        <v>4093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SUM(P157:P172)</f>
        <v>0</v>
      </c>
      <c r="Q156" s="220"/>
      <c r="R156" s="221">
        <f>SUM(R157:R172)</f>
        <v>0.70130000000000003</v>
      </c>
      <c r="S156" s="220"/>
      <c r="T156" s="222">
        <f>SUM(T157:T172)</f>
        <v>3.1269600000000004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88</v>
      </c>
      <c r="AT156" s="224" t="s">
        <v>78</v>
      </c>
      <c r="AU156" s="224" t="s">
        <v>86</v>
      </c>
      <c r="AY156" s="223" t="s">
        <v>216</v>
      </c>
      <c r="BK156" s="225">
        <f>SUM(BK157:BK172)</f>
        <v>0</v>
      </c>
    </row>
    <row r="157" s="2" customFormat="1" ht="24.15" customHeight="1">
      <c r="A157" s="39"/>
      <c r="B157" s="40"/>
      <c r="C157" s="228" t="s">
        <v>290</v>
      </c>
      <c r="D157" s="228" t="s">
        <v>218</v>
      </c>
      <c r="E157" s="229" t="s">
        <v>7438</v>
      </c>
      <c r="F157" s="230" t="s">
        <v>7439</v>
      </c>
      <c r="G157" s="231" t="s">
        <v>293</v>
      </c>
      <c r="H157" s="232">
        <v>208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0.00042000000000000002</v>
      </c>
      <c r="T157" s="238">
        <f>S157*H157</f>
        <v>0.087360000000000007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290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290</v>
      </c>
      <c r="BM157" s="239" t="s">
        <v>7440</v>
      </c>
    </row>
    <row r="158" s="2" customFormat="1" ht="16.5" customHeight="1">
      <c r="A158" s="39"/>
      <c r="B158" s="40"/>
      <c r="C158" s="228" t="s">
        <v>297</v>
      </c>
      <c r="D158" s="228" t="s">
        <v>218</v>
      </c>
      <c r="E158" s="229" t="s">
        <v>7441</v>
      </c>
      <c r="F158" s="230" t="s">
        <v>7442</v>
      </c>
      <c r="G158" s="231" t="s">
        <v>293</v>
      </c>
      <c r="H158" s="232">
        <v>600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2.0000000000000002E-05</v>
      </c>
      <c r="R158" s="237">
        <f>Q158*H158</f>
        <v>0.012</v>
      </c>
      <c r="S158" s="237">
        <v>0.0032000000000000002</v>
      </c>
      <c r="T158" s="238">
        <f>S158*H158</f>
        <v>1.9200000000000002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290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290</v>
      </c>
      <c r="BM158" s="239" t="s">
        <v>7443</v>
      </c>
    </row>
    <row r="159" s="2" customFormat="1" ht="16.5" customHeight="1">
      <c r="A159" s="39"/>
      <c r="B159" s="40"/>
      <c r="C159" s="228" t="s">
        <v>302</v>
      </c>
      <c r="D159" s="228" t="s">
        <v>218</v>
      </c>
      <c r="E159" s="229" t="s">
        <v>7444</v>
      </c>
      <c r="F159" s="230" t="s">
        <v>7445</v>
      </c>
      <c r="G159" s="231" t="s">
        <v>293</v>
      </c>
      <c r="H159" s="232">
        <v>204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5.0000000000000002E-05</v>
      </c>
      <c r="R159" s="237">
        <f>Q159*H159</f>
        <v>0.010200000000000001</v>
      </c>
      <c r="S159" s="237">
        <v>0.0053200000000000001</v>
      </c>
      <c r="T159" s="238">
        <f>S159*H159</f>
        <v>1.08528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290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290</v>
      </c>
      <c r="BM159" s="239" t="s">
        <v>7446</v>
      </c>
    </row>
    <row r="160" s="2" customFormat="1" ht="16.5" customHeight="1">
      <c r="A160" s="39"/>
      <c r="B160" s="40"/>
      <c r="C160" s="228" t="s">
        <v>309</v>
      </c>
      <c r="D160" s="228" t="s">
        <v>218</v>
      </c>
      <c r="E160" s="229" t="s">
        <v>7447</v>
      </c>
      <c r="F160" s="230" t="s">
        <v>7448</v>
      </c>
      <c r="G160" s="231" t="s">
        <v>293</v>
      </c>
      <c r="H160" s="232">
        <v>4</v>
      </c>
      <c r="I160" s="233"/>
      <c r="J160" s="234">
        <f>ROUND(I160*H160,2)</f>
        <v>0</v>
      </c>
      <c r="K160" s="230" t="s">
        <v>222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9.0000000000000006E-05</v>
      </c>
      <c r="R160" s="237">
        <f>Q160*H160</f>
        <v>0.00036000000000000002</v>
      </c>
      <c r="S160" s="237">
        <v>0.0085800000000000008</v>
      </c>
      <c r="T160" s="238">
        <f>S160*H160</f>
        <v>0.034320000000000003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290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290</v>
      </c>
      <c r="BM160" s="239" t="s">
        <v>7449</v>
      </c>
    </row>
    <row r="161" s="2" customFormat="1" ht="24.15" customHeight="1">
      <c r="A161" s="39"/>
      <c r="B161" s="40"/>
      <c r="C161" s="228" t="s">
        <v>313</v>
      </c>
      <c r="D161" s="228" t="s">
        <v>218</v>
      </c>
      <c r="E161" s="229" t="s">
        <v>7450</v>
      </c>
      <c r="F161" s="230" t="s">
        <v>7451</v>
      </c>
      <c r="G161" s="231" t="s">
        <v>293</v>
      </c>
      <c r="H161" s="232">
        <v>6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0.00594</v>
      </c>
      <c r="R161" s="237">
        <f>Q161*H161</f>
        <v>0.035639999999999998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7452</v>
      </c>
    </row>
    <row r="162" s="2" customFormat="1" ht="24.15" customHeight="1">
      <c r="A162" s="39"/>
      <c r="B162" s="40"/>
      <c r="C162" s="228" t="s">
        <v>7</v>
      </c>
      <c r="D162" s="228" t="s">
        <v>218</v>
      </c>
      <c r="E162" s="229" t="s">
        <v>7453</v>
      </c>
      <c r="F162" s="230" t="s">
        <v>7454</v>
      </c>
      <c r="G162" s="231" t="s">
        <v>293</v>
      </c>
      <c r="H162" s="232">
        <v>6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290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290</v>
      </c>
      <c r="BM162" s="239" t="s">
        <v>7455</v>
      </c>
    </row>
    <row r="163" s="2" customFormat="1" ht="16.5" customHeight="1">
      <c r="A163" s="39"/>
      <c r="B163" s="40"/>
      <c r="C163" s="228" t="s">
        <v>320</v>
      </c>
      <c r="D163" s="228" t="s">
        <v>218</v>
      </c>
      <c r="E163" s="229" t="s">
        <v>7456</v>
      </c>
      <c r="F163" s="230" t="s">
        <v>7457</v>
      </c>
      <c r="G163" s="231" t="s">
        <v>293</v>
      </c>
      <c r="H163" s="232">
        <v>460</v>
      </c>
      <c r="I163" s="233"/>
      <c r="J163" s="234">
        <f>ROUND(I163*H163,2)</f>
        <v>0</v>
      </c>
      <c r="K163" s="230" t="s">
        <v>222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0.00048000000000000001</v>
      </c>
      <c r="R163" s="237">
        <f>Q163*H163</f>
        <v>0.2208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7458</v>
      </c>
    </row>
    <row r="164" s="2" customFormat="1" ht="16.5" customHeight="1">
      <c r="A164" s="39"/>
      <c r="B164" s="40"/>
      <c r="C164" s="228" t="s">
        <v>325</v>
      </c>
      <c r="D164" s="228" t="s">
        <v>218</v>
      </c>
      <c r="E164" s="229" t="s">
        <v>7459</v>
      </c>
      <c r="F164" s="230" t="s">
        <v>7460</v>
      </c>
      <c r="G164" s="231" t="s">
        <v>293</v>
      </c>
      <c r="H164" s="232">
        <v>100</v>
      </c>
      <c r="I164" s="233"/>
      <c r="J164" s="234">
        <f>ROUND(I164*H164,2)</f>
        <v>0</v>
      </c>
      <c r="K164" s="230" t="s">
        <v>222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0.00059000000000000003</v>
      </c>
      <c r="R164" s="237">
        <f>Q164*H164</f>
        <v>0.059000000000000004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290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290</v>
      </c>
      <c r="BM164" s="239" t="s">
        <v>7461</v>
      </c>
    </row>
    <row r="165" s="2" customFormat="1" ht="16.5" customHeight="1">
      <c r="A165" s="39"/>
      <c r="B165" s="40"/>
      <c r="C165" s="228" t="s">
        <v>331</v>
      </c>
      <c r="D165" s="228" t="s">
        <v>218</v>
      </c>
      <c r="E165" s="229" t="s">
        <v>7462</v>
      </c>
      <c r="F165" s="230" t="s">
        <v>7463</v>
      </c>
      <c r="G165" s="231" t="s">
        <v>293</v>
      </c>
      <c r="H165" s="232">
        <v>100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0.00075000000000000002</v>
      </c>
      <c r="R165" s="237">
        <f>Q165*H165</f>
        <v>0.074999999999999997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290</v>
      </c>
      <c r="BM165" s="239" t="s">
        <v>7464</v>
      </c>
    </row>
    <row r="166" s="2" customFormat="1" ht="16.5" customHeight="1">
      <c r="A166" s="39"/>
      <c r="B166" s="40"/>
      <c r="C166" s="228" t="s">
        <v>336</v>
      </c>
      <c r="D166" s="228" t="s">
        <v>218</v>
      </c>
      <c r="E166" s="229" t="s">
        <v>4097</v>
      </c>
      <c r="F166" s="230" t="s">
        <v>7465</v>
      </c>
      <c r="G166" s="231" t="s">
        <v>293</v>
      </c>
      <c r="H166" s="232">
        <v>80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0.0012899999999999999</v>
      </c>
      <c r="R166" s="237">
        <f>Q166*H166</f>
        <v>0.10319999999999999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7466</v>
      </c>
    </row>
    <row r="167" s="2" customFormat="1" ht="16.5" customHeight="1">
      <c r="A167" s="39"/>
      <c r="B167" s="40"/>
      <c r="C167" s="228" t="s">
        <v>341</v>
      </c>
      <c r="D167" s="228" t="s">
        <v>218</v>
      </c>
      <c r="E167" s="229" t="s">
        <v>4100</v>
      </c>
      <c r="F167" s="230" t="s">
        <v>7467</v>
      </c>
      <c r="G167" s="231" t="s">
        <v>293</v>
      </c>
      <c r="H167" s="232">
        <v>90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0.0016100000000000001</v>
      </c>
      <c r="R167" s="237">
        <f>Q167*H167</f>
        <v>0.1449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7468</v>
      </c>
    </row>
    <row r="168" s="2" customFormat="1" ht="16.5" customHeight="1">
      <c r="A168" s="39"/>
      <c r="B168" s="40"/>
      <c r="C168" s="228" t="s">
        <v>346</v>
      </c>
      <c r="D168" s="228" t="s">
        <v>218</v>
      </c>
      <c r="E168" s="229" t="s">
        <v>7469</v>
      </c>
      <c r="F168" s="230" t="s">
        <v>7470</v>
      </c>
      <c r="G168" s="231" t="s">
        <v>293</v>
      </c>
      <c r="H168" s="232">
        <v>20</v>
      </c>
      <c r="I168" s="233"/>
      <c r="J168" s="234">
        <f>ROUND(I168*H168,2)</f>
        <v>0</v>
      </c>
      <c r="K168" s="230" t="s">
        <v>222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0.0020100000000000001</v>
      </c>
      <c r="R168" s="237">
        <f>Q168*H168</f>
        <v>0.0402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290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290</v>
      </c>
      <c r="BM168" s="239" t="s">
        <v>7471</v>
      </c>
    </row>
    <row r="169" s="2" customFormat="1" ht="16.5" customHeight="1">
      <c r="A169" s="39"/>
      <c r="B169" s="40"/>
      <c r="C169" s="228" t="s">
        <v>351</v>
      </c>
      <c r="D169" s="228" t="s">
        <v>218</v>
      </c>
      <c r="E169" s="229" t="s">
        <v>7472</v>
      </c>
      <c r="F169" s="230" t="s">
        <v>7473</v>
      </c>
      <c r="G169" s="231" t="s">
        <v>293</v>
      </c>
      <c r="H169" s="232">
        <v>730</v>
      </c>
      <c r="I169" s="233"/>
      <c r="J169" s="234">
        <f>ROUND(I169*H169,2)</f>
        <v>0</v>
      </c>
      <c r="K169" s="230" t="s">
        <v>222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7474</v>
      </c>
    </row>
    <row r="170" s="2" customFormat="1" ht="16.5" customHeight="1">
      <c r="A170" s="39"/>
      <c r="B170" s="40"/>
      <c r="C170" s="228" t="s">
        <v>356</v>
      </c>
      <c r="D170" s="228" t="s">
        <v>218</v>
      </c>
      <c r="E170" s="229" t="s">
        <v>7475</v>
      </c>
      <c r="F170" s="230" t="s">
        <v>7476</v>
      </c>
      <c r="G170" s="231" t="s">
        <v>293</v>
      </c>
      <c r="H170" s="232">
        <v>20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7477</v>
      </c>
    </row>
    <row r="171" s="2" customFormat="1" ht="24.15" customHeight="1">
      <c r="A171" s="39"/>
      <c r="B171" s="40"/>
      <c r="C171" s="228" t="s">
        <v>362</v>
      </c>
      <c r="D171" s="228" t="s">
        <v>218</v>
      </c>
      <c r="E171" s="229" t="s">
        <v>7478</v>
      </c>
      <c r="F171" s="230" t="s">
        <v>7479</v>
      </c>
      <c r="G171" s="231" t="s">
        <v>359</v>
      </c>
      <c r="H171" s="232">
        <v>3.1269999999999998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7480</v>
      </c>
    </row>
    <row r="172" s="2" customFormat="1" ht="24.15" customHeight="1">
      <c r="A172" s="39"/>
      <c r="B172" s="40"/>
      <c r="C172" s="228" t="s">
        <v>367</v>
      </c>
      <c r="D172" s="228" t="s">
        <v>218</v>
      </c>
      <c r="E172" s="229" t="s">
        <v>7481</v>
      </c>
      <c r="F172" s="230" t="s">
        <v>7482</v>
      </c>
      <c r="G172" s="231" t="s">
        <v>7417</v>
      </c>
      <c r="H172" s="291"/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7483</v>
      </c>
    </row>
    <row r="173" s="12" customFormat="1" ht="22.8" customHeight="1">
      <c r="A173" s="12"/>
      <c r="B173" s="212"/>
      <c r="C173" s="213"/>
      <c r="D173" s="214" t="s">
        <v>78</v>
      </c>
      <c r="E173" s="226" t="s">
        <v>4176</v>
      </c>
      <c r="F173" s="226" t="s">
        <v>4177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SUM(P174:P198)</f>
        <v>0</v>
      </c>
      <c r="Q173" s="220"/>
      <c r="R173" s="221">
        <f>SUM(R174:R198)</f>
        <v>0.088500000000000009</v>
      </c>
      <c r="S173" s="220"/>
      <c r="T173" s="222">
        <f>SUM(T174:T198)</f>
        <v>0.048200000000000007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88</v>
      </c>
      <c r="AT173" s="224" t="s">
        <v>78</v>
      </c>
      <c r="AU173" s="224" t="s">
        <v>86</v>
      </c>
      <c r="AY173" s="223" t="s">
        <v>216</v>
      </c>
      <c r="BK173" s="225">
        <f>SUM(BK174:BK198)</f>
        <v>0</v>
      </c>
    </row>
    <row r="174" s="2" customFormat="1" ht="16.5" customHeight="1">
      <c r="A174" s="39"/>
      <c r="B174" s="40"/>
      <c r="C174" s="228" t="s">
        <v>371</v>
      </c>
      <c r="D174" s="228" t="s">
        <v>218</v>
      </c>
      <c r="E174" s="229" t="s">
        <v>7484</v>
      </c>
      <c r="F174" s="230" t="s">
        <v>7485</v>
      </c>
      <c r="G174" s="231" t="s">
        <v>221</v>
      </c>
      <c r="H174" s="232">
        <v>12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0.00012999999999999999</v>
      </c>
      <c r="R174" s="237">
        <f>Q174*H174</f>
        <v>0.0015599999999999998</v>
      </c>
      <c r="S174" s="237">
        <v>0.0011000000000000001</v>
      </c>
      <c r="T174" s="238">
        <f>S174*H174</f>
        <v>0.0132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7486</v>
      </c>
    </row>
    <row r="175" s="2" customFormat="1" ht="16.5" customHeight="1">
      <c r="A175" s="39"/>
      <c r="B175" s="40"/>
      <c r="C175" s="228" t="s">
        <v>376</v>
      </c>
      <c r="D175" s="228" t="s">
        <v>218</v>
      </c>
      <c r="E175" s="229" t="s">
        <v>7487</v>
      </c>
      <c r="F175" s="230" t="s">
        <v>7488</v>
      </c>
      <c r="G175" s="231" t="s">
        <v>221</v>
      </c>
      <c r="H175" s="232">
        <v>10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0.00021000000000000001</v>
      </c>
      <c r="R175" s="237">
        <f>Q175*H175</f>
        <v>0.0021000000000000003</v>
      </c>
      <c r="S175" s="237">
        <v>0.0035000000000000001</v>
      </c>
      <c r="T175" s="238">
        <f>S175*H175</f>
        <v>0.035000000000000003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7489</v>
      </c>
    </row>
    <row r="176" s="2" customFormat="1" ht="16.5" customHeight="1">
      <c r="A176" s="39"/>
      <c r="B176" s="40"/>
      <c r="C176" s="228" t="s">
        <v>380</v>
      </c>
      <c r="D176" s="228" t="s">
        <v>218</v>
      </c>
      <c r="E176" s="229" t="s">
        <v>7490</v>
      </c>
      <c r="F176" s="230" t="s">
        <v>7491</v>
      </c>
      <c r="G176" s="231" t="s">
        <v>221</v>
      </c>
      <c r="H176" s="232">
        <v>30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6.0000000000000002E-05</v>
      </c>
      <c r="R176" s="237">
        <f>Q176*H176</f>
        <v>0.0018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7492</v>
      </c>
    </row>
    <row r="177" s="2" customFormat="1" ht="16.5" customHeight="1">
      <c r="A177" s="39"/>
      <c r="B177" s="40"/>
      <c r="C177" s="228" t="s">
        <v>384</v>
      </c>
      <c r="D177" s="228" t="s">
        <v>218</v>
      </c>
      <c r="E177" s="229" t="s">
        <v>7493</v>
      </c>
      <c r="F177" s="230" t="s">
        <v>7494</v>
      </c>
      <c r="G177" s="231" t="s">
        <v>221</v>
      </c>
      <c r="H177" s="232">
        <v>8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0.00027</v>
      </c>
      <c r="R177" s="237">
        <f>Q177*H177</f>
        <v>0.00216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7495</v>
      </c>
    </row>
    <row r="178" s="2" customFormat="1" ht="38.55" customHeight="1">
      <c r="A178" s="39"/>
      <c r="B178" s="40"/>
      <c r="C178" s="228" t="s">
        <v>389</v>
      </c>
      <c r="D178" s="228" t="s">
        <v>218</v>
      </c>
      <c r="E178" s="229" t="s">
        <v>7496</v>
      </c>
      <c r="F178" s="230" t="s">
        <v>7497</v>
      </c>
      <c r="G178" s="231" t="s">
        <v>221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0.00051999999999999995</v>
      </c>
      <c r="R178" s="237">
        <f>Q178*H178</f>
        <v>0.00051999999999999995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7498</v>
      </c>
    </row>
    <row r="179" s="2" customFormat="1" ht="38.55" customHeight="1">
      <c r="A179" s="39"/>
      <c r="B179" s="40"/>
      <c r="C179" s="228" t="s">
        <v>394</v>
      </c>
      <c r="D179" s="228" t="s">
        <v>218</v>
      </c>
      <c r="E179" s="229" t="s">
        <v>7499</v>
      </c>
      <c r="F179" s="230" t="s">
        <v>7500</v>
      </c>
      <c r="G179" s="231" t="s">
        <v>221</v>
      </c>
      <c r="H179" s="232">
        <v>4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0.00051999999999999995</v>
      </c>
      <c r="R179" s="237">
        <f>Q179*H179</f>
        <v>0.0020799999999999998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7501</v>
      </c>
    </row>
    <row r="180" s="2" customFormat="1" ht="21.75" customHeight="1">
      <c r="A180" s="39"/>
      <c r="B180" s="40"/>
      <c r="C180" s="228" t="s">
        <v>398</v>
      </c>
      <c r="D180" s="228" t="s">
        <v>218</v>
      </c>
      <c r="E180" s="229" t="s">
        <v>7502</v>
      </c>
      <c r="F180" s="230" t="s">
        <v>7503</v>
      </c>
      <c r="G180" s="231" t="s">
        <v>221</v>
      </c>
      <c r="H180" s="232">
        <v>58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0.00029</v>
      </c>
      <c r="R180" s="237">
        <f>Q180*H180</f>
        <v>0.016820000000000002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7504</v>
      </c>
    </row>
    <row r="181" s="2" customFormat="1" ht="24.15" customHeight="1">
      <c r="A181" s="39"/>
      <c r="B181" s="40"/>
      <c r="C181" s="228" t="s">
        <v>403</v>
      </c>
      <c r="D181" s="228" t="s">
        <v>218</v>
      </c>
      <c r="E181" s="229" t="s">
        <v>7505</v>
      </c>
      <c r="F181" s="230" t="s">
        <v>7506</v>
      </c>
      <c r="G181" s="231" t="s">
        <v>221</v>
      </c>
      <c r="H181" s="232">
        <v>58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0.00013999999999999999</v>
      </c>
      <c r="R181" s="237">
        <f>Q181*H181</f>
        <v>0.0081199999999999987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7507</v>
      </c>
    </row>
    <row r="182" s="2" customFormat="1" ht="16.5" customHeight="1">
      <c r="A182" s="39"/>
      <c r="B182" s="40"/>
      <c r="C182" s="228" t="s">
        <v>408</v>
      </c>
      <c r="D182" s="228" t="s">
        <v>218</v>
      </c>
      <c r="E182" s="229" t="s">
        <v>4199</v>
      </c>
      <c r="F182" s="230" t="s">
        <v>7508</v>
      </c>
      <c r="G182" s="231" t="s">
        <v>221</v>
      </c>
      <c r="H182" s="232">
        <v>1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0.00084000000000000003</v>
      </c>
      <c r="R182" s="237">
        <f>Q182*H182</f>
        <v>0.00084000000000000003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7509</v>
      </c>
    </row>
    <row r="183" s="2" customFormat="1" ht="16.5" customHeight="1">
      <c r="A183" s="39"/>
      <c r="B183" s="40"/>
      <c r="C183" s="228" t="s">
        <v>415</v>
      </c>
      <c r="D183" s="228" t="s">
        <v>218</v>
      </c>
      <c r="E183" s="229" t="s">
        <v>7510</v>
      </c>
      <c r="F183" s="230" t="s">
        <v>7511</v>
      </c>
      <c r="G183" s="231" t="s">
        <v>221</v>
      </c>
      <c r="H183" s="232">
        <v>1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0.00051999999999999995</v>
      </c>
      <c r="R183" s="237">
        <f>Q183*H183</f>
        <v>0.00051999999999999995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7512</v>
      </c>
    </row>
    <row r="184" s="2" customFormat="1" ht="16.5" customHeight="1">
      <c r="A184" s="39"/>
      <c r="B184" s="40"/>
      <c r="C184" s="228" t="s">
        <v>420</v>
      </c>
      <c r="D184" s="228" t="s">
        <v>218</v>
      </c>
      <c r="E184" s="229" t="s">
        <v>7513</v>
      </c>
      <c r="F184" s="230" t="s">
        <v>7514</v>
      </c>
      <c r="G184" s="231" t="s">
        <v>221</v>
      </c>
      <c r="H184" s="232">
        <v>58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0.00027999999999999998</v>
      </c>
      <c r="R184" s="237">
        <f>Q184*H184</f>
        <v>0.016239999999999997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7515</v>
      </c>
    </row>
    <row r="185" s="2" customFormat="1" ht="24.15" customHeight="1">
      <c r="A185" s="39"/>
      <c r="B185" s="40"/>
      <c r="C185" s="228" t="s">
        <v>424</v>
      </c>
      <c r="D185" s="228" t="s">
        <v>218</v>
      </c>
      <c r="E185" s="229" t="s">
        <v>7516</v>
      </c>
      <c r="F185" s="230" t="s">
        <v>7517</v>
      </c>
      <c r="G185" s="231" t="s">
        <v>221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0.00069999999999999999</v>
      </c>
      <c r="R185" s="237">
        <f>Q185*H185</f>
        <v>0.00069999999999999999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7518</v>
      </c>
    </row>
    <row r="186" s="2" customFormat="1" ht="16.5" customHeight="1">
      <c r="A186" s="39"/>
      <c r="B186" s="40"/>
      <c r="C186" s="228" t="s">
        <v>428</v>
      </c>
      <c r="D186" s="228" t="s">
        <v>218</v>
      </c>
      <c r="E186" s="229" t="s">
        <v>7519</v>
      </c>
      <c r="F186" s="230" t="s">
        <v>7520</v>
      </c>
      <c r="G186" s="231" t="s">
        <v>221</v>
      </c>
      <c r="H186" s="232">
        <v>40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0.00022000000000000001</v>
      </c>
      <c r="R186" s="237">
        <f>Q186*H186</f>
        <v>0.0088000000000000005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7521</v>
      </c>
    </row>
    <row r="187" s="2" customFormat="1" ht="16.5" customHeight="1">
      <c r="A187" s="39"/>
      <c r="B187" s="40"/>
      <c r="C187" s="228" t="s">
        <v>432</v>
      </c>
      <c r="D187" s="228" t="s">
        <v>218</v>
      </c>
      <c r="E187" s="229" t="s">
        <v>7522</v>
      </c>
      <c r="F187" s="230" t="s">
        <v>7523</v>
      </c>
      <c r="G187" s="231" t="s">
        <v>221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0.00114</v>
      </c>
      <c r="R187" s="237">
        <f>Q187*H187</f>
        <v>0.00114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7524</v>
      </c>
    </row>
    <row r="188" s="2" customFormat="1" ht="16.5" customHeight="1">
      <c r="A188" s="39"/>
      <c r="B188" s="40"/>
      <c r="C188" s="228" t="s">
        <v>436</v>
      </c>
      <c r="D188" s="228" t="s">
        <v>218</v>
      </c>
      <c r="E188" s="229" t="s">
        <v>7525</v>
      </c>
      <c r="F188" s="230" t="s">
        <v>7526</v>
      </c>
      <c r="G188" s="231" t="s">
        <v>221</v>
      </c>
      <c r="H188" s="232">
        <v>1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0.00114</v>
      </c>
      <c r="R188" s="237">
        <f>Q188*H188</f>
        <v>0.00114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7527</v>
      </c>
    </row>
    <row r="189" s="2" customFormat="1" ht="16.5" customHeight="1">
      <c r="A189" s="39"/>
      <c r="B189" s="40"/>
      <c r="C189" s="228" t="s">
        <v>441</v>
      </c>
      <c r="D189" s="228" t="s">
        <v>218</v>
      </c>
      <c r="E189" s="229" t="s">
        <v>7528</v>
      </c>
      <c r="F189" s="230" t="s">
        <v>7529</v>
      </c>
      <c r="G189" s="231" t="s">
        <v>221</v>
      </c>
      <c r="H189" s="232">
        <v>2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0.00034000000000000002</v>
      </c>
      <c r="R189" s="237">
        <f>Q189*H189</f>
        <v>0.00068000000000000005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7530</v>
      </c>
    </row>
    <row r="190" s="2" customFormat="1" ht="16.5" customHeight="1">
      <c r="A190" s="39"/>
      <c r="B190" s="40"/>
      <c r="C190" s="228" t="s">
        <v>445</v>
      </c>
      <c r="D190" s="228" t="s">
        <v>218</v>
      </c>
      <c r="E190" s="229" t="s">
        <v>4190</v>
      </c>
      <c r="F190" s="230" t="s">
        <v>7531</v>
      </c>
      <c r="G190" s="231" t="s">
        <v>221</v>
      </c>
      <c r="H190" s="232">
        <v>2</v>
      </c>
      <c r="I190" s="233"/>
      <c r="J190" s="234">
        <f>ROUND(I190*H190,2)</f>
        <v>0</v>
      </c>
      <c r="K190" s="230" t="s">
        <v>222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0.00050000000000000001</v>
      </c>
      <c r="R190" s="237">
        <f>Q190*H190</f>
        <v>0.001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7532</v>
      </c>
    </row>
    <row r="191" s="2" customFormat="1" ht="16.5" customHeight="1">
      <c r="A191" s="39"/>
      <c r="B191" s="40"/>
      <c r="C191" s="228" t="s">
        <v>449</v>
      </c>
      <c r="D191" s="228" t="s">
        <v>218</v>
      </c>
      <c r="E191" s="229" t="s">
        <v>4193</v>
      </c>
      <c r="F191" s="230" t="s">
        <v>7533</v>
      </c>
      <c r="G191" s="231" t="s">
        <v>221</v>
      </c>
      <c r="H191" s="232">
        <v>12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0.00069999999999999999</v>
      </c>
      <c r="R191" s="237">
        <f>Q191*H191</f>
        <v>0.0083999999999999995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7534</v>
      </c>
    </row>
    <row r="192" s="2" customFormat="1" ht="16.5" customHeight="1">
      <c r="A192" s="39"/>
      <c r="B192" s="40"/>
      <c r="C192" s="228" t="s">
        <v>453</v>
      </c>
      <c r="D192" s="228" t="s">
        <v>218</v>
      </c>
      <c r="E192" s="229" t="s">
        <v>7535</v>
      </c>
      <c r="F192" s="230" t="s">
        <v>7536</v>
      </c>
      <c r="G192" s="231" t="s">
        <v>221</v>
      </c>
      <c r="H192" s="232">
        <v>4</v>
      </c>
      <c r="I192" s="233"/>
      <c r="J192" s="234">
        <f>ROUND(I192*H192,2)</f>
        <v>0</v>
      </c>
      <c r="K192" s="230" t="s">
        <v>222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0.00107</v>
      </c>
      <c r="R192" s="237">
        <f>Q192*H192</f>
        <v>0.00428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290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290</v>
      </c>
      <c r="BM192" s="239" t="s">
        <v>7537</v>
      </c>
    </row>
    <row r="193" s="2" customFormat="1" ht="24.15" customHeight="1">
      <c r="A193" s="39"/>
      <c r="B193" s="40"/>
      <c r="C193" s="228" t="s">
        <v>459</v>
      </c>
      <c r="D193" s="228" t="s">
        <v>218</v>
      </c>
      <c r="E193" s="229" t="s">
        <v>7538</v>
      </c>
      <c r="F193" s="230" t="s">
        <v>7539</v>
      </c>
      <c r="G193" s="231" t="s">
        <v>221</v>
      </c>
      <c r="H193" s="232">
        <v>2</v>
      </c>
      <c r="I193" s="233"/>
      <c r="J193" s="234">
        <f>ROUND(I193*H193,2)</f>
        <v>0</v>
      </c>
      <c r="K193" s="230" t="s">
        <v>222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0.0014599999999999999</v>
      </c>
      <c r="R193" s="237">
        <f>Q193*H193</f>
        <v>0.0029199999999999999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290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7540</v>
      </c>
    </row>
    <row r="194" s="2" customFormat="1" ht="24.15" customHeight="1">
      <c r="A194" s="39"/>
      <c r="B194" s="40"/>
      <c r="C194" s="228" t="s">
        <v>464</v>
      </c>
      <c r="D194" s="228" t="s">
        <v>218</v>
      </c>
      <c r="E194" s="229" t="s">
        <v>4202</v>
      </c>
      <c r="F194" s="230" t="s">
        <v>7541</v>
      </c>
      <c r="G194" s="231" t="s">
        <v>221</v>
      </c>
      <c r="H194" s="232">
        <v>4</v>
      </c>
      <c r="I194" s="233"/>
      <c r="J194" s="234">
        <f>ROUND(I194*H194,2)</f>
        <v>0</v>
      </c>
      <c r="K194" s="230" t="s">
        <v>222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0.00055999999999999995</v>
      </c>
      <c r="R194" s="237">
        <f>Q194*H194</f>
        <v>0.0022399999999999998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7542</v>
      </c>
    </row>
    <row r="195" s="2" customFormat="1" ht="21.75" customHeight="1">
      <c r="A195" s="39"/>
      <c r="B195" s="40"/>
      <c r="C195" s="228" t="s">
        <v>469</v>
      </c>
      <c r="D195" s="228" t="s">
        <v>218</v>
      </c>
      <c r="E195" s="229" t="s">
        <v>7543</v>
      </c>
      <c r="F195" s="230" t="s">
        <v>7544</v>
      </c>
      <c r="G195" s="231" t="s">
        <v>221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0.00147</v>
      </c>
      <c r="R195" s="237">
        <f>Q195*H195</f>
        <v>0.0029399999999999999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7545</v>
      </c>
    </row>
    <row r="196" s="2" customFormat="1" ht="16.5" customHeight="1">
      <c r="A196" s="39"/>
      <c r="B196" s="40"/>
      <c r="C196" s="228" t="s">
        <v>474</v>
      </c>
      <c r="D196" s="228" t="s">
        <v>218</v>
      </c>
      <c r="E196" s="229" t="s">
        <v>7546</v>
      </c>
      <c r="F196" s="230" t="s">
        <v>7547</v>
      </c>
      <c r="G196" s="231" t="s">
        <v>221</v>
      </c>
      <c r="H196" s="232">
        <v>2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0.00075000000000000002</v>
      </c>
      <c r="R196" s="237">
        <f>Q196*H196</f>
        <v>0.0015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7548</v>
      </c>
    </row>
    <row r="197" s="2" customFormat="1" ht="24.15" customHeight="1">
      <c r="A197" s="39"/>
      <c r="B197" s="40"/>
      <c r="C197" s="228" t="s">
        <v>479</v>
      </c>
      <c r="D197" s="228" t="s">
        <v>218</v>
      </c>
      <c r="E197" s="229" t="s">
        <v>7549</v>
      </c>
      <c r="F197" s="230" t="s">
        <v>7550</v>
      </c>
      <c r="G197" s="231" t="s">
        <v>359</v>
      </c>
      <c r="H197" s="232">
        <v>0.048000000000000001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7551</v>
      </c>
    </row>
    <row r="198" s="2" customFormat="1" ht="24.15" customHeight="1">
      <c r="A198" s="39"/>
      <c r="B198" s="40"/>
      <c r="C198" s="228" t="s">
        <v>483</v>
      </c>
      <c r="D198" s="228" t="s">
        <v>218</v>
      </c>
      <c r="E198" s="229" t="s">
        <v>7552</v>
      </c>
      <c r="F198" s="230" t="s">
        <v>7553</v>
      </c>
      <c r="G198" s="231" t="s">
        <v>7417</v>
      </c>
      <c r="H198" s="291"/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7554</v>
      </c>
    </row>
    <row r="199" s="12" customFormat="1" ht="22.8" customHeight="1">
      <c r="A199" s="12"/>
      <c r="B199" s="212"/>
      <c r="C199" s="213"/>
      <c r="D199" s="214" t="s">
        <v>78</v>
      </c>
      <c r="E199" s="226" t="s">
        <v>4060</v>
      </c>
      <c r="F199" s="226" t="s">
        <v>4061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SUM(P200:P216)</f>
        <v>0</v>
      </c>
      <c r="Q199" s="220"/>
      <c r="R199" s="221">
        <f>SUM(R200:R216)</f>
        <v>1.94122</v>
      </c>
      <c r="S199" s="220"/>
      <c r="T199" s="222">
        <f>SUM(T200:T216)</f>
        <v>3.0914099999999998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78</v>
      </c>
      <c r="AU199" s="224" t="s">
        <v>86</v>
      </c>
      <c r="AY199" s="223" t="s">
        <v>216</v>
      </c>
      <c r="BK199" s="225">
        <f>SUM(BK200:BK216)</f>
        <v>0</v>
      </c>
    </row>
    <row r="200" s="2" customFormat="1" ht="16.5" customHeight="1">
      <c r="A200" s="39"/>
      <c r="B200" s="40"/>
      <c r="C200" s="228" t="s">
        <v>487</v>
      </c>
      <c r="D200" s="228" t="s">
        <v>218</v>
      </c>
      <c r="E200" s="229" t="s">
        <v>7555</v>
      </c>
      <c r="F200" s="230" t="s">
        <v>7556</v>
      </c>
      <c r="G200" s="231" t="s">
        <v>221</v>
      </c>
      <c r="H200" s="232">
        <v>22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0.089999999999999997</v>
      </c>
      <c r="T200" s="238">
        <f>S200*H200</f>
        <v>1.98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7557</v>
      </c>
    </row>
    <row r="201" s="2" customFormat="1" ht="16.5" customHeight="1">
      <c r="A201" s="39"/>
      <c r="B201" s="40"/>
      <c r="C201" s="228" t="s">
        <v>494</v>
      </c>
      <c r="D201" s="228" t="s">
        <v>218</v>
      </c>
      <c r="E201" s="229" t="s">
        <v>7558</v>
      </c>
      <c r="F201" s="230" t="s">
        <v>7559</v>
      </c>
      <c r="G201" s="231" t="s">
        <v>221</v>
      </c>
      <c r="H201" s="232">
        <v>37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8.0000000000000007E-05</v>
      </c>
      <c r="R201" s="237">
        <f>Q201*H201</f>
        <v>0.0029600000000000004</v>
      </c>
      <c r="S201" s="237">
        <v>0.024930000000000001</v>
      </c>
      <c r="T201" s="238">
        <f>S201*H201</f>
        <v>0.92241000000000006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7560</v>
      </c>
    </row>
    <row r="202" s="2" customFormat="1" ht="16.5" customHeight="1">
      <c r="A202" s="39"/>
      <c r="B202" s="40"/>
      <c r="C202" s="228" t="s">
        <v>499</v>
      </c>
      <c r="D202" s="228" t="s">
        <v>218</v>
      </c>
      <c r="E202" s="229" t="s">
        <v>7561</v>
      </c>
      <c r="F202" s="230" t="s">
        <v>7562</v>
      </c>
      <c r="G202" s="231" t="s">
        <v>221</v>
      </c>
      <c r="H202" s="232">
        <v>21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8.0000000000000007E-05</v>
      </c>
      <c r="R202" s="237">
        <f>Q202*H202</f>
        <v>0.0016800000000000001</v>
      </c>
      <c r="S202" s="237">
        <v>0.0089999999999999993</v>
      </c>
      <c r="T202" s="238">
        <f>S202*H202</f>
        <v>0.18899999999999997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290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7563</v>
      </c>
    </row>
    <row r="203" s="2" customFormat="1" ht="24.15" customHeight="1">
      <c r="A203" s="39"/>
      <c r="B203" s="40"/>
      <c r="C203" s="228" t="s">
        <v>504</v>
      </c>
      <c r="D203" s="228" t="s">
        <v>218</v>
      </c>
      <c r="E203" s="229" t="s">
        <v>7564</v>
      </c>
      <c r="F203" s="230" t="s">
        <v>7565</v>
      </c>
      <c r="G203" s="231" t="s">
        <v>221</v>
      </c>
      <c r="H203" s="232">
        <v>5</v>
      </c>
      <c r="I203" s="233"/>
      <c r="J203" s="234">
        <f>ROUND(I203*H203,2)</f>
        <v>0</v>
      </c>
      <c r="K203" s="230" t="s">
        <v>222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0.017590000000000001</v>
      </c>
      <c r="R203" s="237">
        <f>Q203*H203</f>
        <v>0.08795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88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7566</v>
      </c>
    </row>
    <row r="204" s="2" customFormat="1" ht="24.15" customHeight="1">
      <c r="A204" s="39"/>
      <c r="B204" s="40"/>
      <c r="C204" s="228" t="s">
        <v>510</v>
      </c>
      <c r="D204" s="228" t="s">
        <v>218</v>
      </c>
      <c r="E204" s="229" t="s">
        <v>7567</v>
      </c>
      <c r="F204" s="230" t="s">
        <v>7568</v>
      </c>
      <c r="G204" s="231" t="s">
        <v>221</v>
      </c>
      <c r="H204" s="232">
        <v>1</v>
      </c>
      <c r="I204" s="233"/>
      <c r="J204" s="234">
        <f>ROUND(I204*H204,2)</f>
        <v>0</v>
      </c>
      <c r="K204" s="230" t="s">
        <v>222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0.022720000000000001</v>
      </c>
      <c r="R204" s="237">
        <f>Q204*H204</f>
        <v>0.022720000000000001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290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290</v>
      </c>
      <c r="BM204" s="239" t="s">
        <v>7569</v>
      </c>
    </row>
    <row r="205" s="2" customFormat="1" ht="24.15" customHeight="1">
      <c r="A205" s="39"/>
      <c r="B205" s="40"/>
      <c r="C205" s="228" t="s">
        <v>515</v>
      </c>
      <c r="D205" s="228" t="s">
        <v>218</v>
      </c>
      <c r="E205" s="229" t="s">
        <v>7570</v>
      </c>
      <c r="F205" s="230" t="s">
        <v>7571</v>
      </c>
      <c r="G205" s="231" t="s">
        <v>221</v>
      </c>
      <c r="H205" s="232">
        <v>1</v>
      </c>
      <c r="I205" s="233"/>
      <c r="J205" s="234">
        <f>ROUND(I205*H205,2)</f>
        <v>0</v>
      </c>
      <c r="K205" s="230" t="s">
        <v>222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0.029559999999999999</v>
      </c>
      <c r="R205" s="237">
        <f>Q205*H205</f>
        <v>0.029559999999999999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88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7572</v>
      </c>
    </row>
    <row r="206" s="2" customFormat="1" ht="24.15" customHeight="1">
      <c r="A206" s="39"/>
      <c r="B206" s="40"/>
      <c r="C206" s="228" t="s">
        <v>521</v>
      </c>
      <c r="D206" s="228" t="s">
        <v>218</v>
      </c>
      <c r="E206" s="229" t="s">
        <v>7573</v>
      </c>
      <c r="F206" s="230" t="s">
        <v>7574</v>
      </c>
      <c r="G206" s="231" t="s">
        <v>221</v>
      </c>
      <c r="H206" s="232">
        <v>20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0.04632</v>
      </c>
      <c r="R206" s="237">
        <f>Q206*H206</f>
        <v>0.9264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7575</v>
      </c>
    </row>
    <row r="207" s="2" customFormat="1" ht="24.15" customHeight="1">
      <c r="A207" s="39"/>
      <c r="B207" s="40"/>
      <c r="C207" s="228" t="s">
        <v>528</v>
      </c>
      <c r="D207" s="228" t="s">
        <v>218</v>
      </c>
      <c r="E207" s="229" t="s">
        <v>7576</v>
      </c>
      <c r="F207" s="230" t="s">
        <v>7577</v>
      </c>
      <c r="G207" s="231" t="s">
        <v>221</v>
      </c>
      <c r="H207" s="232">
        <v>6</v>
      </c>
      <c r="I207" s="233"/>
      <c r="J207" s="234">
        <f>ROUND(I207*H207,2)</f>
        <v>0</v>
      </c>
      <c r="K207" s="230" t="s">
        <v>222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0.01545</v>
      </c>
      <c r="R207" s="237">
        <f>Q207*H207</f>
        <v>0.092700000000000005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7578</v>
      </c>
    </row>
    <row r="208" s="2" customFormat="1" ht="24.15" customHeight="1">
      <c r="A208" s="39"/>
      <c r="B208" s="40"/>
      <c r="C208" s="228" t="s">
        <v>856</v>
      </c>
      <c r="D208" s="228" t="s">
        <v>218</v>
      </c>
      <c r="E208" s="229" t="s">
        <v>7579</v>
      </c>
      <c r="F208" s="230" t="s">
        <v>7580</v>
      </c>
      <c r="G208" s="231" t="s">
        <v>221</v>
      </c>
      <c r="H208" s="232">
        <v>4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0.020750000000000001</v>
      </c>
      <c r="R208" s="237">
        <f>Q208*H208</f>
        <v>0.083000000000000004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7581</v>
      </c>
    </row>
    <row r="209" s="2" customFormat="1" ht="24.15" customHeight="1">
      <c r="A209" s="39"/>
      <c r="B209" s="40"/>
      <c r="C209" s="228" t="s">
        <v>863</v>
      </c>
      <c r="D209" s="228" t="s">
        <v>218</v>
      </c>
      <c r="E209" s="229" t="s">
        <v>7582</v>
      </c>
      <c r="F209" s="230" t="s">
        <v>7583</v>
      </c>
      <c r="G209" s="231" t="s">
        <v>221</v>
      </c>
      <c r="H209" s="232">
        <v>10</v>
      </c>
      <c r="I209" s="233"/>
      <c r="J209" s="234">
        <f>ROUND(I209*H209,2)</f>
        <v>0</v>
      </c>
      <c r="K209" s="230" t="s">
        <v>222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0.02605</v>
      </c>
      <c r="R209" s="237">
        <f>Q209*H209</f>
        <v>0.26050000000000001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88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7584</v>
      </c>
    </row>
    <row r="210" s="2" customFormat="1" ht="24.15" customHeight="1">
      <c r="A210" s="39"/>
      <c r="B210" s="40"/>
      <c r="C210" s="228" t="s">
        <v>869</v>
      </c>
      <c r="D210" s="228" t="s">
        <v>218</v>
      </c>
      <c r="E210" s="229" t="s">
        <v>7585</v>
      </c>
      <c r="F210" s="230" t="s">
        <v>7586</v>
      </c>
      <c r="G210" s="231" t="s">
        <v>221</v>
      </c>
      <c r="H210" s="232">
        <v>2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0.034000000000000002</v>
      </c>
      <c r="R210" s="237">
        <f>Q210*H210</f>
        <v>0.068000000000000005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7587</v>
      </c>
    </row>
    <row r="211" s="2" customFormat="1" ht="24.15" customHeight="1">
      <c r="A211" s="39"/>
      <c r="B211" s="40"/>
      <c r="C211" s="228" t="s">
        <v>875</v>
      </c>
      <c r="D211" s="228" t="s">
        <v>218</v>
      </c>
      <c r="E211" s="229" t="s">
        <v>7588</v>
      </c>
      <c r="F211" s="230" t="s">
        <v>7589</v>
      </c>
      <c r="G211" s="231" t="s">
        <v>221</v>
      </c>
      <c r="H211" s="232">
        <v>4</v>
      </c>
      <c r="I211" s="233"/>
      <c r="J211" s="234">
        <f>ROUND(I211*H211,2)</f>
        <v>0</v>
      </c>
      <c r="K211" s="230" t="s">
        <v>222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0.025020000000000001</v>
      </c>
      <c r="R211" s="237">
        <f>Q211*H211</f>
        <v>0.10008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7590</v>
      </c>
    </row>
    <row r="212" s="2" customFormat="1" ht="24.15" customHeight="1">
      <c r="A212" s="39"/>
      <c r="B212" s="40"/>
      <c r="C212" s="228" t="s">
        <v>880</v>
      </c>
      <c r="D212" s="228" t="s">
        <v>218</v>
      </c>
      <c r="E212" s="229" t="s">
        <v>7591</v>
      </c>
      <c r="F212" s="230" t="s">
        <v>7592</v>
      </c>
      <c r="G212" s="231" t="s">
        <v>221</v>
      </c>
      <c r="H212" s="232">
        <v>2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0.041320000000000003</v>
      </c>
      <c r="R212" s="237">
        <f>Q212*H212</f>
        <v>0.082640000000000005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7593</v>
      </c>
    </row>
    <row r="213" s="2" customFormat="1" ht="24.15" customHeight="1">
      <c r="A213" s="39"/>
      <c r="B213" s="40"/>
      <c r="C213" s="228" t="s">
        <v>885</v>
      </c>
      <c r="D213" s="228" t="s">
        <v>218</v>
      </c>
      <c r="E213" s="229" t="s">
        <v>7594</v>
      </c>
      <c r="F213" s="230" t="s">
        <v>7595</v>
      </c>
      <c r="G213" s="231" t="s">
        <v>221</v>
      </c>
      <c r="H213" s="232">
        <v>3</v>
      </c>
      <c r="I213" s="233"/>
      <c r="J213" s="234">
        <f>ROUND(I213*H213,2)</f>
        <v>0</v>
      </c>
      <c r="K213" s="230" t="s">
        <v>222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0.050709999999999998</v>
      </c>
      <c r="R213" s="237">
        <f>Q213*H213</f>
        <v>0.15212999999999999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290</v>
      </c>
      <c r="AT213" s="239" t="s">
        <v>218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7596</v>
      </c>
    </row>
    <row r="214" s="2" customFormat="1" ht="21.75" customHeight="1">
      <c r="A214" s="39"/>
      <c r="B214" s="40"/>
      <c r="C214" s="228" t="s">
        <v>891</v>
      </c>
      <c r="D214" s="228" t="s">
        <v>218</v>
      </c>
      <c r="E214" s="229" t="s">
        <v>7597</v>
      </c>
      <c r="F214" s="230" t="s">
        <v>7598</v>
      </c>
      <c r="G214" s="231" t="s">
        <v>221</v>
      </c>
      <c r="H214" s="232">
        <v>1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0.0309</v>
      </c>
      <c r="R214" s="237">
        <f>Q214*H214</f>
        <v>0.0309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7599</v>
      </c>
    </row>
    <row r="215" s="2" customFormat="1" ht="24.15" customHeight="1">
      <c r="A215" s="39"/>
      <c r="B215" s="40"/>
      <c r="C215" s="228" t="s">
        <v>898</v>
      </c>
      <c r="D215" s="228" t="s">
        <v>218</v>
      </c>
      <c r="E215" s="229" t="s">
        <v>7600</v>
      </c>
      <c r="F215" s="230" t="s">
        <v>7601</v>
      </c>
      <c r="G215" s="231" t="s">
        <v>359</v>
      </c>
      <c r="H215" s="232">
        <v>3.0910000000000002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290</v>
      </c>
      <c r="AT215" s="239" t="s">
        <v>218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7602</v>
      </c>
    </row>
    <row r="216" s="2" customFormat="1" ht="24.15" customHeight="1">
      <c r="A216" s="39"/>
      <c r="B216" s="40"/>
      <c r="C216" s="228" t="s">
        <v>903</v>
      </c>
      <c r="D216" s="228" t="s">
        <v>218</v>
      </c>
      <c r="E216" s="229" t="s">
        <v>7603</v>
      </c>
      <c r="F216" s="230" t="s">
        <v>7604</v>
      </c>
      <c r="G216" s="231" t="s">
        <v>7417</v>
      </c>
      <c r="H216" s="291"/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7605</v>
      </c>
    </row>
    <row r="217" s="12" customFormat="1" ht="22.8" customHeight="1">
      <c r="A217" s="12"/>
      <c r="B217" s="212"/>
      <c r="C217" s="213"/>
      <c r="D217" s="214" t="s">
        <v>78</v>
      </c>
      <c r="E217" s="226" t="s">
        <v>3158</v>
      </c>
      <c r="F217" s="226" t="s">
        <v>3159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P218</f>
        <v>0</v>
      </c>
      <c r="Q217" s="220"/>
      <c r="R217" s="221">
        <f>R218</f>
        <v>0.00012000000000000002</v>
      </c>
      <c r="S217" s="220"/>
      <c r="T217" s="222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88</v>
      </c>
      <c r="AT217" s="224" t="s">
        <v>78</v>
      </c>
      <c r="AU217" s="224" t="s">
        <v>86</v>
      </c>
      <c r="AY217" s="223" t="s">
        <v>216</v>
      </c>
      <c r="BK217" s="225">
        <f>BK218</f>
        <v>0</v>
      </c>
    </row>
    <row r="218" s="2" customFormat="1" ht="16.5" customHeight="1">
      <c r="A218" s="39"/>
      <c r="B218" s="40"/>
      <c r="C218" s="228" t="s">
        <v>909</v>
      </c>
      <c r="D218" s="228" t="s">
        <v>218</v>
      </c>
      <c r="E218" s="229" t="s">
        <v>7606</v>
      </c>
      <c r="F218" s="230" t="s">
        <v>7607</v>
      </c>
      <c r="G218" s="231" t="s">
        <v>293</v>
      </c>
      <c r="H218" s="232">
        <v>6</v>
      </c>
      <c r="I218" s="233"/>
      <c r="J218" s="234">
        <f>ROUND(I218*H218,2)</f>
        <v>0</v>
      </c>
      <c r="K218" s="230" t="s">
        <v>222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2.0000000000000002E-05</v>
      </c>
      <c r="R218" s="237">
        <f>Q218*H218</f>
        <v>0.00012000000000000002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290</v>
      </c>
      <c r="AT218" s="239" t="s">
        <v>218</v>
      </c>
      <c r="AU218" s="239" t="s">
        <v>88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7608</v>
      </c>
    </row>
    <row r="219" s="12" customFormat="1" ht="25.92" customHeight="1">
      <c r="A219" s="12"/>
      <c r="B219" s="212"/>
      <c r="C219" s="213"/>
      <c r="D219" s="214" t="s">
        <v>78</v>
      </c>
      <c r="E219" s="215" t="s">
        <v>7609</v>
      </c>
      <c r="F219" s="215" t="s">
        <v>7610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P220</f>
        <v>0</v>
      </c>
      <c r="Q219" s="220"/>
      <c r="R219" s="221">
        <f>R220</f>
        <v>0</v>
      </c>
      <c r="S219" s="220"/>
      <c r="T219" s="22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121</v>
      </c>
      <c r="AT219" s="224" t="s">
        <v>78</v>
      </c>
      <c r="AU219" s="224" t="s">
        <v>79</v>
      </c>
      <c r="AY219" s="223" t="s">
        <v>216</v>
      </c>
      <c r="BK219" s="225">
        <f>BK220</f>
        <v>0</v>
      </c>
    </row>
    <row r="220" s="2" customFormat="1" ht="21.75" customHeight="1">
      <c r="A220" s="39"/>
      <c r="B220" s="40"/>
      <c r="C220" s="228" t="s">
        <v>914</v>
      </c>
      <c r="D220" s="228" t="s">
        <v>218</v>
      </c>
      <c r="E220" s="229" t="s">
        <v>7611</v>
      </c>
      <c r="F220" s="230" t="s">
        <v>7612</v>
      </c>
      <c r="G220" s="231" t="s">
        <v>3638</v>
      </c>
      <c r="H220" s="232">
        <v>80</v>
      </c>
      <c r="I220" s="233"/>
      <c r="J220" s="234">
        <f>ROUND(I220*H220,2)</f>
        <v>0</v>
      </c>
      <c r="K220" s="230" t="s">
        <v>222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4220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4220</v>
      </c>
      <c r="BM220" s="239" t="s">
        <v>7613</v>
      </c>
    </row>
    <row r="221" s="12" customFormat="1" ht="25.92" customHeight="1">
      <c r="A221" s="12"/>
      <c r="B221" s="212"/>
      <c r="C221" s="213"/>
      <c r="D221" s="214" t="s">
        <v>78</v>
      </c>
      <c r="E221" s="215" t="s">
        <v>175</v>
      </c>
      <c r="F221" s="215" t="s">
        <v>7614</v>
      </c>
      <c r="G221" s="213"/>
      <c r="H221" s="213"/>
      <c r="I221" s="216"/>
      <c r="J221" s="217">
        <f>BK221</f>
        <v>0</v>
      </c>
      <c r="K221" s="213"/>
      <c r="L221" s="218"/>
      <c r="M221" s="219"/>
      <c r="N221" s="220"/>
      <c r="O221" s="220"/>
      <c r="P221" s="221">
        <f>P222+P227</f>
        <v>0</v>
      </c>
      <c r="Q221" s="220"/>
      <c r="R221" s="221">
        <f>R222+R227</f>
        <v>0</v>
      </c>
      <c r="S221" s="220"/>
      <c r="T221" s="222">
        <f>T222+T227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236</v>
      </c>
      <c r="AT221" s="224" t="s">
        <v>78</v>
      </c>
      <c r="AU221" s="224" t="s">
        <v>79</v>
      </c>
      <c r="AY221" s="223" t="s">
        <v>216</v>
      </c>
      <c r="BK221" s="225">
        <f>BK222+BK227</f>
        <v>0</v>
      </c>
    </row>
    <row r="222" s="12" customFormat="1" ht="22.8" customHeight="1">
      <c r="A222" s="12"/>
      <c r="B222" s="212"/>
      <c r="C222" s="213"/>
      <c r="D222" s="214" t="s">
        <v>78</v>
      </c>
      <c r="E222" s="226" t="s">
        <v>7615</v>
      </c>
      <c r="F222" s="226" t="s">
        <v>7616</v>
      </c>
      <c r="G222" s="213"/>
      <c r="H222" s="213"/>
      <c r="I222" s="216"/>
      <c r="J222" s="227">
        <f>BK222</f>
        <v>0</v>
      </c>
      <c r="K222" s="213"/>
      <c r="L222" s="218"/>
      <c r="M222" s="219"/>
      <c r="N222" s="220"/>
      <c r="O222" s="220"/>
      <c r="P222" s="221">
        <f>SUM(P223:P226)</f>
        <v>0</v>
      </c>
      <c r="Q222" s="220"/>
      <c r="R222" s="221">
        <f>SUM(R223:R226)</f>
        <v>0</v>
      </c>
      <c r="S222" s="220"/>
      <c r="T222" s="222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236</v>
      </c>
      <c r="AT222" s="224" t="s">
        <v>78</v>
      </c>
      <c r="AU222" s="224" t="s">
        <v>86</v>
      </c>
      <c r="AY222" s="223" t="s">
        <v>216</v>
      </c>
      <c r="BK222" s="225">
        <f>SUM(BK223:BK226)</f>
        <v>0</v>
      </c>
    </row>
    <row r="223" s="2" customFormat="1" ht="16.5" customHeight="1">
      <c r="A223" s="39"/>
      <c r="B223" s="40"/>
      <c r="C223" s="228" t="s">
        <v>920</v>
      </c>
      <c r="D223" s="228" t="s">
        <v>218</v>
      </c>
      <c r="E223" s="229" t="s">
        <v>7617</v>
      </c>
      <c r="F223" s="230" t="s">
        <v>7618</v>
      </c>
      <c r="G223" s="231" t="s">
        <v>4149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121</v>
      </c>
      <c r="AT223" s="239" t="s">
        <v>218</v>
      </c>
      <c r="AU223" s="239" t="s">
        <v>88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7619</v>
      </c>
    </row>
    <row r="224" s="2" customFormat="1" ht="49.05" customHeight="1">
      <c r="A224" s="39"/>
      <c r="B224" s="40"/>
      <c r="C224" s="228" t="s">
        <v>925</v>
      </c>
      <c r="D224" s="228" t="s">
        <v>218</v>
      </c>
      <c r="E224" s="229" t="s">
        <v>7620</v>
      </c>
      <c r="F224" s="230" t="s">
        <v>7621</v>
      </c>
      <c r="G224" s="231" t="s">
        <v>4149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4790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4790</v>
      </c>
      <c r="BM224" s="239" t="s">
        <v>7622</v>
      </c>
    </row>
    <row r="225" s="2" customFormat="1" ht="16.5" customHeight="1">
      <c r="A225" s="39"/>
      <c r="B225" s="40"/>
      <c r="C225" s="228" t="s">
        <v>930</v>
      </c>
      <c r="D225" s="228" t="s">
        <v>218</v>
      </c>
      <c r="E225" s="229" t="s">
        <v>7623</v>
      </c>
      <c r="F225" s="230" t="s">
        <v>7624</v>
      </c>
      <c r="G225" s="231" t="s">
        <v>4149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7625</v>
      </c>
    </row>
    <row r="226" s="2" customFormat="1" ht="16.5" customHeight="1">
      <c r="A226" s="39"/>
      <c r="B226" s="40"/>
      <c r="C226" s="228" t="s">
        <v>941</v>
      </c>
      <c r="D226" s="228" t="s">
        <v>218</v>
      </c>
      <c r="E226" s="229" t="s">
        <v>7626</v>
      </c>
      <c r="F226" s="230" t="s">
        <v>7627</v>
      </c>
      <c r="G226" s="231" t="s">
        <v>4149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7628</v>
      </c>
    </row>
    <row r="227" s="12" customFormat="1" ht="22.8" customHeight="1">
      <c r="A227" s="12"/>
      <c r="B227" s="212"/>
      <c r="C227" s="213"/>
      <c r="D227" s="214" t="s">
        <v>78</v>
      </c>
      <c r="E227" s="226" t="s">
        <v>7629</v>
      </c>
      <c r="F227" s="226" t="s">
        <v>7630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SUM(P228:P229)</f>
        <v>0</v>
      </c>
      <c r="Q227" s="220"/>
      <c r="R227" s="221">
        <f>SUM(R228:R229)</f>
        <v>0</v>
      </c>
      <c r="S227" s="220"/>
      <c r="T227" s="222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236</v>
      </c>
      <c r="AT227" s="224" t="s">
        <v>78</v>
      </c>
      <c r="AU227" s="224" t="s">
        <v>86</v>
      </c>
      <c r="AY227" s="223" t="s">
        <v>216</v>
      </c>
      <c r="BK227" s="225">
        <f>SUM(BK228:BK229)</f>
        <v>0</v>
      </c>
    </row>
    <row r="228" s="2" customFormat="1" ht="16.5" customHeight="1">
      <c r="A228" s="39"/>
      <c r="B228" s="40"/>
      <c r="C228" s="228" t="s">
        <v>945</v>
      </c>
      <c r="D228" s="228" t="s">
        <v>218</v>
      </c>
      <c r="E228" s="229" t="s">
        <v>7631</v>
      </c>
      <c r="F228" s="230" t="s">
        <v>7632</v>
      </c>
      <c r="G228" s="231" t="s">
        <v>4149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4790</v>
      </c>
      <c r="AT228" s="239" t="s">
        <v>218</v>
      </c>
      <c r="AU228" s="239" t="s">
        <v>88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4790</v>
      </c>
      <c r="BM228" s="239" t="s">
        <v>7633</v>
      </c>
    </row>
    <row r="229" s="2" customFormat="1" ht="38.55" customHeight="1">
      <c r="A229" s="39"/>
      <c r="B229" s="40"/>
      <c r="C229" s="228" t="s">
        <v>949</v>
      </c>
      <c r="D229" s="228" t="s">
        <v>218</v>
      </c>
      <c r="E229" s="229" t="s">
        <v>7634</v>
      </c>
      <c r="F229" s="230" t="s">
        <v>7635</v>
      </c>
      <c r="G229" s="231" t="s">
        <v>4149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74" t="s">
        <v>1</v>
      </c>
      <c r="N229" s="275" t="s">
        <v>44</v>
      </c>
      <c r="O229" s="276"/>
      <c r="P229" s="277">
        <f>O229*H229</f>
        <v>0</v>
      </c>
      <c r="Q229" s="277">
        <v>0</v>
      </c>
      <c r="R229" s="277">
        <f>Q229*H229</f>
        <v>0</v>
      </c>
      <c r="S229" s="277">
        <v>0</v>
      </c>
      <c r="T229" s="27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4790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4790</v>
      </c>
      <c r="BM229" s="239" t="s">
        <v>7636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JBVXNKPzNxcdL3I+jimvbKMuO3qf7zqAMUQqyJZjKpdw6ndSLV1yWv0R0rFMqWJ1kLz6Qam2Sxy63/iQ5bRwNg==" hashValue="hHFLigEEFT5GCIvP/WLvoOFP6aVoSKnlBzIasvEWL8Mn8H1AKagEQcTz0Jj2EslSpF9DWBcPNcQdXlkmITcsCA==" algorithmName="SHA-512" password="EA0A"/>
  <autoFilter ref="C135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4246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7637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ROUND((SUM(BE128:BE167)),  2)</f>
        <v>0</v>
      </c>
      <c r="G37" s="39"/>
      <c r="H37" s="39"/>
      <c r="I37" s="166">
        <v>0.20999999999999999</v>
      </c>
      <c r="J37" s="165">
        <f>ROUND(((SUM(BE128:BE167))*I37),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ROUND((SUM(BF128:BF167)),  2)</f>
        <v>0</v>
      </c>
      <c r="G38" s="39"/>
      <c r="H38" s="39"/>
      <c r="I38" s="166">
        <v>0.14999999999999999</v>
      </c>
      <c r="J38" s="165">
        <f>ROUND(((SUM(BF128:BF167))*I38),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ROUND((SUM(BG128:BG167)),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ROUND((SUM(BH128:BH167)),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ROUND((SUM(BI128:BI167)),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4246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ZTIa - Ležatá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4011</v>
      </c>
      <c r="E103" s="198"/>
      <c r="F103" s="198"/>
      <c r="G103" s="198"/>
      <c r="H103" s="198"/>
      <c r="I103" s="198"/>
      <c r="J103" s="199">
        <f>J153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4016</v>
      </c>
      <c r="E104" s="198"/>
      <c r="F104" s="198"/>
      <c r="G104" s="198"/>
      <c r="H104" s="198"/>
      <c r="I104" s="198"/>
      <c r="J104" s="199">
        <f>J162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188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189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79" t="s">
        <v>4823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4246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ZTIa - Ležatá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22</v>
      </c>
      <c r="D122" s="41"/>
      <c r="E122" s="41"/>
      <c r="F122" s="28" t="str">
        <f>F16</f>
        <v>MŠ Malínek, Kaplického 386</v>
      </c>
      <c r="G122" s="41"/>
      <c r="H122" s="41"/>
      <c r="I122" s="33" t="s">
        <v>24</v>
      </c>
      <c r="J122" s="80" t="str">
        <f>IF(J16="","",J16)</f>
        <v>15.9.2021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26</v>
      </c>
      <c r="D124" s="41"/>
      <c r="E124" s="41"/>
      <c r="F124" s="28" t="str">
        <f>E19</f>
        <v>SM Liberec, Nám.Dr.E.Beneše 1, Liberec, 460 59</v>
      </c>
      <c r="G124" s="41"/>
      <c r="H124" s="41"/>
      <c r="I124" s="33" t="s">
        <v>32</v>
      </c>
      <c r="J124" s="37" t="str">
        <f>E25</f>
        <v>FS Vision, s.r.o., B.Němcové 54/9, Liberec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35</v>
      </c>
      <c r="J125" s="37" t="str">
        <f>E28</f>
        <v>EnergySim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202</v>
      </c>
      <c r="D127" s="204" t="s">
        <v>64</v>
      </c>
      <c r="E127" s="204" t="s">
        <v>60</v>
      </c>
      <c r="F127" s="204" t="s">
        <v>61</v>
      </c>
      <c r="G127" s="204" t="s">
        <v>203</v>
      </c>
      <c r="H127" s="204" t="s">
        <v>204</v>
      </c>
      <c r="I127" s="204" t="s">
        <v>205</v>
      </c>
      <c r="J127" s="204" t="s">
        <v>193</v>
      </c>
      <c r="K127" s="205" t="s">
        <v>206</v>
      </c>
      <c r="L127" s="206"/>
      <c r="M127" s="101" t="s">
        <v>1</v>
      </c>
      <c r="N127" s="102" t="s">
        <v>43</v>
      </c>
      <c r="O127" s="102" t="s">
        <v>207</v>
      </c>
      <c r="P127" s="102" t="s">
        <v>208</v>
      </c>
      <c r="Q127" s="102" t="s">
        <v>209</v>
      </c>
      <c r="R127" s="102" t="s">
        <v>210</v>
      </c>
      <c r="S127" s="102" t="s">
        <v>211</v>
      </c>
      <c r="T127" s="103" t="s">
        <v>212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213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10.152847200000002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78</v>
      </c>
      <c r="AU128" s="18" t="s">
        <v>195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78</v>
      </c>
      <c r="E129" s="215" t="s">
        <v>214</v>
      </c>
      <c r="F129" s="215" t="s">
        <v>215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P130+P153+P162</f>
        <v>0</v>
      </c>
      <c r="Q129" s="220"/>
      <c r="R129" s="221">
        <f>R130+R153+R162</f>
        <v>10.152847200000002</v>
      </c>
      <c r="S129" s="220"/>
      <c r="T129" s="222">
        <f>T130+T153+T162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86</v>
      </c>
      <c r="AT129" s="224" t="s">
        <v>78</v>
      </c>
      <c r="AU129" s="224" t="s">
        <v>79</v>
      </c>
      <c r="AY129" s="223" t="s">
        <v>216</v>
      </c>
      <c r="BK129" s="225">
        <f>BK130+BK153+BK162</f>
        <v>0</v>
      </c>
    </row>
    <row r="130" s="12" customFormat="1" ht="22.8" customHeight="1">
      <c r="A130" s="12"/>
      <c r="B130" s="212"/>
      <c r="C130" s="213"/>
      <c r="D130" s="214" t="s">
        <v>78</v>
      </c>
      <c r="E130" s="226" t="s">
        <v>86</v>
      </c>
      <c r="F130" s="226" t="s">
        <v>217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SUM(P131:P152)</f>
        <v>0</v>
      </c>
      <c r="Q130" s="220"/>
      <c r="R130" s="221">
        <f>SUM(R131:R152)</f>
        <v>10.117800000000001</v>
      </c>
      <c r="S130" s="220"/>
      <c r="T130" s="222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86</v>
      </c>
      <c r="AY130" s="223" t="s">
        <v>216</v>
      </c>
      <c r="BK130" s="225">
        <f>SUM(BK131:BK152)</f>
        <v>0</v>
      </c>
    </row>
    <row r="131" s="2" customFormat="1" ht="21.75" customHeight="1">
      <c r="A131" s="39"/>
      <c r="B131" s="40"/>
      <c r="C131" s="228" t="s">
        <v>86</v>
      </c>
      <c r="D131" s="228" t="s">
        <v>218</v>
      </c>
      <c r="E131" s="229" t="s">
        <v>7638</v>
      </c>
      <c r="F131" s="230" t="s">
        <v>7639</v>
      </c>
      <c r="G131" s="231" t="s">
        <v>328</v>
      </c>
      <c r="H131" s="232">
        <v>18</v>
      </c>
      <c r="I131" s="233"/>
      <c r="J131" s="234">
        <f>ROUND(I131*H131,2)</f>
        <v>0</v>
      </c>
      <c r="K131" s="230" t="s">
        <v>222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121</v>
      </c>
      <c r="AT131" s="239" t="s">
        <v>218</v>
      </c>
      <c r="AU131" s="239" t="s">
        <v>88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7640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7641</v>
      </c>
      <c r="G132" s="242"/>
      <c r="H132" s="246">
        <v>18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88</v>
      </c>
      <c r="AV132" s="13" t="s">
        <v>88</v>
      </c>
      <c r="AW132" s="13" t="s">
        <v>34</v>
      </c>
      <c r="AX132" s="13" t="s">
        <v>86</v>
      </c>
      <c r="AY132" s="252" t="s">
        <v>216</v>
      </c>
    </row>
    <row r="133" s="2" customFormat="1" ht="16.5" customHeight="1">
      <c r="A133" s="39"/>
      <c r="B133" s="40"/>
      <c r="C133" s="228" t="s">
        <v>88</v>
      </c>
      <c r="D133" s="228" t="s">
        <v>218</v>
      </c>
      <c r="E133" s="229" t="s">
        <v>4021</v>
      </c>
      <c r="F133" s="230" t="s">
        <v>4022</v>
      </c>
      <c r="G133" s="231" t="s">
        <v>277</v>
      </c>
      <c r="H133" s="232">
        <v>45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0.00084000000000000003</v>
      </c>
      <c r="R133" s="237">
        <f>Q133*H133</f>
        <v>0.0378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7642</v>
      </c>
    </row>
    <row r="134" s="13" customFormat="1">
      <c r="A134" s="13"/>
      <c r="B134" s="241"/>
      <c r="C134" s="242"/>
      <c r="D134" s="243" t="s">
        <v>230</v>
      </c>
      <c r="E134" s="244" t="s">
        <v>1</v>
      </c>
      <c r="F134" s="245" t="s">
        <v>7643</v>
      </c>
      <c r="G134" s="242"/>
      <c r="H134" s="246">
        <v>45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230</v>
      </c>
      <c r="AU134" s="252" t="s">
        <v>88</v>
      </c>
      <c r="AV134" s="13" t="s">
        <v>88</v>
      </c>
      <c r="AW134" s="13" t="s">
        <v>34</v>
      </c>
      <c r="AX134" s="13" t="s">
        <v>86</v>
      </c>
      <c r="AY134" s="252" t="s">
        <v>216</v>
      </c>
    </row>
    <row r="135" s="2" customFormat="1" ht="16.5" customHeight="1">
      <c r="A135" s="39"/>
      <c r="B135" s="40"/>
      <c r="C135" s="228" t="s">
        <v>99</v>
      </c>
      <c r="D135" s="228" t="s">
        <v>218</v>
      </c>
      <c r="E135" s="229" t="s">
        <v>4025</v>
      </c>
      <c r="F135" s="230" t="s">
        <v>4026</v>
      </c>
      <c r="G135" s="231" t="s">
        <v>277</v>
      </c>
      <c r="H135" s="232">
        <v>45</v>
      </c>
      <c r="I135" s="233"/>
      <c r="J135" s="234">
        <f>ROUND(I135*H135,2)</f>
        <v>0</v>
      </c>
      <c r="K135" s="230" t="s">
        <v>222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7644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7643</v>
      </c>
      <c r="G136" s="242"/>
      <c r="H136" s="246">
        <v>45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86</v>
      </c>
      <c r="AY136" s="252" t="s">
        <v>216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602</v>
      </c>
      <c r="F137" s="230" t="s">
        <v>4046</v>
      </c>
      <c r="G137" s="231" t="s">
        <v>328</v>
      </c>
      <c r="H137" s="232">
        <v>6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7645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7646</v>
      </c>
      <c r="G138" s="242"/>
      <c r="H138" s="246">
        <v>6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86</v>
      </c>
      <c r="AY138" s="252" t="s">
        <v>216</v>
      </c>
    </row>
    <row r="139" s="2" customFormat="1" ht="16.5" customHeight="1">
      <c r="A139" s="39"/>
      <c r="B139" s="40"/>
      <c r="C139" s="228" t="s">
        <v>236</v>
      </c>
      <c r="D139" s="228" t="s">
        <v>218</v>
      </c>
      <c r="E139" s="229" t="s">
        <v>607</v>
      </c>
      <c r="F139" s="230" t="s">
        <v>608</v>
      </c>
      <c r="G139" s="231" t="s">
        <v>328</v>
      </c>
      <c r="H139" s="232">
        <v>6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7647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7646</v>
      </c>
      <c r="G140" s="242"/>
      <c r="H140" s="246">
        <v>6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86</v>
      </c>
      <c r="AY140" s="252" t="s">
        <v>216</v>
      </c>
    </row>
    <row r="141" s="2" customFormat="1" ht="16.5" customHeight="1">
      <c r="A141" s="39"/>
      <c r="B141" s="40"/>
      <c r="C141" s="228" t="s">
        <v>241</v>
      </c>
      <c r="D141" s="228" t="s">
        <v>218</v>
      </c>
      <c r="E141" s="229" t="s">
        <v>4048</v>
      </c>
      <c r="F141" s="230" t="s">
        <v>4049</v>
      </c>
      <c r="G141" s="231" t="s">
        <v>328</v>
      </c>
      <c r="H141" s="232">
        <v>6</v>
      </c>
      <c r="I141" s="233"/>
      <c r="J141" s="234">
        <f>ROUND(I141*H141,2)</f>
        <v>0</v>
      </c>
      <c r="K141" s="230" t="s">
        <v>222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7648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7646</v>
      </c>
      <c r="G142" s="242"/>
      <c r="H142" s="246">
        <v>6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86</v>
      </c>
      <c r="AY142" s="252" t="s">
        <v>216</v>
      </c>
    </row>
    <row r="143" s="2" customFormat="1" ht="16.5" customHeight="1">
      <c r="A143" s="39"/>
      <c r="B143" s="40"/>
      <c r="C143" s="228" t="s">
        <v>245</v>
      </c>
      <c r="D143" s="228" t="s">
        <v>218</v>
      </c>
      <c r="E143" s="229" t="s">
        <v>621</v>
      </c>
      <c r="F143" s="230" t="s">
        <v>622</v>
      </c>
      <c r="G143" s="231" t="s">
        <v>359</v>
      </c>
      <c r="H143" s="232">
        <v>9.5999999999999996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7649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7650</v>
      </c>
      <c r="G144" s="242"/>
      <c r="H144" s="246">
        <v>9.5999999999999996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250</v>
      </c>
      <c r="D145" s="228" t="s">
        <v>218</v>
      </c>
      <c r="E145" s="229" t="s">
        <v>4028</v>
      </c>
      <c r="F145" s="230" t="s">
        <v>4029</v>
      </c>
      <c r="G145" s="231" t="s">
        <v>328</v>
      </c>
      <c r="H145" s="232">
        <v>1.2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7651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7652</v>
      </c>
      <c r="G146" s="242"/>
      <c r="H146" s="246">
        <v>1.2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28" t="s">
        <v>255</v>
      </c>
      <c r="D147" s="228" t="s">
        <v>218</v>
      </c>
      <c r="E147" s="229" t="s">
        <v>4032</v>
      </c>
      <c r="F147" s="230" t="s">
        <v>4033</v>
      </c>
      <c r="G147" s="231" t="s">
        <v>328</v>
      </c>
      <c r="H147" s="232">
        <v>4.7999999999999998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7653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7654</v>
      </c>
      <c r="G148" s="242"/>
      <c r="H148" s="246">
        <v>4.7999999999999998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2" customFormat="1" ht="16.5" customHeight="1">
      <c r="A149" s="39"/>
      <c r="B149" s="40"/>
      <c r="C149" s="264" t="s">
        <v>260</v>
      </c>
      <c r="D149" s="264" t="s">
        <v>372</v>
      </c>
      <c r="E149" s="265" t="s">
        <v>4036</v>
      </c>
      <c r="F149" s="266" t="s">
        <v>4037</v>
      </c>
      <c r="G149" s="267" t="s">
        <v>359</v>
      </c>
      <c r="H149" s="268">
        <v>10.08</v>
      </c>
      <c r="I149" s="269"/>
      <c r="J149" s="270">
        <f>ROUND(I149*H149,2)</f>
        <v>0</v>
      </c>
      <c r="K149" s="266" t="s">
        <v>222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1</v>
      </c>
      <c r="R149" s="237">
        <f>Q149*H149</f>
        <v>10.08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7655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7656</v>
      </c>
      <c r="G150" s="242"/>
      <c r="H150" s="246">
        <v>10.08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88</v>
      </c>
      <c r="AV150" s="13" t="s">
        <v>88</v>
      </c>
      <c r="AW150" s="13" t="s">
        <v>34</v>
      </c>
      <c r="AX150" s="13" t="s">
        <v>86</v>
      </c>
      <c r="AY150" s="252" t="s">
        <v>216</v>
      </c>
    </row>
    <row r="151" s="2" customFormat="1" ht="16.5" customHeight="1">
      <c r="A151" s="39"/>
      <c r="B151" s="40"/>
      <c r="C151" s="228" t="s">
        <v>265</v>
      </c>
      <c r="D151" s="228" t="s">
        <v>218</v>
      </c>
      <c r="E151" s="229" t="s">
        <v>4040</v>
      </c>
      <c r="F151" s="230" t="s">
        <v>4041</v>
      </c>
      <c r="G151" s="231" t="s">
        <v>328</v>
      </c>
      <c r="H151" s="232">
        <v>12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7657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7658</v>
      </c>
      <c r="G152" s="242"/>
      <c r="H152" s="246">
        <v>12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86</v>
      </c>
      <c r="AY152" s="252" t="s">
        <v>216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250</v>
      </c>
      <c r="F153" s="226" t="s">
        <v>4053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SUM(P154:P161)</f>
        <v>0</v>
      </c>
      <c r="Q153" s="220"/>
      <c r="R153" s="221">
        <f>SUM(R154:R161)</f>
        <v>0.032987200000000001</v>
      </c>
      <c r="S153" s="220"/>
      <c r="T153" s="222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86</v>
      </c>
      <c r="AT153" s="224" t="s">
        <v>78</v>
      </c>
      <c r="AU153" s="224" t="s">
        <v>86</v>
      </c>
      <c r="AY153" s="223" t="s">
        <v>216</v>
      </c>
      <c r="BK153" s="225">
        <f>SUM(BK154:BK161)</f>
        <v>0</v>
      </c>
    </row>
    <row r="154" s="2" customFormat="1" ht="16.5" customHeight="1">
      <c r="A154" s="39"/>
      <c r="B154" s="40"/>
      <c r="C154" s="228" t="s">
        <v>269</v>
      </c>
      <c r="D154" s="228" t="s">
        <v>218</v>
      </c>
      <c r="E154" s="229" t="s">
        <v>4269</v>
      </c>
      <c r="F154" s="230" t="s">
        <v>4270</v>
      </c>
      <c r="G154" s="231" t="s">
        <v>293</v>
      </c>
      <c r="H154" s="232">
        <v>15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0.00142</v>
      </c>
      <c r="R154" s="237">
        <f>Q154*H154</f>
        <v>0.021299999999999999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7659</v>
      </c>
    </row>
    <row r="155" s="2" customFormat="1" ht="16.5" customHeight="1">
      <c r="A155" s="39"/>
      <c r="B155" s="40"/>
      <c r="C155" s="228" t="s">
        <v>274</v>
      </c>
      <c r="D155" s="228" t="s">
        <v>218</v>
      </c>
      <c r="E155" s="229" t="s">
        <v>4275</v>
      </c>
      <c r="F155" s="230" t="s">
        <v>4276</v>
      </c>
      <c r="G155" s="231" t="s">
        <v>293</v>
      </c>
      <c r="H155" s="232">
        <v>15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4220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4220</v>
      </c>
      <c r="BM155" s="239" t="s">
        <v>7660</v>
      </c>
    </row>
    <row r="156" s="2" customFormat="1" ht="16.5" customHeight="1">
      <c r="A156" s="39"/>
      <c r="B156" s="40"/>
      <c r="C156" s="228" t="s">
        <v>280</v>
      </c>
      <c r="D156" s="228" t="s">
        <v>218</v>
      </c>
      <c r="E156" s="229" t="s">
        <v>7661</v>
      </c>
      <c r="F156" s="230" t="s">
        <v>7662</v>
      </c>
      <c r="G156" s="231" t="s">
        <v>221</v>
      </c>
      <c r="H156" s="232">
        <v>1</v>
      </c>
      <c r="I156" s="233"/>
      <c r="J156" s="234">
        <f>ROUND(I156*H156,2)</f>
        <v>0</v>
      </c>
      <c r="K156" s="230" t="s">
        <v>222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0.010240000000000001</v>
      </c>
      <c r="R156" s="237">
        <f>Q156*H156</f>
        <v>0.010240000000000001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7663</v>
      </c>
    </row>
    <row r="157" s="2" customFormat="1" ht="16.5" customHeight="1">
      <c r="A157" s="39"/>
      <c r="B157" s="40"/>
      <c r="C157" s="228" t="s">
        <v>8</v>
      </c>
      <c r="D157" s="228" t="s">
        <v>218</v>
      </c>
      <c r="E157" s="229" t="s">
        <v>4284</v>
      </c>
      <c r="F157" s="230" t="s">
        <v>4285</v>
      </c>
      <c r="G157" s="231" t="s">
        <v>328</v>
      </c>
      <c r="H157" s="232">
        <v>0.027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7664</v>
      </c>
    </row>
    <row r="158" s="13" customFormat="1">
      <c r="A158" s="13"/>
      <c r="B158" s="241"/>
      <c r="C158" s="242"/>
      <c r="D158" s="243" t="s">
        <v>230</v>
      </c>
      <c r="E158" s="244" t="s">
        <v>1</v>
      </c>
      <c r="F158" s="245" t="s">
        <v>7665</v>
      </c>
      <c r="G158" s="242"/>
      <c r="H158" s="246">
        <v>0.027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34</v>
      </c>
      <c r="AX158" s="13" t="s">
        <v>86</v>
      </c>
      <c r="AY158" s="252" t="s">
        <v>216</v>
      </c>
    </row>
    <row r="159" s="2" customFormat="1" ht="16.5" customHeight="1">
      <c r="A159" s="39"/>
      <c r="B159" s="40"/>
      <c r="C159" s="228" t="s">
        <v>290</v>
      </c>
      <c r="D159" s="228" t="s">
        <v>218</v>
      </c>
      <c r="E159" s="229" t="s">
        <v>4288</v>
      </c>
      <c r="F159" s="230" t="s">
        <v>4289</v>
      </c>
      <c r="G159" s="231" t="s">
        <v>277</v>
      </c>
      <c r="H159" s="232">
        <v>0.35999999999999999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0.0040200000000000001</v>
      </c>
      <c r="R159" s="237">
        <f>Q159*H159</f>
        <v>0.0014472000000000001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7666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7667</v>
      </c>
      <c r="G160" s="242"/>
      <c r="H160" s="246">
        <v>0.35999999999999999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297</v>
      </c>
      <c r="D161" s="228" t="s">
        <v>218</v>
      </c>
      <c r="E161" s="229" t="s">
        <v>4292</v>
      </c>
      <c r="F161" s="230" t="s">
        <v>4293</v>
      </c>
      <c r="G161" s="231" t="s">
        <v>359</v>
      </c>
      <c r="H161" s="232">
        <v>0.033000000000000002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7668</v>
      </c>
    </row>
    <row r="162" s="12" customFormat="1" ht="22.8" customHeight="1">
      <c r="A162" s="12"/>
      <c r="B162" s="212"/>
      <c r="C162" s="213"/>
      <c r="D162" s="214" t="s">
        <v>78</v>
      </c>
      <c r="E162" s="226" t="s">
        <v>4217</v>
      </c>
      <c r="F162" s="226" t="s">
        <v>3628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SUM(P163:P167)</f>
        <v>0</v>
      </c>
      <c r="Q162" s="220"/>
      <c r="R162" s="221">
        <f>SUM(R163:R167)</f>
        <v>0.0020600000000000002</v>
      </c>
      <c r="S162" s="220"/>
      <c r="T162" s="222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121</v>
      </c>
      <c r="AT162" s="224" t="s">
        <v>78</v>
      </c>
      <c r="AU162" s="224" t="s">
        <v>86</v>
      </c>
      <c r="AY162" s="223" t="s">
        <v>216</v>
      </c>
      <c r="BK162" s="225">
        <f>SUM(BK163:BK167)</f>
        <v>0</v>
      </c>
    </row>
    <row r="163" s="2" customFormat="1" ht="16.5" customHeight="1">
      <c r="A163" s="39"/>
      <c r="B163" s="40"/>
      <c r="C163" s="228" t="s">
        <v>302</v>
      </c>
      <c r="D163" s="228" t="s">
        <v>218</v>
      </c>
      <c r="E163" s="229" t="s">
        <v>4295</v>
      </c>
      <c r="F163" s="230" t="s">
        <v>4296</v>
      </c>
      <c r="G163" s="231" t="s">
        <v>3375</v>
      </c>
      <c r="H163" s="232">
        <v>1</v>
      </c>
      <c r="I163" s="233"/>
      <c r="J163" s="234">
        <f>ROUND(I163*H163,2)</f>
        <v>0</v>
      </c>
      <c r="K163" s="230" t="s">
        <v>3891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7669</v>
      </c>
    </row>
    <row r="164" s="2" customFormat="1" ht="16.5" customHeight="1">
      <c r="A164" s="39"/>
      <c r="B164" s="40"/>
      <c r="C164" s="228" t="s">
        <v>309</v>
      </c>
      <c r="D164" s="228" t="s">
        <v>218</v>
      </c>
      <c r="E164" s="229" t="s">
        <v>4298</v>
      </c>
      <c r="F164" s="230" t="s">
        <v>4299</v>
      </c>
      <c r="G164" s="231" t="s">
        <v>3375</v>
      </c>
      <c r="H164" s="232">
        <v>1</v>
      </c>
      <c r="I164" s="233"/>
      <c r="J164" s="234">
        <f>ROUND(I164*H164,2)</f>
        <v>0</v>
      </c>
      <c r="K164" s="230" t="s">
        <v>3891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7670</v>
      </c>
    </row>
    <row r="165" s="2" customFormat="1" ht="24.15" customHeight="1">
      <c r="A165" s="39"/>
      <c r="B165" s="40"/>
      <c r="C165" s="228" t="s">
        <v>313</v>
      </c>
      <c r="D165" s="228" t="s">
        <v>218</v>
      </c>
      <c r="E165" s="229" t="s">
        <v>4301</v>
      </c>
      <c r="F165" s="230" t="s">
        <v>4302</v>
      </c>
      <c r="G165" s="231" t="s">
        <v>3375</v>
      </c>
      <c r="H165" s="232">
        <v>1</v>
      </c>
      <c r="I165" s="233"/>
      <c r="J165" s="234">
        <f>ROUND(I165*H165,2)</f>
        <v>0</v>
      </c>
      <c r="K165" s="230" t="s">
        <v>3891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7671</v>
      </c>
    </row>
    <row r="166" s="2" customFormat="1" ht="16.5" customHeight="1">
      <c r="A166" s="39"/>
      <c r="B166" s="40"/>
      <c r="C166" s="228" t="s">
        <v>7</v>
      </c>
      <c r="D166" s="228" t="s">
        <v>218</v>
      </c>
      <c r="E166" s="229" t="s">
        <v>4304</v>
      </c>
      <c r="F166" s="230" t="s">
        <v>4305</v>
      </c>
      <c r="G166" s="231" t="s">
        <v>3375</v>
      </c>
      <c r="H166" s="232">
        <v>1</v>
      </c>
      <c r="I166" s="233"/>
      <c r="J166" s="234">
        <f>ROUND(I166*H166,2)</f>
        <v>0</v>
      </c>
      <c r="K166" s="230" t="s">
        <v>3891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0.0020600000000000002</v>
      </c>
      <c r="R166" s="237">
        <f>Q166*H166</f>
        <v>0.0020600000000000002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7672</v>
      </c>
    </row>
    <row r="167" s="2" customFormat="1" ht="16.5" customHeight="1">
      <c r="A167" s="39"/>
      <c r="B167" s="40"/>
      <c r="C167" s="228" t="s">
        <v>320</v>
      </c>
      <c r="D167" s="228" t="s">
        <v>218</v>
      </c>
      <c r="E167" s="229" t="s">
        <v>4307</v>
      </c>
      <c r="F167" s="230" t="s">
        <v>4308</v>
      </c>
      <c r="G167" s="231" t="s">
        <v>3375</v>
      </c>
      <c r="H167" s="232">
        <v>1</v>
      </c>
      <c r="I167" s="233"/>
      <c r="J167" s="234">
        <f>ROUND(I167*H167,2)</f>
        <v>0</v>
      </c>
      <c r="K167" s="230" t="s">
        <v>7673</v>
      </c>
      <c r="L167" s="45"/>
      <c r="M167" s="274" t="s">
        <v>1</v>
      </c>
      <c r="N167" s="275" t="s">
        <v>44</v>
      </c>
      <c r="O167" s="276"/>
      <c r="P167" s="277">
        <f>O167*H167</f>
        <v>0</v>
      </c>
      <c r="Q167" s="277">
        <v>0</v>
      </c>
      <c r="R167" s="277">
        <f>Q167*H167</f>
        <v>0</v>
      </c>
      <c r="S167" s="277">
        <v>0</v>
      </c>
      <c r="T167" s="27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7674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GQELREycwMdDlciztv4G8UvVXEesIgKsGz+ISdGdQMLqmreIu66TCQnEm+1EgWH3tYtq8nN6KWWNuRHu0du0/Q==" hashValue="8+l4XeKsPDNseaq5X7c41arcU4n3Ms6HJmiT2u811LcG/qwzqhM9a1qTSEU0y1/Y/nt9rnFkPctPFYytEYexCA==" algorithmName="SHA-512" password="EA0A"/>
  <autoFilter ref="C127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4246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7675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ROUND((SUM(BE140:BE240)),  2)</f>
        <v>0</v>
      </c>
      <c r="G37" s="39"/>
      <c r="H37" s="39"/>
      <c r="I37" s="166">
        <v>0.20999999999999999</v>
      </c>
      <c r="J37" s="165">
        <f>ROUND(((SUM(BE140:BE240))*I37),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ROUND((SUM(BF140:BF240)),  2)</f>
        <v>0</v>
      </c>
      <c r="G38" s="39"/>
      <c r="H38" s="39"/>
      <c r="I38" s="166">
        <v>0.14999999999999999</v>
      </c>
      <c r="J38" s="165">
        <f>ROUND(((SUM(BF140:BF240))*I38),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ROUND((SUM(BG140:BG240)),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ROUND((SUM(BH140:BH240)),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ROUND((SUM(BI140:BI240)),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4246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ZTIb - ZTI část I (zařizovací předměty dle PD interiéru)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540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544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4313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4314</v>
      </c>
      <c r="E104" s="198"/>
      <c r="F104" s="198"/>
      <c r="G104" s="198"/>
      <c r="H104" s="198"/>
      <c r="I104" s="198"/>
      <c r="J104" s="199">
        <f>J165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4315</v>
      </c>
      <c r="E105" s="198"/>
      <c r="F105" s="198"/>
      <c r="G105" s="198"/>
      <c r="H105" s="198"/>
      <c r="I105" s="198"/>
      <c r="J105" s="199">
        <f>J179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7676</v>
      </c>
      <c r="E106" s="198"/>
      <c r="F106" s="198"/>
      <c r="G106" s="198"/>
      <c r="H106" s="198"/>
      <c r="I106" s="198"/>
      <c r="J106" s="199">
        <f>J185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6"/>
      <c r="C107" s="134"/>
      <c r="D107" s="197" t="s">
        <v>7677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6"/>
      <c r="C108" s="134"/>
      <c r="D108" s="197" t="s">
        <v>7678</v>
      </c>
      <c r="E108" s="198"/>
      <c r="F108" s="198"/>
      <c r="G108" s="198"/>
      <c r="H108" s="198"/>
      <c r="I108" s="198"/>
      <c r="J108" s="199">
        <f>J189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6"/>
      <c r="C109" s="134"/>
      <c r="D109" s="197" t="s">
        <v>7679</v>
      </c>
      <c r="E109" s="198"/>
      <c r="F109" s="198"/>
      <c r="G109" s="198"/>
      <c r="H109" s="198"/>
      <c r="I109" s="198"/>
      <c r="J109" s="199">
        <f>J192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96"/>
      <c r="C110" s="134"/>
      <c r="D110" s="197" t="s">
        <v>7680</v>
      </c>
      <c r="E110" s="198"/>
      <c r="F110" s="198"/>
      <c r="G110" s="198"/>
      <c r="H110" s="198"/>
      <c r="I110" s="198"/>
      <c r="J110" s="199">
        <f>J195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6"/>
      <c r="C111" s="134"/>
      <c r="D111" s="197" t="s">
        <v>7681</v>
      </c>
      <c r="E111" s="198"/>
      <c r="F111" s="198"/>
      <c r="G111" s="198"/>
      <c r="H111" s="198"/>
      <c r="I111" s="198"/>
      <c r="J111" s="199">
        <f>J203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6"/>
      <c r="C112" s="134"/>
      <c r="D112" s="197" t="s">
        <v>7682</v>
      </c>
      <c r="E112" s="198"/>
      <c r="F112" s="198"/>
      <c r="G112" s="198"/>
      <c r="H112" s="198"/>
      <c r="I112" s="198"/>
      <c r="J112" s="199">
        <f>J211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21.84" customHeight="1">
      <c r="A113" s="10"/>
      <c r="B113" s="196"/>
      <c r="C113" s="134"/>
      <c r="D113" s="197" t="s">
        <v>7683</v>
      </c>
      <c r="E113" s="198"/>
      <c r="F113" s="198"/>
      <c r="G113" s="198"/>
      <c r="H113" s="198"/>
      <c r="I113" s="198"/>
      <c r="J113" s="199">
        <f>J219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6"/>
      <c r="C114" s="134"/>
      <c r="D114" s="197" t="s">
        <v>7684</v>
      </c>
      <c r="E114" s="198"/>
      <c r="F114" s="198"/>
      <c r="G114" s="198"/>
      <c r="H114" s="198"/>
      <c r="I114" s="198"/>
      <c r="J114" s="199">
        <f>J223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96"/>
      <c r="C115" s="134"/>
      <c r="D115" s="197" t="s">
        <v>7685</v>
      </c>
      <c r="E115" s="198"/>
      <c r="F115" s="198"/>
      <c r="G115" s="198"/>
      <c r="H115" s="198"/>
      <c r="I115" s="198"/>
      <c r="J115" s="199">
        <f>J228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96"/>
      <c r="C116" s="134"/>
      <c r="D116" s="197" t="s">
        <v>7686</v>
      </c>
      <c r="E116" s="198"/>
      <c r="F116" s="198"/>
      <c r="G116" s="198"/>
      <c r="H116" s="198"/>
      <c r="I116" s="198"/>
      <c r="J116" s="199">
        <f>J231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201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Stavební úpravy a přístavba objektu MŠ Malínek, Kaplického 386 - NAVÝŠENÍ KAPACITY MŠ MALÍNEK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187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188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189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279" t="s">
        <v>4823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4246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>ZTIb - ZTI část I (zařizovací předměty dle PD interiéru)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22</v>
      </c>
      <c r="D134" s="41"/>
      <c r="E134" s="41"/>
      <c r="F134" s="28" t="str">
        <f>F16</f>
        <v>MŠ Malínek, Kaplického 386</v>
      </c>
      <c r="G134" s="41"/>
      <c r="H134" s="41"/>
      <c r="I134" s="33" t="s">
        <v>24</v>
      </c>
      <c r="J134" s="80" t="str">
        <f>IF(J16="","",J16)</f>
        <v>15.9.2021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40.05" customHeight="1">
      <c r="A136" s="39"/>
      <c r="B136" s="40"/>
      <c r="C136" s="33" t="s">
        <v>26</v>
      </c>
      <c r="D136" s="41"/>
      <c r="E136" s="41"/>
      <c r="F136" s="28" t="str">
        <f>E19</f>
        <v>SM Liberec, Nám.Dr.E.Beneše 1, Liberec, 460 59</v>
      </c>
      <c r="G136" s="41"/>
      <c r="H136" s="41"/>
      <c r="I136" s="33" t="s">
        <v>32</v>
      </c>
      <c r="J136" s="37" t="str">
        <f>E25</f>
        <v>FS Vision, s.r.o., B.Němcové 54/9, Liberec 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30</v>
      </c>
      <c r="D137" s="41"/>
      <c r="E137" s="41"/>
      <c r="F137" s="28" t="str">
        <f>IF(E22="","",E22)</f>
        <v>Vyplň údaj</v>
      </c>
      <c r="G137" s="41"/>
      <c r="H137" s="41"/>
      <c r="I137" s="33" t="s">
        <v>35</v>
      </c>
      <c r="J137" s="37" t="str">
        <f>E28</f>
        <v>EnergySim s.r.o.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202</v>
      </c>
      <c r="D139" s="204" t="s">
        <v>64</v>
      </c>
      <c r="E139" s="204" t="s">
        <v>60</v>
      </c>
      <c r="F139" s="204" t="s">
        <v>61</v>
      </c>
      <c r="G139" s="204" t="s">
        <v>203</v>
      </c>
      <c r="H139" s="204" t="s">
        <v>204</v>
      </c>
      <c r="I139" s="204" t="s">
        <v>205</v>
      </c>
      <c r="J139" s="204" t="s">
        <v>193</v>
      </c>
      <c r="K139" s="205" t="s">
        <v>206</v>
      </c>
      <c r="L139" s="206"/>
      <c r="M139" s="101" t="s">
        <v>1</v>
      </c>
      <c r="N139" s="102" t="s">
        <v>43</v>
      </c>
      <c r="O139" s="102" t="s">
        <v>207</v>
      </c>
      <c r="P139" s="102" t="s">
        <v>208</v>
      </c>
      <c r="Q139" s="102" t="s">
        <v>209</v>
      </c>
      <c r="R139" s="102" t="s">
        <v>210</v>
      </c>
      <c r="S139" s="102" t="s">
        <v>211</v>
      </c>
      <c r="T139" s="103" t="s">
        <v>212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213</v>
      </c>
      <c r="D140" s="41"/>
      <c r="E140" s="41"/>
      <c r="F140" s="41"/>
      <c r="G140" s="41"/>
      <c r="H140" s="41"/>
      <c r="I140" s="41"/>
      <c r="J140" s="207">
        <f>BK140</f>
        <v>0</v>
      </c>
      <c r="K140" s="41"/>
      <c r="L140" s="45"/>
      <c r="M140" s="104"/>
      <c r="N140" s="208"/>
      <c r="O140" s="105"/>
      <c r="P140" s="209">
        <f>P141</f>
        <v>0</v>
      </c>
      <c r="Q140" s="105"/>
      <c r="R140" s="209">
        <f>R141</f>
        <v>0.47676999999999997</v>
      </c>
      <c r="S140" s="105"/>
      <c r="T140" s="210">
        <f>T141</f>
        <v>0.17999999999999999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78</v>
      </c>
      <c r="AU140" s="18" t="s">
        <v>195</v>
      </c>
      <c r="BK140" s="211">
        <f>BK141</f>
        <v>0</v>
      </c>
    </row>
    <row r="141" s="12" customFormat="1" ht="25.92" customHeight="1">
      <c r="A141" s="12"/>
      <c r="B141" s="212"/>
      <c r="C141" s="213"/>
      <c r="D141" s="214" t="s">
        <v>78</v>
      </c>
      <c r="E141" s="215" t="s">
        <v>1839</v>
      </c>
      <c r="F141" s="215" t="s">
        <v>1840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P142+P164</f>
        <v>0</v>
      </c>
      <c r="Q141" s="220"/>
      <c r="R141" s="221">
        <f>R142+R164</f>
        <v>0.47676999999999997</v>
      </c>
      <c r="S141" s="220"/>
      <c r="T141" s="222">
        <f>T142+T164</f>
        <v>0.17999999999999999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78</v>
      </c>
      <c r="AU141" s="224" t="s">
        <v>79</v>
      </c>
      <c r="AY141" s="223" t="s">
        <v>216</v>
      </c>
      <c r="BK141" s="225">
        <f>BK142+BK164</f>
        <v>0</v>
      </c>
    </row>
    <row r="142" s="12" customFormat="1" ht="22.8" customHeight="1">
      <c r="A142" s="12"/>
      <c r="B142" s="212"/>
      <c r="C142" s="213"/>
      <c r="D142" s="214" t="s">
        <v>78</v>
      </c>
      <c r="E142" s="226" t="s">
        <v>2290</v>
      </c>
      <c r="F142" s="226" t="s">
        <v>2291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SUM(P143:P163)</f>
        <v>0</v>
      </c>
      <c r="Q142" s="220"/>
      <c r="R142" s="221">
        <f>SUM(R143:R163)</f>
        <v>0.031330000000000004</v>
      </c>
      <c r="S142" s="220"/>
      <c r="T142" s="222">
        <f>SUM(T143:T163)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88</v>
      </c>
      <c r="AT142" s="224" t="s">
        <v>78</v>
      </c>
      <c r="AU142" s="224" t="s">
        <v>86</v>
      </c>
      <c r="AY142" s="223" t="s">
        <v>216</v>
      </c>
      <c r="BK142" s="225">
        <f>SUM(BK143:BK163)</f>
        <v>0</v>
      </c>
    </row>
    <row r="143" s="2" customFormat="1" ht="16.5" customHeight="1">
      <c r="A143" s="39"/>
      <c r="B143" s="40"/>
      <c r="C143" s="228" t="s">
        <v>86</v>
      </c>
      <c r="D143" s="228" t="s">
        <v>218</v>
      </c>
      <c r="E143" s="229" t="s">
        <v>4356</v>
      </c>
      <c r="F143" s="230" t="s">
        <v>4357</v>
      </c>
      <c r="G143" s="231" t="s">
        <v>293</v>
      </c>
      <c r="H143" s="232">
        <v>5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0.00040999999999999999</v>
      </c>
      <c r="R143" s="237">
        <f>Q143*H143</f>
        <v>0.0020499999999999997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290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290</v>
      </c>
      <c r="BM143" s="239" t="s">
        <v>7687</v>
      </c>
    </row>
    <row r="144" s="2" customFormat="1" ht="16.5" customHeight="1">
      <c r="A144" s="39"/>
      <c r="B144" s="40"/>
      <c r="C144" s="228" t="s">
        <v>88</v>
      </c>
      <c r="D144" s="228" t="s">
        <v>218</v>
      </c>
      <c r="E144" s="229" t="s">
        <v>4359</v>
      </c>
      <c r="F144" s="230" t="s">
        <v>4360</v>
      </c>
      <c r="G144" s="231" t="s">
        <v>293</v>
      </c>
      <c r="H144" s="232">
        <v>5</v>
      </c>
      <c r="I144" s="233"/>
      <c r="J144" s="234">
        <f>ROUND(I144*H144,2)</f>
        <v>0</v>
      </c>
      <c r="K144" s="230" t="s">
        <v>222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0.00048000000000000001</v>
      </c>
      <c r="R144" s="237">
        <f>Q144*H144</f>
        <v>0.0024000000000000002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290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290</v>
      </c>
      <c r="BM144" s="239" t="s">
        <v>7688</v>
      </c>
    </row>
    <row r="145" s="2" customFormat="1" ht="16.5" customHeight="1">
      <c r="A145" s="39"/>
      <c r="B145" s="40"/>
      <c r="C145" s="228" t="s">
        <v>99</v>
      </c>
      <c r="D145" s="228" t="s">
        <v>218</v>
      </c>
      <c r="E145" s="229" t="s">
        <v>4365</v>
      </c>
      <c r="F145" s="230" t="s">
        <v>4366</v>
      </c>
      <c r="G145" s="231" t="s">
        <v>293</v>
      </c>
      <c r="H145" s="232">
        <v>3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0.0022399999999999998</v>
      </c>
      <c r="R145" s="237">
        <f>Q145*H145</f>
        <v>0.0067199999999999994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290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290</v>
      </c>
      <c r="BM145" s="239" t="s">
        <v>7689</v>
      </c>
    </row>
    <row r="146" s="2" customFormat="1" ht="16.5" customHeight="1">
      <c r="A146" s="39"/>
      <c r="B146" s="40"/>
      <c r="C146" s="228" t="s">
        <v>121</v>
      </c>
      <c r="D146" s="228" t="s">
        <v>218</v>
      </c>
      <c r="E146" s="229" t="s">
        <v>7690</v>
      </c>
      <c r="F146" s="230" t="s">
        <v>7691</v>
      </c>
      <c r="G146" s="231" t="s">
        <v>293</v>
      </c>
      <c r="H146" s="232">
        <v>6</v>
      </c>
      <c r="I146" s="233"/>
      <c r="J146" s="234">
        <f>ROUND(I146*H146,2)</f>
        <v>0</v>
      </c>
      <c r="K146" s="230" t="s">
        <v>3891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0.00040999999999999999</v>
      </c>
      <c r="R146" s="237">
        <f>Q146*H146</f>
        <v>0.0024599999999999999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290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290</v>
      </c>
      <c r="BM146" s="239" t="s">
        <v>7692</v>
      </c>
    </row>
    <row r="147" s="2" customFormat="1" ht="16.5" customHeight="1">
      <c r="A147" s="39"/>
      <c r="B147" s="40"/>
      <c r="C147" s="228" t="s">
        <v>236</v>
      </c>
      <c r="D147" s="228" t="s">
        <v>218</v>
      </c>
      <c r="E147" s="229" t="s">
        <v>7693</v>
      </c>
      <c r="F147" s="230" t="s">
        <v>7694</v>
      </c>
      <c r="G147" s="231" t="s">
        <v>293</v>
      </c>
      <c r="H147" s="232">
        <v>2</v>
      </c>
      <c r="I147" s="233"/>
      <c r="J147" s="234">
        <f>ROUND(I147*H147,2)</f>
        <v>0</v>
      </c>
      <c r="K147" s="230" t="s">
        <v>3891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0.00048000000000000001</v>
      </c>
      <c r="R147" s="237">
        <f>Q147*H147</f>
        <v>0.00096000000000000002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290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290</v>
      </c>
      <c r="BM147" s="239" t="s">
        <v>7695</v>
      </c>
    </row>
    <row r="148" s="2" customFormat="1" ht="21.75" customHeight="1">
      <c r="A148" s="39"/>
      <c r="B148" s="40"/>
      <c r="C148" s="228" t="s">
        <v>241</v>
      </c>
      <c r="D148" s="228" t="s">
        <v>218</v>
      </c>
      <c r="E148" s="229" t="s">
        <v>4118</v>
      </c>
      <c r="F148" s="230" t="s">
        <v>4119</v>
      </c>
      <c r="G148" s="231" t="s">
        <v>293</v>
      </c>
      <c r="H148" s="232">
        <v>4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0.00027</v>
      </c>
      <c r="R148" s="237">
        <f>Q148*H148</f>
        <v>0.00108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290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290</v>
      </c>
      <c r="BM148" s="239" t="s">
        <v>7696</v>
      </c>
    </row>
    <row r="149" s="2" customFormat="1" ht="16.5" customHeight="1">
      <c r="A149" s="39"/>
      <c r="B149" s="40"/>
      <c r="C149" s="264" t="s">
        <v>245</v>
      </c>
      <c r="D149" s="264" t="s">
        <v>372</v>
      </c>
      <c r="E149" s="265" t="s">
        <v>4375</v>
      </c>
      <c r="F149" s="266" t="s">
        <v>4376</v>
      </c>
      <c r="G149" s="267" t="s">
        <v>293</v>
      </c>
      <c r="H149" s="268">
        <v>4</v>
      </c>
      <c r="I149" s="269"/>
      <c r="J149" s="270">
        <f>ROUND(I149*H149,2)</f>
        <v>0</v>
      </c>
      <c r="K149" s="266" t="s">
        <v>222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0.00076000000000000004</v>
      </c>
      <c r="R149" s="237">
        <f>Q149*H149</f>
        <v>0.0030400000000000002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371</v>
      </c>
      <c r="AT149" s="239" t="s">
        <v>372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290</v>
      </c>
      <c r="BM149" s="239" t="s">
        <v>7697</v>
      </c>
    </row>
    <row r="150" s="2" customFormat="1" ht="16.5" customHeight="1">
      <c r="A150" s="39"/>
      <c r="B150" s="40"/>
      <c r="C150" s="264" t="s">
        <v>250</v>
      </c>
      <c r="D150" s="264" t="s">
        <v>372</v>
      </c>
      <c r="E150" s="265" t="s">
        <v>4396</v>
      </c>
      <c r="F150" s="266" t="s">
        <v>4397</v>
      </c>
      <c r="G150" s="267" t="s">
        <v>221</v>
      </c>
      <c r="H150" s="268">
        <v>2</v>
      </c>
      <c r="I150" s="269"/>
      <c r="J150" s="270">
        <f>ROUND(I150*H150,2)</f>
        <v>0</v>
      </c>
      <c r="K150" s="266" t="s">
        <v>222</v>
      </c>
      <c r="L150" s="271"/>
      <c r="M150" s="272" t="s">
        <v>1</v>
      </c>
      <c r="N150" s="273" t="s">
        <v>44</v>
      </c>
      <c r="O150" s="92"/>
      <c r="P150" s="237">
        <f>O150*H150</f>
        <v>0</v>
      </c>
      <c r="Q150" s="237">
        <v>0.00033</v>
      </c>
      <c r="R150" s="237">
        <f>Q150*H150</f>
        <v>0.00066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371</v>
      </c>
      <c r="AT150" s="239" t="s">
        <v>372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290</v>
      </c>
      <c r="BM150" s="239" t="s">
        <v>7698</v>
      </c>
    </row>
    <row r="151" s="2" customFormat="1" ht="16.5" customHeight="1">
      <c r="A151" s="39"/>
      <c r="B151" s="40"/>
      <c r="C151" s="228" t="s">
        <v>255</v>
      </c>
      <c r="D151" s="228" t="s">
        <v>218</v>
      </c>
      <c r="E151" s="229" t="s">
        <v>4402</v>
      </c>
      <c r="F151" s="230" t="s">
        <v>4403</v>
      </c>
      <c r="G151" s="231" t="s">
        <v>221</v>
      </c>
      <c r="H151" s="232">
        <v>1</v>
      </c>
      <c r="I151" s="233"/>
      <c r="J151" s="234">
        <f>ROUND(I151*H151,2)</f>
        <v>0</v>
      </c>
      <c r="K151" s="230" t="s">
        <v>3891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0.0018400000000000001</v>
      </c>
      <c r="R151" s="237">
        <f>Q151*H151</f>
        <v>0.0018400000000000001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290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290</v>
      </c>
      <c r="BM151" s="239" t="s">
        <v>7699</v>
      </c>
    </row>
    <row r="152" s="2" customFormat="1" ht="16.5" customHeight="1">
      <c r="A152" s="39"/>
      <c r="B152" s="40"/>
      <c r="C152" s="228" t="s">
        <v>260</v>
      </c>
      <c r="D152" s="228" t="s">
        <v>218</v>
      </c>
      <c r="E152" s="229" t="s">
        <v>7700</v>
      </c>
      <c r="F152" s="230" t="s">
        <v>7701</v>
      </c>
      <c r="G152" s="231" t="s">
        <v>221</v>
      </c>
      <c r="H152" s="232">
        <v>2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0.0017899999999999999</v>
      </c>
      <c r="R152" s="237">
        <f>Q152*H152</f>
        <v>0.0035799999999999998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290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290</v>
      </c>
      <c r="BM152" s="239" t="s">
        <v>7702</v>
      </c>
    </row>
    <row r="153" s="2" customFormat="1" ht="16.5" customHeight="1">
      <c r="A153" s="39"/>
      <c r="B153" s="40"/>
      <c r="C153" s="228" t="s">
        <v>265</v>
      </c>
      <c r="D153" s="228" t="s">
        <v>218</v>
      </c>
      <c r="E153" s="229" t="s">
        <v>7703</v>
      </c>
      <c r="F153" s="230" t="s">
        <v>7704</v>
      </c>
      <c r="G153" s="231" t="s">
        <v>221</v>
      </c>
      <c r="H153" s="232">
        <v>2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0.00031</v>
      </c>
      <c r="R153" s="237">
        <f>Q153*H153</f>
        <v>0.00062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290</v>
      </c>
      <c r="BM153" s="239" t="s">
        <v>7705</v>
      </c>
    </row>
    <row r="154" s="2" customFormat="1" ht="16.5" customHeight="1">
      <c r="A154" s="39"/>
      <c r="B154" s="40"/>
      <c r="C154" s="228" t="s">
        <v>269</v>
      </c>
      <c r="D154" s="228" t="s">
        <v>218</v>
      </c>
      <c r="E154" s="229" t="s">
        <v>7706</v>
      </c>
      <c r="F154" s="230" t="s">
        <v>7707</v>
      </c>
      <c r="G154" s="231" t="s">
        <v>221</v>
      </c>
      <c r="H154" s="232">
        <v>2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0.001</v>
      </c>
      <c r="R154" s="237">
        <f>Q154*H154</f>
        <v>0.002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7708</v>
      </c>
    </row>
    <row r="155" s="2" customFormat="1" ht="16.5" customHeight="1">
      <c r="A155" s="39"/>
      <c r="B155" s="40"/>
      <c r="C155" s="228" t="s">
        <v>274</v>
      </c>
      <c r="D155" s="228" t="s">
        <v>218</v>
      </c>
      <c r="E155" s="229" t="s">
        <v>4275</v>
      </c>
      <c r="F155" s="230" t="s">
        <v>4276</v>
      </c>
      <c r="G155" s="231" t="s">
        <v>293</v>
      </c>
      <c r="H155" s="232">
        <v>21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7709</v>
      </c>
    </row>
    <row r="156" s="2" customFormat="1" ht="16.5" customHeight="1">
      <c r="A156" s="39"/>
      <c r="B156" s="40"/>
      <c r="C156" s="228" t="s">
        <v>280</v>
      </c>
      <c r="D156" s="228" t="s">
        <v>218</v>
      </c>
      <c r="E156" s="229" t="s">
        <v>7710</v>
      </c>
      <c r="F156" s="230" t="s">
        <v>7711</v>
      </c>
      <c r="G156" s="231" t="s">
        <v>221</v>
      </c>
      <c r="H156" s="232">
        <v>1</v>
      </c>
      <c r="I156" s="233"/>
      <c r="J156" s="234">
        <f>ROUND(I156*H156,2)</f>
        <v>0</v>
      </c>
      <c r="K156" s="230" t="s">
        <v>3891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290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290</v>
      </c>
      <c r="BM156" s="239" t="s">
        <v>7712</v>
      </c>
    </row>
    <row r="157" s="2" customFormat="1" ht="16.5" customHeight="1">
      <c r="A157" s="39"/>
      <c r="B157" s="40"/>
      <c r="C157" s="228" t="s">
        <v>8</v>
      </c>
      <c r="D157" s="228" t="s">
        <v>218</v>
      </c>
      <c r="E157" s="229" t="s">
        <v>7713</v>
      </c>
      <c r="F157" s="230" t="s">
        <v>7714</v>
      </c>
      <c r="G157" s="231" t="s">
        <v>221</v>
      </c>
      <c r="H157" s="232">
        <v>1</v>
      </c>
      <c r="I157" s="233"/>
      <c r="J157" s="234">
        <f>ROUND(I157*H157,2)</f>
        <v>0</v>
      </c>
      <c r="K157" s="230" t="s">
        <v>3891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290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290</v>
      </c>
      <c r="BM157" s="239" t="s">
        <v>7715</v>
      </c>
    </row>
    <row r="158" s="2" customFormat="1" ht="16.5" customHeight="1">
      <c r="A158" s="39"/>
      <c r="B158" s="40"/>
      <c r="C158" s="228" t="s">
        <v>290</v>
      </c>
      <c r="D158" s="228" t="s">
        <v>218</v>
      </c>
      <c r="E158" s="229" t="s">
        <v>7716</v>
      </c>
      <c r="F158" s="230" t="s">
        <v>7717</v>
      </c>
      <c r="G158" s="231" t="s">
        <v>221</v>
      </c>
      <c r="H158" s="232">
        <v>1</v>
      </c>
      <c r="I158" s="233"/>
      <c r="J158" s="234">
        <f>ROUND(I158*H158,2)</f>
        <v>0</v>
      </c>
      <c r="K158" s="230" t="s">
        <v>3891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290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290</v>
      </c>
      <c r="BM158" s="239" t="s">
        <v>7718</v>
      </c>
    </row>
    <row r="159" s="2" customFormat="1" ht="16.5" customHeight="1">
      <c r="A159" s="39"/>
      <c r="B159" s="40"/>
      <c r="C159" s="228" t="s">
        <v>297</v>
      </c>
      <c r="D159" s="228" t="s">
        <v>218</v>
      </c>
      <c r="E159" s="229" t="s">
        <v>7719</v>
      </c>
      <c r="F159" s="230" t="s">
        <v>7720</v>
      </c>
      <c r="G159" s="231" t="s">
        <v>221</v>
      </c>
      <c r="H159" s="232">
        <v>1</v>
      </c>
      <c r="I159" s="233"/>
      <c r="J159" s="234">
        <f>ROUND(I159*H159,2)</f>
        <v>0</v>
      </c>
      <c r="K159" s="230" t="s">
        <v>3891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290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290</v>
      </c>
      <c r="BM159" s="239" t="s">
        <v>7721</v>
      </c>
    </row>
    <row r="160" s="2" customFormat="1" ht="16.5" customHeight="1">
      <c r="A160" s="39"/>
      <c r="B160" s="40"/>
      <c r="C160" s="228" t="s">
        <v>302</v>
      </c>
      <c r="D160" s="228" t="s">
        <v>218</v>
      </c>
      <c r="E160" s="229" t="s">
        <v>4406</v>
      </c>
      <c r="F160" s="230" t="s">
        <v>4407</v>
      </c>
      <c r="G160" s="231" t="s">
        <v>221</v>
      </c>
      <c r="H160" s="232">
        <v>1</v>
      </c>
      <c r="I160" s="233"/>
      <c r="J160" s="234">
        <f>ROUND(I160*H160,2)</f>
        <v>0</v>
      </c>
      <c r="K160" s="230" t="s">
        <v>3891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0.0020600000000000002</v>
      </c>
      <c r="R160" s="237">
        <f>Q160*H160</f>
        <v>0.0020600000000000002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290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290</v>
      </c>
      <c r="BM160" s="239" t="s">
        <v>7722</v>
      </c>
    </row>
    <row r="161" s="2" customFormat="1" ht="16.5" customHeight="1">
      <c r="A161" s="39"/>
      <c r="B161" s="40"/>
      <c r="C161" s="228" t="s">
        <v>309</v>
      </c>
      <c r="D161" s="228" t="s">
        <v>218</v>
      </c>
      <c r="E161" s="229" t="s">
        <v>4409</v>
      </c>
      <c r="F161" s="230" t="s">
        <v>4410</v>
      </c>
      <c r="G161" s="231" t="s">
        <v>221</v>
      </c>
      <c r="H161" s="232">
        <v>2</v>
      </c>
      <c r="I161" s="233"/>
      <c r="J161" s="234">
        <f>ROUND(I161*H161,2)</f>
        <v>0</v>
      </c>
      <c r="K161" s="230" t="s">
        <v>770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3.0000000000000001E-05</v>
      </c>
      <c r="R161" s="237">
        <f>Q161*H161</f>
        <v>6.0000000000000002E-05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7723</v>
      </c>
    </row>
    <row r="162" s="2" customFormat="1" ht="16.5" customHeight="1">
      <c r="A162" s="39"/>
      <c r="B162" s="40"/>
      <c r="C162" s="264" t="s">
        <v>313</v>
      </c>
      <c r="D162" s="264" t="s">
        <v>372</v>
      </c>
      <c r="E162" s="265" t="s">
        <v>4412</v>
      </c>
      <c r="F162" s="266" t="s">
        <v>4413</v>
      </c>
      <c r="G162" s="267" t="s">
        <v>221</v>
      </c>
      <c r="H162" s="268">
        <v>2</v>
      </c>
      <c r="I162" s="269"/>
      <c r="J162" s="270">
        <f>ROUND(I162*H162,2)</f>
        <v>0</v>
      </c>
      <c r="K162" s="266" t="s">
        <v>222</v>
      </c>
      <c r="L162" s="271"/>
      <c r="M162" s="272" t="s">
        <v>1</v>
      </c>
      <c r="N162" s="273" t="s">
        <v>44</v>
      </c>
      <c r="O162" s="92"/>
      <c r="P162" s="237">
        <f>O162*H162</f>
        <v>0</v>
      </c>
      <c r="Q162" s="237">
        <v>0.00089999999999999998</v>
      </c>
      <c r="R162" s="237">
        <f>Q162*H162</f>
        <v>0.0018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371</v>
      </c>
      <c r="AT162" s="239" t="s">
        <v>372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290</v>
      </c>
      <c r="BM162" s="239" t="s">
        <v>7724</v>
      </c>
    </row>
    <row r="163" s="2" customFormat="1" ht="16.5" customHeight="1">
      <c r="A163" s="39"/>
      <c r="B163" s="40"/>
      <c r="C163" s="228" t="s">
        <v>7</v>
      </c>
      <c r="D163" s="228" t="s">
        <v>218</v>
      </c>
      <c r="E163" s="229" t="s">
        <v>4292</v>
      </c>
      <c r="F163" s="230" t="s">
        <v>4293</v>
      </c>
      <c r="G163" s="231" t="s">
        <v>359</v>
      </c>
      <c r="H163" s="232">
        <v>0.025000000000000001</v>
      </c>
      <c r="I163" s="233"/>
      <c r="J163" s="234">
        <f>ROUND(I163*H163,2)</f>
        <v>0</v>
      </c>
      <c r="K163" s="230" t="s">
        <v>222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7725</v>
      </c>
    </row>
    <row r="164" s="12" customFormat="1" ht="22.8" customHeight="1">
      <c r="A164" s="12"/>
      <c r="B164" s="212"/>
      <c r="C164" s="213"/>
      <c r="D164" s="214" t="s">
        <v>78</v>
      </c>
      <c r="E164" s="226" t="s">
        <v>4434</v>
      </c>
      <c r="F164" s="226" t="s">
        <v>4435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P165+P179+P185</f>
        <v>0</v>
      </c>
      <c r="Q164" s="220"/>
      <c r="R164" s="221">
        <f>R165+R179+R185</f>
        <v>0.44543999999999995</v>
      </c>
      <c r="S164" s="220"/>
      <c r="T164" s="222">
        <f>T165+T179+T185</f>
        <v>0.17999999999999999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78</v>
      </c>
      <c r="AU164" s="224" t="s">
        <v>86</v>
      </c>
      <c r="AY164" s="223" t="s">
        <v>216</v>
      </c>
      <c r="BK164" s="225">
        <f>BK165+BK179+BK185</f>
        <v>0</v>
      </c>
    </row>
    <row r="165" s="12" customFormat="1" ht="20.88" customHeight="1">
      <c r="A165" s="12"/>
      <c r="B165" s="212"/>
      <c r="C165" s="213"/>
      <c r="D165" s="214" t="s">
        <v>78</v>
      </c>
      <c r="E165" s="226" t="s">
        <v>4436</v>
      </c>
      <c r="F165" s="226" t="s">
        <v>4437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SUM(P166:P178)</f>
        <v>0</v>
      </c>
      <c r="Q165" s="220"/>
      <c r="R165" s="221">
        <f>SUM(R166:R178)</f>
        <v>0.082139999999999991</v>
      </c>
      <c r="S165" s="220"/>
      <c r="T165" s="222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88</v>
      </c>
      <c r="AT165" s="224" t="s">
        <v>78</v>
      </c>
      <c r="AU165" s="224" t="s">
        <v>88</v>
      </c>
      <c r="AY165" s="223" t="s">
        <v>216</v>
      </c>
      <c r="BK165" s="225">
        <f>SUM(BK166:BK178)</f>
        <v>0</v>
      </c>
    </row>
    <row r="166" s="2" customFormat="1" ht="16.5" customHeight="1">
      <c r="A166" s="39"/>
      <c r="B166" s="40"/>
      <c r="C166" s="228" t="s">
        <v>320</v>
      </c>
      <c r="D166" s="228" t="s">
        <v>218</v>
      </c>
      <c r="E166" s="229" t="s">
        <v>4438</v>
      </c>
      <c r="F166" s="230" t="s">
        <v>4439</v>
      </c>
      <c r="G166" s="231" t="s">
        <v>293</v>
      </c>
      <c r="H166" s="232">
        <v>18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0.00084999999999999995</v>
      </c>
      <c r="R166" s="237">
        <f>Q166*H166</f>
        <v>0.015299999999999999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99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7726</v>
      </c>
    </row>
    <row r="167" s="2" customFormat="1" ht="16.5" customHeight="1">
      <c r="A167" s="39"/>
      <c r="B167" s="40"/>
      <c r="C167" s="228" t="s">
        <v>325</v>
      </c>
      <c r="D167" s="228" t="s">
        <v>218</v>
      </c>
      <c r="E167" s="229" t="s">
        <v>4441</v>
      </c>
      <c r="F167" s="230" t="s">
        <v>4442</v>
      </c>
      <c r="G167" s="231" t="s">
        <v>293</v>
      </c>
      <c r="H167" s="232">
        <v>2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0.00116</v>
      </c>
      <c r="R167" s="237">
        <f>Q167*H167</f>
        <v>0.00232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99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7727</v>
      </c>
    </row>
    <row r="168" s="2" customFormat="1" ht="21.75" customHeight="1">
      <c r="A168" s="39"/>
      <c r="B168" s="40"/>
      <c r="C168" s="228" t="s">
        <v>331</v>
      </c>
      <c r="D168" s="228" t="s">
        <v>218</v>
      </c>
      <c r="E168" s="229" t="s">
        <v>4450</v>
      </c>
      <c r="F168" s="230" t="s">
        <v>4451</v>
      </c>
      <c r="G168" s="231" t="s">
        <v>293</v>
      </c>
      <c r="H168" s="232">
        <v>20</v>
      </c>
      <c r="I168" s="233"/>
      <c r="J168" s="234">
        <f>ROUND(I168*H168,2)</f>
        <v>0</v>
      </c>
      <c r="K168" s="230" t="s">
        <v>222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0.00019000000000000001</v>
      </c>
      <c r="R168" s="237">
        <f>Q168*H168</f>
        <v>0.0038000000000000004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290</v>
      </c>
      <c r="AT168" s="239" t="s">
        <v>218</v>
      </c>
      <c r="AU168" s="239" t="s">
        <v>99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290</v>
      </c>
      <c r="BM168" s="239" t="s">
        <v>7728</v>
      </c>
    </row>
    <row r="169" s="2" customFormat="1" ht="16.5" customHeight="1">
      <c r="A169" s="39"/>
      <c r="B169" s="40"/>
      <c r="C169" s="264" t="s">
        <v>336</v>
      </c>
      <c r="D169" s="264" t="s">
        <v>372</v>
      </c>
      <c r="E169" s="265" t="s">
        <v>4453</v>
      </c>
      <c r="F169" s="266" t="s">
        <v>4454</v>
      </c>
      <c r="G169" s="267" t="s">
        <v>293</v>
      </c>
      <c r="H169" s="268">
        <v>18</v>
      </c>
      <c r="I169" s="269"/>
      <c r="J169" s="270">
        <f>ROUND(I169*H169,2)</f>
        <v>0</v>
      </c>
      <c r="K169" s="266" t="s">
        <v>3891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8.0000000000000007E-05</v>
      </c>
      <c r="R169" s="237">
        <f>Q169*H169</f>
        <v>0.0014400000000000001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371</v>
      </c>
      <c r="AT169" s="239" t="s">
        <v>372</v>
      </c>
      <c r="AU169" s="239" t="s">
        <v>99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7729</v>
      </c>
    </row>
    <row r="170" s="2" customFormat="1" ht="16.5" customHeight="1">
      <c r="A170" s="39"/>
      <c r="B170" s="40"/>
      <c r="C170" s="264" t="s">
        <v>341</v>
      </c>
      <c r="D170" s="264" t="s">
        <v>372</v>
      </c>
      <c r="E170" s="265" t="s">
        <v>4456</v>
      </c>
      <c r="F170" s="266" t="s">
        <v>4457</v>
      </c>
      <c r="G170" s="267" t="s">
        <v>293</v>
      </c>
      <c r="H170" s="268">
        <v>2</v>
      </c>
      <c r="I170" s="269"/>
      <c r="J170" s="270">
        <f>ROUND(I170*H170,2)</f>
        <v>0</v>
      </c>
      <c r="K170" s="266" t="s">
        <v>3891</v>
      </c>
      <c r="L170" s="271"/>
      <c r="M170" s="272" t="s">
        <v>1</v>
      </c>
      <c r="N170" s="273" t="s">
        <v>44</v>
      </c>
      <c r="O170" s="92"/>
      <c r="P170" s="237">
        <f>O170*H170</f>
        <v>0</v>
      </c>
      <c r="Q170" s="237">
        <v>0.00012</v>
      </c>
      <c r="R170" s="237">
        <f>Q170*H170</f>
        <v>0.00024000000000000001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371</v>
      </c>
      <c r="AT170" s="239" t="s">
        <v>372</v>
      </c>
      <c r="AU170" s="239" t="s">
        <v>99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7730</v>
      </c>
    </row>
    <row r="171" s="2" customFormat="1" ht="16.5" customHeight="1">
      <c r="A171" s="39"/>
      <c r="B171" s="40"/>
      <c r="C171" s="228" t="s">
        <v>346</v>
      </c>
      <c r="D171" s="228" t="s">
        <v>218</v>
      </c>
      <c r="E171" s="229" t="s">
        <v>4506</v>
      </c>
      <c r="F171" s="230" t="s">
        <v>4507</v>
      </c>
      <c r="G171" s="231" t="s">
        <v>293</v>
      </c>
      <c r="H171" s="232">
        <v>18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0.0016199999999999999</v>
      </c>
      <c r="R171" s="237">
        <f>Q171*H171</f>
        <v>0.029159999999999998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99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7731</v>
      </c>
    </row>
    <row r="172" s="2" customFormat="1" ht="16.5" customHeight="1">
      <c r="A172" s="39"/>
      <c r="B172" s="40"/>
      <c r="C172" s="228" t="s">
        <v>351</v>
      </c>
      <c r="D172" s="228" t="s">
        <v>218</v>
      </c>
      <c r="E172" s="229" t="s">
        <v>4509</v>
      </c>
      <c r="F172" s="230" t="s">
        <v>4510</v>
      </c>
      <c r="G172" s="231" t="s">
        <v>293</v>
      </c>
      <c r="H172" s="232">
        <v>2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0.0019200000000000001</v>
      </c>
      <c r="R172" s="237">
        <f>Q172*H172</f>
        <v>0.0038400000000000001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99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7732</v>
      </c>
    </row>
    <row r="173" s="2" customFormat="1" ht="16.5" customHeight="1">
      <c r="A173" s="39"/>
      <c r="B173" s="40"/>
      <c r="C173" s="228" t="s">
        <v>356</v>
      </c>
      <c r="D173" s="228" t="s">
        <v>218</v>
      </c>
      <c r="E173" s="229" t="s">
        <v>4438</v>
      </c>
      <c r="F173" s="230" t="s">
        <v>4439</v>
      </c>
      <c r="G173" s="231" t="s">
        <v>293</v>
      </c>
      <c r="H173" s="232">
        <v>18</v>
      </c>
      <c r="I173" s="233"/>
      <c r="J173" s="234">
        <f>ROUND(I173*H173,2)</f>
        <v>0</v>
      </c>
      <c r="K173" s="230" t="s">
        <v>222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0.00084999999999999995</v>
      </c>
      <c r="R173" s="237">
        <f>Q173*H173</f>
        <v>0.015299999999999999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290</v>
      </c>
      <c r="AT173" s="239" t="s">
        <v>218</v>
      </c>
      <c r="AU173" s="239" t="s">
        <v>99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290</v>
      </c>
      <c r="BM173" s="239" t="s">
        <v>7733</v>
      </c>
    </row>
    <row r="174" s="2" customFormat="1" ht="16.5" customHeight="1">
      <c r="A174" s="39"/>
      <c r="B174" s="40"/>
      <c r="C174" s="228" t="s">
        <v>362</v>
      </c>
      <c r="D174" s="228" t="s">
        <v>218</v>
      </c>
      <c r="E174" s="229" t="s">
        <v>4441</v>
      </c>
      <c r="F174" s="230" t="s">
        <v>4442</v>
      </c>
      <c r="G174" s="231" t="s">
        <v>293</v>
      </c>
      <c r="H174" s="232">
        <v>4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0.00116</v>
      </c>
      <c r="R174" s="237">
        <f>Q174*H174</f>
        <v>0.00464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99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7734</v>
      </c>
    </row>
    <row r="175" s="2" customFormat="1" ht="21.75" customHeight="1">
      <c r="A175" s="39"/>
      <c r="B175" s="40"/>
      <c r="C175" s="228" t="s">
        <v>367</v>
      </c>
      <c r="D175" s="228" t="s">
        <v>218</v>
      </c>
      <c r="E175" s="229" t="s">
        <v>4450</v>
      </c>
      <c r="F175" s="230" t="s">
        <v>4451</v>
      </c>
      <c r="G175" s="231" t="s">
        <v>293</v>
      </c>
      <c r="H175" s="232">
        <v>22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0.00019000000000000001</v>
      </c>
      <c r="R175" s="237">
        <f>Q175*H175</f>
        <v>0.0041800000000000006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218</v>
      </c>
      <c r="AU175" s="239" t="s">
        <v>99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7735</v>
      </c>
    </row>
    <row r="176" s="2" customFormat="1" ht="16.5" customHeight="1">
      <c r="A176" s="39"/>
      <c r="B176" s="40"/>
      <c r="C176" s="264" t="s">
        <v>371</v>
      </c>
      <c r="D176" s="264" t="s">
        <v>372</v>
      </c>
      <c r="E176" s="265" t="s">
        <v>4469</v>
      </c>
      <c r="F176" s="266" t="s">
        <v>4470</v>
      </c>
      <c r="G176" s="267" t="s">
        <v>293</v>
      </c>
      <c r="H176" s="268">
        <v>18</v>
      </c>
      <c r="I176" s="269"/>
      <c r="J176" s="270">
        <f>ROUND(I176*H176,2)</f>
        <v>0</v>
      </c>
      <c r="K176" s="266" t="s">
        <v>3891</v>
      </c>
      <c r="L176" s="271"/>
      <c r="M176" s="272" t="s">
        <v>1</v>
      </c>
      <c r="N176" s="273" t="s">
        <v>44</v>
      </c>
      <c r="O176" s="92"/>
      <c r="P176" s="237">
        <f>O176*H176</f>
        <v>0</v>
      </c>
      <c r="Q176" s="237">
        <v>8.0000000000000007E-05</v>
      </c>
      <c r="R176" s="237">
        <f>Q176*H176</f>
        <v>0.0014400000000000001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371</v>
      </c>
      <c r="AT176" s="239" t="s">
        <v>372</v>
      </c>
      <c r="AU176" s="239" t="s">
        <v>99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7736</v>
      </c>
    </row>
    <row r="177" s="2" customFormat="1" ht="16.5" customHeight="1">
      <c r="A177" s="39"/>
      <c r="B177" s="40"/>
      <c r="C177" s="264" t="s">
        <v>376</v>
      </c>
      <c r="D177" s="264" t="s">
        <v>372</v>
      </c>
      <c r="E177" s="265" t="s">
        <v>4472</v>
      </c>
      <c r="F177" s="266" t="s">
        <v>4473</v>
      </c>
      <c r="G177" s="267" t="s">
        <v>293</v>
      </c>
      <c r="H177" s="268">
        <v>4</v>
      </c>
      <c r="I177" s="269"/>
      <c r="J177" s="270">
        <f>ROUND(I177*H177,2)</f>
        <v>0</v>
      </c>
      <c r="K177" s="266" t="s">
        <v>3891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0.00012</v>
      </c>
      <c r="R177" s="237">
        <f>Q177*H177</f>
        <v>0.00048000000000000001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371</v>
      </c>
      <c r="AT177" s="239" t="s">
        <v>372</v>
      </c>
      <c r="AU177" s="239" t="s">
        <v>99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7737</v>
      </c>
    </row>
    <row r="178" s="2" customFormat="1" ht="16.5" customHeight="1">
      <c r="A178" s="39"/>
      <c r="B178" s="40"/>
      <c r="C178" s="228" t="s">
        <v>380</v>
      </c>
      <c r="D178" s="228" t="s">
        <v>218</v>
      </c>
      <c r="E178" s="229" t="s">
        <v>4524</v>
      </c>
      <c r="F178" s="230" t="s">
        <v>4525</v>
      </c>
      <c r="G178" s="231" t="s">
        <v>359</v>
      </c>
      <c r="H178" s="232">
        <v>0.082000000000000003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99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7738</v>
      </c>
    </row>
    <row r="179" s="12" customFormat="1" ht="20.88" customHeight="1">
      <c r="A179" s="12"/>
      <c r="B179" s="212"/>
      <c r="C179" s="213"/>
      <c r="D179" s="214" t="s">
        <v>78</v>
      </c>
      <c r="E179" s="226" t="s">
        <v>4527</v>
      </c>
      <c r="F179" s="226" t="s">
        <v>4528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SUM(P180:P184)</f>
        <v>0</v>
      </c>
      <c r="Q179" s="220"/>
      <c r="R179" s="221">
        <f>SUM(R180:R184)</f>
        <v>0.0025600000000000002</v>
      </c>
      <c r="S179" s="220"/>
      <c r="T179" s="222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88</v>
      </c>
      <c r="AT179" s="224" t="s">
        <v>78</v>
      </c>
      <c r="AU179" s="224" t="s">
        <v>88</v>
      </c>
      <c r="AY179" s="223" t="s">
        <v>216</v>
      </c>
      <c r="BK179" s="225">
        <f>SUM(BK180:BK184)</f>
        <v>0</v>
      </c>
    </row>
    <row r="180" s="2" customFormat="1" ht="16.5" customHeight="1">
      <c r="A180" s="39"/>
      <c r="B180" s="40"/>
      <c r="C180" s="228" t="s">
        <v>384</v>
      </c>
      <c r="D180" s="228" t="s">
        <v>218</v>
      </c>
      <c r="E180" s="229" t="s">
        <v>4529</v>
      </c>
      <c r="F180" s="230" t="s">
        <v>4530</v>
      </c>
      <c r="G180" s="231" t="s">
        <v>221</v>
      </c>
      <c r="H180" s="232">
        <v>1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0.00021000000000000001</v>
      </c>
      <c r="R180" s="237">
        <f>Q180*H180</f>
        <v>0.00021000000000000001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99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7739</v>
      </c>
    </row>
    <row r="181" s="2" customFormat="1" ht="16.5" customHeight="1">
      <c r="A181" s="39"/>
      <c r="B181" s="40"/>
      <c r="C181" s="228" t="s">
        <v>389</v>
      </c>
      <c r="D181" s="228" t="s">
        <v>218</v>
      </c>
      <c r="E181" s="229" t="s">
        <v>4532</v>
      </c>
      <c r="F181" s="230" t="s">
        <v>4533</v>
      </c>
      <c r="G181" s="231" t="s">
        <v>221</v>
      </c>
      <c r="H181" s="232">
        <v>3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0.00034000000000000002</v>
      </c>
      <c r="R181" s="237">
        <f>Q181*H181</f>
        <v>0.0010200000000000001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99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7740</v>
      </c>
    </row>
    <row r="182" s="2" customFormat="1" ht="16.5" customHeight="1">
      <c r="A182" s="39"/>
      <c r="B182" s="40"/>
      <c r="C182" s="228" t="s">
        <v>394</v>
      </c>
      <c r="D182" s="228" t="s">
        <v>218</v>
      </c>
      <c r="E182" s="229" t="s">
        <v>4541</v>
      </c>
      <c r="F182" s="230" t="s">
        <v>4542</v>
      </c>
      <c r="G182" s="231" t="s">
        <v>221</v>
      </c>
      <c r="H182" s="232">
        <v>1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0.00025000000000000001</v>
      </c>
      <c r="R182" s="237">
        <f>Q182*H182</f>
        <v>0.00025000000000000001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99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7741</v>
      </c>
    </row>
    <row r="183" s="2" customFormat="1" ht="16.5" customHeight="1">
      <c r="A183" s="39"/>
      <c r="B183" s="40"/>
      <c r="C183" s="228" t="s">
        <v>398</v>
      </c>
      <c r="D183" s="228" t="s">
        <v>218</v>
      </c>
      <c r="E183" s="229" t="s">
        <v>4544</v>
      </c>
      <c r="F183" s="230" t="s">
        <v>4545</v>
      </c>
      <c r="G183" s="231" t="s">
        <v>221</v>
      </c>
      <c r="H183" s="232">
        <v>3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0.00036000000000000002</v>
      </c>
      <c r="R183" s="237">
        <f>Q183*H183</f>
        <v>0.00108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99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7742</v>
      </c>
    </row>
    <row r="184" s="2" customFormat="1" ht="16.5" customHeight="1">
      <c r="A184" s="39"/>
      <c r="B184" s="40"/>
      <c r="C184" s="228" t="s">
        <v>403</v>
      </c>
      <c r="D184" s="228" t="s">
        <v>218</v>
      </c>
      <c r="E184" s="229" t="s">
        <v>4524</v>
      </c>
      <c r="F184" s="230" t="s">
        <v>4525</v>
      </c>
      <c r="G184" s="231" t="s">
        <v>359</v>
      </c>
      <c r="H184" s="232">
        <v>0.0030000000000000001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99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7743</v>
      </c>
    </row>
    <row r="185" s="12" customFormat="1" ht="20.88" customHeight="1">
      <c r="A185" s="12"/>
      <c r="B185" s="212"/>
      <c r="C185" s="213"/>
      <c r="D185" s="214" t="s">
        <v>78</v>
      </c>
      <c r="E185" s="226" t="s">
        <v>4624</v>
      </c>
      <c r="F185" s="226" t="s">
        <v>4625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P186+P189+P192+P195+P203+P211+P219+P223+P228+P231</f>
        <v>0</v>
      </c>
      <c r="Q185" s="220"/>
      <c r="R185" s="221">
        <f>R186+R189+R192+R195+R203+R211+R219+R223+R228+R231</f>
        <v>0.36073999999999995</v>
      </c>
      <c r="S185" s="220"/>
      <c r="T185" s="222">
        <f>T186+T189+T192+T195+T203+T211+T219+T223+T228+T231</f>
        <v>0.17999999999999999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88</v>
      </c>
      <c r="AT185" s="224" t="s">
        <v>78</v>
      </c>
      <c r="AU185" s="224" t="s">
        <v>88</v>
      </c>
      <c r="AY185" s="223" t="s">
        <v>216</v>
      </c>
      <c r="BK185" s="225">
        <f>BK186+BK189+BK192+BK195+BK203+BK211+BK219+BK223+BK228+BK231</f>
        <v>0</v>
      </c>
    </row>
    <row r="186" s="16" customFormat="1" ht="20.88" customHeight="1">
      <c r="A186" s="16"/>
      <c r="B186" s="292"/>
      <c r="C186" s="293"/>
      <c r="D186" s="294" t="s">
        <v>78</v>
      </c>
      <c r="E186" s="294" t="s">
        <v>7744</v>
      </c>
      <c r="F186" s="294" t="s">
        <v>7745</v>
      </c>
      <c r="G186" s="293"/>
      <c r="H186" s="293"/>
      <c r="I186" s="295"/>
      <c r="J186" s="296">
        <f>BK186</f>
        <v>0</v>
      </c>
      <c r="K186" s="293"/>
      <c r="L186" s="297"/>
      <c r="M186" s="298"/>
      <c r="N186" s="299"/>
      <c r="O186" s="299"/>
      <c r="P186" s="300">
        <f>SUM(P187:P188)</f>
        <v>0</v>
      </c>
      <c r="Q186" s="299"/>
      <c r="R186" s="300">
        <f>SUM(R187:R188)</f>
        <v>0.033619999999999997</v>
      </c>
      <c r="S186" s="299"/>
      <c r="T186" s="301">
        <f>SUM(T187:T188)</f>
        <v>0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R186" s="302" t="s">
        <v>88</v>
      </c>
      <c r="AT186" s="303" t="s">
        <v>78</v>
      </c>
      <c r="AU186" s="303" t="s">
        <v>99</v>
      </c>
      <c r="AY186" s="302" t="s">
        <v>216</v>
      </c>
      <c r="BK186" s="304">
        <f>SUM(BK187:BK188)</f>
        <v>0</v>
      </c>
    </row>
    <row r="187" s="2" customFormat="1" ht="16.5" customHeight="1">
      <c r="A187" s="39"/>
      <c r="B187" s="40"/>
      <c r="C187" s="228" t="s">
        <v>408</v>
      </c>
      <c r="D187" s="228" t="s">
        <v>218</v>
      </c>
      <c r="E187" s="229" t="s">
        <v>4628</v>
      </c>
      <c r="F187" s="230" t="s">
        <v>4629</v>
      </c>
      <c r="G187" s="231" t="s">
        <v>4149</v>
      </c>
      <c r="H187" s="232">
        <v>1</v>
      </c>
      <c r="I187" s="233"/>
      <c r="J187" s="234">
        <f>ROUND(I187*H187,2)</f>
        <v>0</v>
      </c>
      <c r="K187" s="230" t="s">
        <v>222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0.016969999999999999</v>
      </c>
      <c r="R187" s="237">
        <f>Q187*H187</f>
        <v>0.016969999999999999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121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7746</v>
      </c>
    </row>
    <row r="188" s="2" customFormat="1" ht="21.75" customHeight="1">
      <c r="A188" s="39"/>
      <c r="B188" s="40"/>
      <c r="C188" s="228" t="s">
        <v>415</v>
      </c>
      <c r="D188" s="228" t="s">
        <v>218</v>
      </c>
      <c r="E188" s="229" t="s">
        <v>4631</v>
      </c>
      <c r="F188" s="230" t="s">
        <v>4632</v>
      </c>
      <c r="G188" s="231" t="s">
        <v>4149</v>
      </c>
      <c r="H188" s="232">
        <v>1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0.016650000000000002</v>
      </c>
      <c r="R188" s="237">
        <f>Q188*H188</f>
        <v>0.016650000000000002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121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7747</v>
      </c>
    </row>
    <row r="189" s="16" customFormat="1" ht="20.88" customHeight="1">
      <c r="A189" s="16"/>
      <c r="B189" s="292"/>
      <c r="C189" s="293"/>
      <c r="D189" s="294" t="s">
        <v>78</v>
      </c>
      <c r="E189" s="294" t="s">
        <v>4626</v>
      </c>
      <c r="F189" s="294" t="s">
        <v>4627</v>
      </c>
      <c r="G189" s="293"/>
      <c r="H189" s="293"/>
      <c r="I189" s="295"/>
      <c r="J189" s="296">
        <f>BK189</f>
        <v>0</v>
      </c>
      <c r="K189" s="293"/>
      <c r="L189" s="297"/>
      <c r="M189" s="298"/>
      <c r="N189" s="299"/>
      <c r="O189" s="299"/>
      <c r="P189" s="300">
        <f>SUM(P190:P191)</f>
        <v>0</v>
      </c>
      <c r="Q189" s="299"/>
      <c r="R189" s="300">
        <f>SUM(R190:R191)</f>
        <v>0.03039</v>
      </c>
      <c r="S189" s="299"/>
      <c r="T189" s="301">
        <f>SUM(T190:T191)</f>
        <v>0</v>
      </c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R189" s="302" t="s">
        <v>88</v>
      </c>
      <c r="AT189" s="303" t="s">
        <v>78</v>
      </c>
      <c r="AU189" s="303" t="s">
        <v>99</v>
      </c>
      <c r="AY189" s="302" t="s">
        <v>216</v>
      </c>
      <c r="BK189" s="304">
        <f>SUM(BK190:BK191)</f>
        <v>0</v>
      </c>
    </row>
    <row r="190" s="2" customFormat="1" ht="16.5" customHeight="1">
      <c r="A190" s="39"/>
      <c r="B190" s="40"/>
      <c r="C190" s="228" t="s">
        <v>420</v>
      </c>
      <c r="D190" s="228" t="s">
        <v>218</v>
      </c>
      <c r="E190" s="229" t="s">
        <v>4636</v>
      </c>
      <c r="F190" s="230" t="s">
        <v>4637</v>
      </c>
      <c r="G190" s="231" t="s">
        <v>4149</v>
      </c>
      <c r="H190" s="232">
        <v>1</v>
      </c>
      <c r="I190" s="233"/>
      <c r="J190" s="234">
        <f>ROUND(I190*H190,2)</f>
        <v>0</v>
      </c>
      <c r="K190" s="230" t="s">
        <v>222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0.013740000000000001</v>
      </c>
      <c r="R190" s="237">
        <f>Q190*H190</f>
        <v>0.013740000000000001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121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7748</v>
      </c>
    </row>
    <row r="191" s="2" customFormat="1" ht="16.5" customHeight="1">
      <c r="A191" s="39"/>
      <c r="B191" s="40"/>
      <c r="C191" s="228" t="s">
        <v>424</v>
      </c>
      <c r="D191" s="228" t="s">
        <v>218</v>
      </c>
      <c r="E191" s="229" t="s">
        <v>4639</v>
      </c>
      <c r="F191" s="230" t="s">
        <v>4640</v>
      </c>
      <c r="G191" s="231" t="s">
        <v>4149</v>
      </c>
      <c r="H191" s="232">
        <v>1</v>
      </c>
      <c r="I191" s="233"/>
      <c r="J191" s="234">
        <f>ROUND(I191*H191,2)</f>
        <v>0</v>
      </c>
      <c r="K191" s="230" t="s">
        <v>3891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0.016650000000000002</v>
      </c>
      <c r="R191" s="237">
        <f>Q191*H191</f>
        <v>0.016650000000000002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121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7749</v>
      </c>
    </row>
    <row r="192" s="16" customFormat="1" ht="20.88" customHeight="1">
      <c r="A192" s="16"/>
      <c r="B192" s="292"/>
      <c r="C192" s="293"/>
      <c r="D192" s="294" t="s">
        <v>78</v>
      </c>
      <c r="E192" s="294" t="s">
        <v>4634</v>
      </c>
      <c r="F192" s="294" t="s">
        <v>4635</v>
      </c>
      <c r="G192" s="293"/>
      <c r="H192" s="293"/>
      <c r="I192" s="295"/>
      <c r="J192" s="296">
        <f>BK192</f>
        <v>0</v>
      </c>
      <c r="K192" s="293"/>
      <c r="L192" s="297"/>
      <c r="M192" s="298"/>
      <c r="N192" s="299"/>
      <c r="O192" s="299"/>
      <c r="P192" s="300">
        <f>SUM(P193:P194)</f>
        <v>0</v>
      </c>
      <c r="Q192" s="299"/>
      <c r="R192" s="300">
        <f>SUM(R193:R194)</f>
        <v>0.03039</v>
      </c>
      <c r="S192" s="299"/>
      <c r="T192" s="301">
        <f>SUM(T193:T194)</f>
        <v>0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R192" s="302" t="s">
        <v>88</v>
      </c>
      <c r="AT192" s="303" t="s">
        <v>78</v>
      </c>
      <c r="AU192" s="303" t="s">
        <v>99</v>
      </c>
      <c r="AY192" s="302" t="s">
        <v>216</v>
      </c>
      <c r="BK192" s="304">
        <f>SUM(BK193:BK194)</f>
        <v>0</v>
      </c>
    </row>
    <row r="193" s="2" customFormat="1" ht="16.5" customHeight="1">
      <c r="A193" s="39"/>
      <c r="B193" s="40"/>
      <c r="C193" s="228" t="s">
        <v>428</v>
      </c>
      <c r="D193" s="228" t="s">
        <v>218</v>
      </c>
      <c r="E193" s="229" t="s">
        <v>4644</v>
      </c>
      <c r="F193" s="230" t="s">
        <v>4645</v>
      </c>
      <c r="G193" s="231" t="s">
        <v>4149</v>
      </c>
      <c r="H193" s="232">
        <v>1</v>
      </c>
      <c r="I193" s="233"/>
      <c r="J193" s="234">
        <f>ROUND(I193*H193,2)</f>
        <v>0</v>
      </c>
      <c r="K193" s="230" t="s">
        <v>3891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0.013740000000000001</v>
      </c>
      <c r="R193" s="237">
        <f>Q193*H193</f>
        <v>0.013740000000000001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290</v>
      </c>
      <c r="AT193" s="239" t="s">
        <v>218</v>
      </c>
      <c r="AU193" s="239" t="s">
        <v>121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7750</v>
      </c>
    </row>
    <row r="194" s="2" customFormat="1" ht="21.75" customHeight="1">
      <c r="A194" s="39"/>
      <c r="B194" s="40"/>
      <c r="C194" s="228" t="s">
        <v>432</v>
      </c>
      <c r="D194" s="228" t="s">
        <v>218</v>
      </c>
      <c r="E194" s="229" t="s">
        <v>4631</v>
      </c>
      <c r="F194" s="230" t="s">
        <v>4632</v>
      </c>
      <c r="G194" s="231" t="s">
        <v>4149</v>
      </c>
      <c r="H194" s="232">
        <v>1</v>
      </c>
      <c r="I194" s="233"/>
      <c r="J194" s="234">
        <f>ROUND(I194*H194,2)</f>
        <v>0</v>
      </c>
      <c r="K194" s="230" t="s">
        <v>222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0.016650000000000002</v>
      </c>
      <c r="R194" s="237">
        <f>Q194*H194</f>
        <v>0.016650000000000002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121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7751</v>
      </c>
    </row>
    <row r="195" s="16" customFormat="1" ht="20.88" customHeight="1">
      <c r="A195" s="16"/>
      <c r="B195" s="292"/>
      <c r="C195" s="293"/>
      <c r="D195" s="294" t="s">
        <v>78</v>
      </c>
      <c r="E195" s="294" t="s">
        <v>4642</v>
      </c>
      <c r="F195" s="294" t="s">
        <v>7752</v>
      </c>
      <c r="G195" s="293"/>
      <c r="H195" s="293"/>
      <c r="I195" s="295"/>
      <c r="J195" s="296">
        <f>BK195</f>
        <v>0</v>
      </c>
      <c r="K195" s="293"/>
      <c r="L195" s="297"/>
      <c r="M195" s="298"/>
      <c r="N195" s="299"/>
      <c r="O195" s="299"/>
      <c r="P195" s="300">
        <f>SUM(P196:P202)</f>
        <v>0</v>
      </c>
      <c r="Q195" s="299"/>
      <c r="R195" s="300">
        <f>SUM(R196:R202)</f>
        <v>0.0269</v>
      </c>
      <c r="S195" s="299"/>
      <c r="T195" s="301">
        <f>SUM(T196:T202)</f>
        <v>0</v>
      </c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R195" s="302" t="s">
        <v>88</v>
      </c>
      <c r="AT195" s="303" t="s">
        <v>78</v>
      </c>
      <c r="AU195" s="303" t="s">
        <v>99</v>
      </c>
      <c r="AY195" s="302" t="s">
        <v>216</v>
      </c>
      <c r="BK195" s="304">
        <f>SUM(BK196:BK202)</f>
        <v>0</v>
      </c>
    </row>
    <row r="196" s="2" customFormat="1" ht="16.5" customHeight="1">
      <c r="A196" s="39"/>
      <c r="B196" s="40"/>
      <c r="C196" s="228" t="s">
        <v>436</v>
      </c>
      <c r="D196" s="228" t="s">
        <v>218</v>
      </c>
      <c r="E196" s="229" t="s">
        <v>7753</v>
      </c>
      <c r="F196" s="230" t="s">
        <v>7754</v>
      </c>
      <c r="G196" s="231" t="s">
        <v>4149</v>
      </c>
      <c r="H196" s="232">
        <v>1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0.01047</v>
      </c>
      <c r="R196" s="237">
        <f>Q196*H196</f>
        <v>0.01047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121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7755</v>
      </c>
    </row>
    <row r="197" s="2" customFormat="1" ht="21.75" customHeight="1">
      <c r="A197" s="39"/>
      <c r="B197" s="40"/>
      <c r="C197" s="228" t="s">
        <v>441</v>
      </c>
      <c r="D197" s="228" t="s">
        <v>218</v>
      </c>
      <c r="E197" s="229" t="s">
        <v>4684</v>
      </c>
      <c r="F197" s="230" t="s">
        <v>4685</v>
      </c>
      <c r="G197" s="231" t="s">
        <v>4149</v>
      </c>
      <c r="H197" s="232">
        <v>1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0.012</v>
      </c>
      <c r="R197" s="237">
        <f>Q197*H197</f>
        <v>0.012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121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7756</v>
      </c>
    </row>
    <row r="198" s="2" customFormat="1" ht="16.5" customHeight="1">
      <c r="A198" s="39"/>
      <c r="B198" s="40"/>
      <c r="C198" s="228" t="s">
        <v>445</v>
      </c>
      <c r="D198" s="228" t="s">
        <v>218</v>
      </c>
      <c r="E198" s="229" t="s">
        <v>4664</v>
      </c>
      <c r="F198" s="230" t="s">
        <v>4665</v>
      </c>
      <c r="G198" s="231" t="s">
        <v>221</v>
      </c>
      <c r="H198" s="232">
        <v>1</v>
      </c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0.00013999999999999999</v>
      </c>
      <c r="R198" s="237">
        <f>Q198*H198</f>
        <v>0.00013999999999999999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121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7757</v>
      </c>
    </row>
    <row r="199" s="2" customFormat="1" ht="16.5" customHeight="1">
      <c r="A199" s="39"/>
      <c r="B199" s="40"/>
      <c r="C199" s="264" t="s">
        <v>449</v>
      </c>
      <c r="D199" s="264" t="s">
        <v>372</v>
      </c>
      <c r="E199" s="265" t="s">
        <v>4667</v>
      </c>
      <c r="F199" s="266" t="s">
        <v>4668</v>
      </c>
      <c r="G199" s="267" t="s">
        <v>221</v>
      </c>
      <c r="H199" s="268">
        <v>1</v>
      </c>
      <c r="I199" s="269"/>
      <c r="J199" s="270">
        <f>ROUND(I199*H199,2)</f>
        <v>0</v>
      </c>
      <c r="K199" s="266" t="s">
        <v>3891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0.00031</v>
      </c>
      <c r="R199" s="237">
        <f>Q199*H199</f>
        <v>0.00031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371</v>
      </c>
      <c r="AT199" s="239" t="s">
        <v>372</v>
      </c>
      <c r="AU199" s="239" t="s">
        <v>121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290</v>
      </c>
      <c r="BM199" s="239" t="s">
        <v>7758</v>
      </c>
    </row>
    <row r="200" s="2" customFormat="1" ht="16.5" customHeight="1">
      <c r="A200" s="39"/>
      <c r="B200" s="40"/>
      <c r="C200" s="228" t="s">
        <v>453</v>
      </c>
      <c r="D200" s="228" t="s">
        <v>218</v>
      </c>
      <c r="E200" s="229" t="s">
        <v>4670</v>
      </c>
      <c r="F200" s="230" t="s">
        <v>4671</v>
      </c>
      <c r="G200" s="231" t="s">
        <v>4149</v>
      </c>
      <c r="H200" s="232">
        <v>1</v>
      </c>
      <c r="I200" s="233"/>
      <c r="J200" s="234">
        <f>ROUND(I200*H200,2)</f>
        <v>0</v>
      </c>
      <c r="K200" s="230" t="s">
        <v>222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0.0018</v>
      </c>
      <c r="R200" s="237">
        <f>Q200*H200</f>
        <v>0.0018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121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7759</v>
      </c>
    </row>
    <row r="201" s="2" customFormat="1" ht="16.5" customHeight="1">
      <c r="A201" s="39"/>
      <c r="B201" s="40"/>
      <c r="C201" s="228" t="s">
        <v>459</v>
      </c>
      <c r="D201" s="228" t="s">
        <v>218</v>
      </c>
      <c r="E201" s="229" t="s">
        <v>4673</v>
      </c>
      <c r="F201" s="230" t="s">
        <v>4674</v>
      </c>
      <c r="G201" s="231" t="s">
        <v>221</v>
      </c>
      <c r="H201" s="232">
        <v>2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9.0000000000000006E-05</v>
      </c>
      <c r="R201" s="237">
        <f>Q201*H201</f>
        <v>0.00018000000000000001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121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7760</v>
      </c>
    </row>
    <row r="202" s="2" customFormat="1" ht="16.5" customHeight="1">
      <c r="A202" s="39"/>
      <c r="B202" s="40"/>
      <c r="C202" s="264" t="s">
        <v>464</v>
      </c>
      <c r="D202" s="264" t="s">
        <v>372</v>
      </c>
      <c r="E202" s="265" t="s">
        <v>4676</v>
      </c>
      <c r="F202" s="266" t="s">
        <v>4677</v>
      </c>
      <c r="G202" s="267" t="s">
        <v>221</v>
      </c>
      <c r="H202" s="268">
        <v>2</v>
      </c>
      <c r="I202" s="269"/>
      <c r="J202" s="270">
        <f>ROUND(I202*H202,2)</f>
        <v>0</v>
      </c>
      <c r="K202" s="266" t="s">
        <v>3891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0.001</v>
      </c>
      <c r="R202" s="237">
        <f>Q202*H202</f>
        <v>0.002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371</v>
      </c>
      <c r="AT202" s="239" t="s">
        <v>372</v>
      </c>
      <c r="AU202" s="239" t="s">
        <v>121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7761</v>
      </c>
    </row>
    <row r="203" s="16" customFormat="1" ht="20.88" customHeight="1">
      <c r="A203" s="16"/>
      <c r="B203" s="292"/>
      <c r="C203" s="293"/>
      <c r="D203" s="294" t="s">
        <v>78</v>
      </c>
      <c r="E203" s="294" t="s">
        <v>4648</v>
      </c>
      <c r="F203" s="294" t="s">
        <v>4704</v>
      </c>
      <c r="G203" s="293"/>
      <c r="H203" s="293"/>
      <c r="I203" s="295"/>
      <c r="J203" s="296">
        <f>BK203</f>
        <v>0</v>
      </c>
      <c r="K203" s="293"/>
      <c r="L203" s="297"/>
      <c r="M203" s="298"/>
      <c r="N203" s="299"/>
      <c r="O203" s="299"/>
      <c r="P203" s="300">
        <f>SUM(P204:P210)</f>
        <v>0</v>
      </c>
      <c r="Q203" s="299"/>
      <c r="R203" s="300">
        <f>SUM(R204:R210)</f>
        <v>0.0269</v>
      </c>
      <c r="S203" s="299"/>
      <c r="T203" s="301">
        <f>SUM(T204:T210)</f>
        <v>0</v>
      </c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R203" s="302" t="s">
        <v>88</v>
      </c>
      <c r="AT203" s="303" t="s">
        <v>78</v>
      </c>
      <c r="AU203" s="303" t="s">
        <v>99</v>
      </c>
      <c r="AY203" s="302" t="s">
        <v>216</v>
      </c>
      <c r="BK203" s="304">
        <f>SUM(BK204:BK210)</f>
        <v>0</v>
      </c>
    </row>
    <row r="204" s="2" customFormat="1" ht="16.5" customHeight="1">
      <c r="A204" s="39"/>
      <c r="B204" s="40"/>
      <c r="C204" s="228" t="s">
        <v>469</v>
      </c>
      <c r="D204" s="228" t="s">
        <v>218</v>
      </c>
      <c r="E204" s="229" t="s">
        <v>7762</v>
      </c>
      <c r="F204" s="230" t="s">
        <v>7763</v>
      </c>
      <c r="G204" s="231" t="s">
        <v>4149</v>
      </c>
      <c r="H204" s="232">
        <v>1</v>
      </c>
      <c r="I204" s="233"/>
      <c r="J204" s="234">
        <f>ROUND(I204*H204,2)</f>
        <v>0</v>
      </c>
      <c r="K204" s="230" t="s">
        <v>3891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0.01047</v>
      </c>
      <c r="R204" s="237">
        <f>Q204*H204</f>
        <v>0.01047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290</v>
      </c>
      <c r="AT204" s="239" t="s">
        <v>218</v>
      </c>
      <c r="AU204" s="239" t="s">
        <v>121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290</v>
      </c>
      <c r="BM204" s="239" t="s">
        <v>7764</v>
      </c>
    </row>
    <row r="205" s="2" customFormat="1" ht="21.75" customHeight="1">
      <c r="A205" s="39"/>
      <c r="B205" s="40"/>
      <c r="C205" s="228" t="s">
        <v>474</v>
      </c>
      <c r="D205" s="228" t="s">
        <v>218</v>
      </c>
      <c r="E205" s="229" t="s">
        <v>4684</v>
      </c>
      <c r="F205" s="230" t="s">
        <v>4685</v>
      </c>
      <c r="G205" s="231" t="s">
        <v>4149</v>
      </c>
      <c r="H205" s="232">
        <v>1</v>
      </c>
      <c r="I205" s="233"/>
      <c r="J205" s="234">
        <f>ROUND(I205*H205,2)</f>
        <v>0</v>
      </c>
      <c r="K205" s="230" t="s">
        <v>222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0.012</v>
      </c>
      <c r="R205" s="237">
        <f>Q205*H205</f>
        <v>0.012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121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7765</v>
      </c>
    </row>
    <row r="206" s="2" customFormat="1" ht="16.5" customHeight="1">
      <c r="A206" s="39"/>
      <c r="B206" s="40"/>
      <c r="C206" s="228" t="s">
        <v>479</v>
      </c>
      <c r="D206" s="228" t="s">
        <v>218</v>
      </c>
      <c r="E206" s="229" t="s">
        <v>4664</v>
      </c>
      <c r="F206" s="230" t="s">
        <v>4665</v>
      </c>
      <c r="G206" s="231" t="s">
        <v>221</v>
      </c>
      <c r="H206" s="232">
        <v>1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0.00013999999999999999</v>
      </c>
      <c r="R206" s="237">
        <f>Q206*H206</f>
        <v>0.00013999999999999999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121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7766</v>
      </c>
    </row>
    <row r="207" s="2" customFormat="1" ht="16.5" customHeight="1">
      <c r="A207" s="39"/>
      <c r="B207" s="40"/>
      <c r="C207" s="264" t="s">
        <v>483</v>
      </c>
      <c r="D207" s="264" t="s">
        <v>372</v>
      </c>
      <c r="E207" s="265" t="s">
        <v>4667</v>
      </c>
      <c r="F207" s="266" t="s">
        <v>4668</v>
      </c>
      <c r="G207" s="267" t="s">
        <v>221</v>
      </c>
      <c r="H207" s="268">
        <v>1</v>
      </c>
      <c r="I207" s="269"/>
      <c r="J207" s="270">
        <f>ROUND(I207*H207,2)</f>
        <v>0</v>
      </c>
      <c r="K207" s="266" t="s">
        <v>3891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0.00031</v>
      </c>
      <c r="R207" s="237">
        <f>Q207*H207</f>
        <v>0.00031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371</v>
      </c>
      <c r="AT207" s="239" t="s">
        <v>372</v>
      </c>
      <c r="AU207" s="239" t="s">
        <v>121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7767</v>
      </c>
    </row>
    <row r="208" s="2" customFormat="1" ht="16.5" customHeight="1">
      <c r="A208" s="39"/>
      <c r="B208" s="40"/>
      <c r="C208" s="228" t="s">
        <v>487</v>
      </c>
      <c r="D208" s="228" t="s">
        <v>218</v>
      </c>
      <c r="E208" s="229" t="s">
        <v>4670</v>
      </c>
      <c r="F208" s="230" t="s">
        <v>4671</v>
      </c>
      <c r="G208" s="231" t="s">
        <v>4149</v>
      </c>
      <c r="H208" s="232">
        <v>1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0.0018</v>
      </c>
      <c r="R208" s="237">
        <f>Q208*H208</f>
        <v>0.0018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121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7768</v>
      </c>
    </row>
    <row r="209" s="2" customFormat="1" ht="16.5" customHeight="1">
      <c r="A209" s="39"/>
      <c r="B209" s="40"/>
      <c r="C209" s="228" t="s">
        <v>494</v>
      </c>
      <c r="D209" s="228" t="s">
        <v>218</v>
      </c>
      <c r="E209" s="229" t="s">
        <v>4673</v>
      </c>
      <c r="F209" s="230" t="s">
        <v>4674</v>
      </c>
      <c r="G209" s="231" t="s">
        <v>221</v>
      </c>
      <c r="H209" s="232">
        <v>2</v>
      </c>
      <c r="I209" s="233"/>
      <c r="J209" s="234">
        <f>ROUND(I209*H209,2)</f>
        <v>0</v>
      </c>
      <c r="K209" s="230" t="s">
        <v>222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9.0000000000000006E-05</v>
      </c>
      <c r="R209" s="237">
        <f>Q209*H209</f>
        <v>0.00018000000000000001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121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7769</v>
      </c>
    </row>
    <row r="210" s="2" customFormat="1" ht="16.5" customHeight="1">
      <c r="A210" s="39"/>
      <c r="B210" s="40"/>
      <c r="C210" s="264" t="s">
        <v>499</v>
      </c>
      <c r="D210" s="264" t="s">
        <v>372</v>
      </c>
      <c r="E210" s="265" t="s">
        <v>4676</v>
      </c>
      <c r="F210" s="266" t="s">
        <v>4677</v>
      </c>
      <c r="G210" s="267" t="s">
        <v>221</v>
      </c>
      <c r="H210" s="268">
        <v>2</v>
      </c>
      <c r="I210" s="269"/>
      <c r="J210" s="270">
        <f>ROUND(I210*H210,2)</f>
        <v>0</v>
      </c>
      <c r="K210" s="266" t="s">
        <v>3891</v>
      </c>
      <c r="L210" s="271"/>
      <c r="M210" s="272" t="s">
        <v>1</v>
      </c>
      <c r="N210" s="273" t="s">
        <v>44</v>
      </c>
      <c r="O210" s="92"/>
      <c r="P210" s="237">
        <f>O210*H210</f>
        <v>0</v>
      </c>
      <c r="Q210" s="237">
        <v>0.001</v>
      </c>
      <c r="R210" s="237">
        <f>Q210*H210</f>
        <v>0.002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371</v>
      </c>
      <c r="AT210" s="239" t="s">
        <v>372</v>
      </c>
      <c r="AU210" s="239" t="s">
        <v>121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7770</v>
      </c>
    </row>
    <row r="211" s="16" customFormat="1" ht="20.88" customHeight="1">
      <c r="A211" s="16"/>
      <c r="B211" s="292"/>
      <c r="C211" s="293"/>
      <c r="D211" s="294" t="s">
        <v>78</v>
      </c>
      <c r="E211" s="294" t="s">
        <v>4659</v>
      </c>
      <c r="F211" s="294" t="s">
        <v>4714</v>
      </c>
      <c r="G211" s="293"/>
      <c r="H211" s="293"/>
      <c r="I211" s="295"/>
      <c r="J211" s="296">
        <f>BK211</f>
        <v>0</v>
      </c>
      <c r="K211" s="293"/>
      <c r="L211" s="297"/>
      <c r="M211" s="298"/>
      <c r="N211" s="299"/>
      <c r="O211" s="299"/>
      <c r="P211" s="300">
        <f>SUM(P212:P218)</f>
        <v>0</v>
      </c>
      <c r="Q211" s="299"/>
      <c r="R211" s="300">
        <f>SUM(R212:R218)</f>
        <v>0.0269</v>
      </c>
      <c r="S211" s="299"/>
      <c r="T211" s="301">
        <f>SUM(T212:T218)</f>
        <v>0</v>
      </c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R211" s="302" t="s">
        <v>88</v>
      </c>
      <c r="AT211" s="303" t="s">
        <v>78</v>
      </c>
      <c r="AU211" s="303" t="s">
        <v>99</v>
      </c>
      <c r="AY211" s="302" t="s">
        <v>216</v>
      </c>
      <c r="BK211" s="304">
        <f>SUM(BK212:BK218)</f>
        <v>0</v>
      </c>
    </row>
    <row r="212" s="2" customFormat="1" ht="16.5" customHeight="1">
      <c r="A212" s="39"/>
      <c r="B212" s="40"/>
      <c r="C212" s="228" t="s">
        <v>504</v>
      </c>
      <c r="D212" s="228" t="s">
        <v>218</v>
      </c>
      <c r="E212" s="229" t="s">
        <v>7771</v>
      </c>
      <c r="F212" s="230" t="s">
        <v>7772</v>
      </c>
      <c r="G212" s="231" t="s">
        <v>4149</v>
      </c>
      <c r="H212" s="232">
        <v>1</v>
      </c>
      <c r="I212" s="233"/>
      <c r="J212" s="234">
        <f>ROUND(I212*H212,2)</f>
        <v>0</v>
      </c>
      <c r="K212" s="230" t="s">
        <v>3891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0.01047</v>
      </c>
      <c r="R212" s="237">
        <f>Q212*H212</f>
        <v>0.01047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121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7773</v>
      </c>
    </row>
    <row r="213" s="2" customFormat="1" ht="21.75" customHeight="1">
      <c r="A213" s="39"/>
      <c r="B213" s="40"/>
      <c r="C213" s="228" t="s">
        <v>510</v>
      </c>
      <c r="D213" s="228" t="s">
        <v>218</v>
      </c>
      <c r="E213" s="229" t="s">
        <v>4684</v>
      </c>
      <c r="F213" s="230" t="s">
        <v>4685</v>
      </c>
      <c r="G213" s="231" t="s">
        <v>4149</v>
      </c>
      <c r="H213" s="232">
        <v>1</v>
      </c>
      <c r="I213" s="233"/>
      <c r="J213" s="234">
        <f>ROUND(I213*H213,2)</f>
        <v>0</v>
      </c>
      <c r="K213" s="230" t="s">
        <v>222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0.012</v>
      </c>
      <c r="R213" s="237">
        <f>Q213*H213</f>
        <v>0.012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290</v>
      </c>
      <c r="AT213" s="239" t="s">
        <v>218</v>
      </c>
      <c r="AU213" s="239" t="s">
        <v>121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7774</v>
      </c>
    </row>
    <row r="214" s="2" customFormat="1" ht="16.5" customHeight="1">
      <c r="A214" s="39"/>
      <c r="B214" s="40"/>
      <c r="C214" s="228" t="s">
        <v>515</v>
      </c>
      <c r="D214" s="228" t="s">
        <v>218</v>
      </c>
      <c r="E214" s="229" t="s">
        <v>4664</v>
      </c>
      <c r="F214" s="230" t="s">
        <v>4665</v>
      </c>
      <c r="G214" s="231" t="s">
        <v>221</v>
      </c>
      <c r="H214" s="232">
        <v>1</v>
      </c>
      <c r="I214" s="233"/>
      <c r="J214" s="234">
        <f>ROUND(I214*H214,2)</f>
        <v>0</v>
      </c>
      <c r="K214" s="230" t="s">
        <v>222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0.00013999999999999999</v>
      </c>
      <c r="R214" s="237">
        <f>Q214*H214</f>
        <v>0.00013999999999999999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121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7775</v>
      </c>
    </row>
    <row r="215" s="2" customFormat="1" ht="16.5" customHeight="1">
      <c r="A215" s="39"/>
      <c r="B215" s="40"/>
      <c r="C215" s="264" t="s">
        <v>521</v>
      </c>
      <c r="D215" s="264" t="s">
        <v>372</v>
      </c>
      <c r="E215" s="265" t="s">
        <v>4667</v>
      </c>
      <c r="F215" s="266" t="s">
        <v>4668</v>
      </c>
      <c r="G215" s="267" t="s">
        <v>221</v>
      </c>
      <c r="H215" s="268">
        <v>1</v>
      </c>
      <c r="I215" s="269"/>
      <c r="J215" s="270">
        <f>ROUND(I215*H215,2)</f>
        <v>0</v>
      </c>
      <c r="K215" s="266" t="s">
        <v>3891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0.00031</v>
      </c>
      <c r="R215" s="237">
        <f>Q215*H215</f>
        <v>0.00031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371</v>
      </c>
      <c r="AT215" s="239" t="s">
        <v>372</v>
      </c>
      <c r="AU215" s="239" t="s">
        <v>121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7776</v>
      </c>
    </row>
    <row r="216" s="2" customFormat="1" ht="16.5" customHeight="1">
      <c r="A216" s="39"/>
      <c r="B216" s="40"/>
      <c r="C216" s="228" t="s">
        <v>528</v>
      </c>
      <c r="D216" s="228" t="s">
        <v>218</v>
      </c>
      <c r="E216" s="229" t="s">
        <v>4670</v>
      </c>
      <c r="F216" s="230" t="s">
        <v>4671</v>
      </c>
      <c r="G216" s="231" t="s">
        <v>4149</v>
      </c>
      <c r="H216" s="232">
        <v>1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0.0018</v>
      </c>
      <c r="R216" s="237">
        <f>Q216*H216</f>
        <v>0.0018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121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7777</v>
      </c>
    </row>
    <row r="217" s="2" customFormat="1" ht="16.5" customHeight="1">
      <c r="A217" s="39"/>
      <c r="B217" s="40"/>
      <c r="C217" s="228" t="s">
        <v>856</v>
      </c>
      <c r="D217" s="228" t="s">
        <v>218</v>
      </c>
      <c r="E217" s="229" t="s">
        <v>4673</v>
      </c>
      <c r="F217" s="230" t="s">
        <v>4674</v>
      </c>
      <c r="G217" s="231" t="s">
        <v>221</v>
      </c>
      <c r="H217" s="232">
        <v>2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9.0000000000000006E-05</v>
      </c>
      <c r="R217" s="237">
        <f>Q217*H217</f>
        <v>0.00018000000000000001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121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7778</v>
      </c>
    </row>
    <row r="218" s="2" customFormat="1" ht="16.5" customHeight="1">
      <c r="A218" s="39"/>
      <c r="B218" s="40"/>
      <c r="C218" s="264" t="s">
        <v>863</v>
      </c>
      <c r="D218" s="264" t="s">
        <v>372</v>
      </c>
      <c r="E218" s="265" t="s">
        <v>4676</v>
      </c>
      <c r="F218" s="266" t="s">
        <v>4677</v>
      </c>
      <c r="G218" s="267" t="s">
        <v>221</v>
      </c>
      <c r="H218" s="268">
        <v>2</v>
      </c>
      <c r="I218" s="269"/>
      <c r="J218" s="270">
        <f>ROUND(I218*H218,2)</f>
        <v>0</v>
      </c>
      <c r="K218" s="266" t="s">
        <v>3891</v>
      </c>
      <c r="L218" s="271"/>
      <c r="M218" s="272" t="s">
        <v>1</v>
      </c>
      <c r="N218" s="273" t="s">
        <v>44</v>
      </c>
      <c r="O218" s="92"/>
      <c r="P218" s="237">
        <f>O218*H218</f>
        <v>0</v>
      </c>
      <c r="Q218" s="237">
        <v>0.001</v>
      </c>
      <c r="R218" s="237">
        <f>Q218*H218</f>
        <v>0.002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371</v>
      </c>
      <c r="AT218" s="239" t="s">
        <v>372</v>
      </c>
      <c r="AU218" s="239" t="s">
        <v>121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7779</v>
      </c>
    </row>
    <row r="219" s="16" customFormat="1" ht="20.88" customHeight="1">
      <c r="A219" s="16"/>
      <c r="B219" s="292"/>
      <c r="C219" s="293"/>
      <c r="D219" s="294" t="s">
        <v>78</v>
      </c>
      <c r="E219" s="294" t="s">
        <v>4679</v>
      </c>
      <c r="F219" s="294" t="s">
        <v>4735</v>
      </c>
      <c r="G219" s="293"/>
      <c r="H219" s="293"/>
      <c r="I219" s="295"/>
      <c r="J219" s="296">
        <f>BK219</f>
        <v>0</v>
      </c>
      <c r="K219" s="293"/>
      <c r="L219" s="297"/>
      <c r="M219" s="298"/>
      <c r="N219" s="299"/>
      <c r="O219" s="299"/>
      <c r="P219" s="300">
        <f>SUM(P220:P222)</f>
        <v>0</v>
      </c>
      <c r="Q219" s="299"/>
      <c r="R219" s="300">
        <f>SUM(R220:R222)</f>
        <v>0.032410000000000001</v>
      </c>
      <c r="S219" s="299"/>
      <c r="T219" s="301">
        <f>SUM(T220:T222)</f>
        <v>0</v>
      </c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R219" s="302" t="s">
        <v>88</v>
      </c>
      <c r="AT219" s="303" t="s">
        <v>78</v>
      </c>
      <c r="AU219" s="303" t="s">
        <v>99</v>
      </c>
      <c r="AY219" s="302" t="s">
        <v>216</v>
      </c>
      <c r="BK219" s="304">
        <f>SUM(BK220:BK222)</f>
        <v>0</v>
      </c>
    </row>
    <row r="220" s="2" customFormat="1" ht="24.15" customHeight="1">
      <c r="A220" s="39"/>
      <c r="B220" s="40"/>
      <c r="C220" s="228" t="s">
        <v>869</v>
      </c>
      <c r="D220" s="228" t="s">
        <v>218</v>
      </c>
      <c r="E220" s="229" t="s">
        <v>4736</v>
      </c>
      <c r="F220" s="230" t="s">
        <v>4737</v>
      </c>
      <c r="G220" s="231" t="s">
        <v>4149</v>
      </c>
      <c r="H220" s="232">
        <v>1</v>
      </c>
      <c r="I220" s="233"/>
      <c r="J220" s="234">
        <f>ROUND(I220*H220,2)</f>
        <v>0</v>
      </c>
      <c r="K220" s="230" t="s">
        <v>3891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0.018689999999999998</v>
      </c>
      <c r="R220" s="237">
        <f>Q220*H220</f>
        <v>0.018689999999999998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290</v>
      </c>
      <c r="AT220" s="239" t="s">
        <v>218</v>
      </c>
      <c r="AU220" s="239" t="s">
        <v>121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290</v>
      </c>
      <c r="BM220" s="239" t="s">
        <v>7780</v>
      </c>
    </row>
    <row r="221" s="2" customFormat="1" ht="21.75" customHeight="1">
      <c r="A221" s="39"/>
      <c r="B221" s="40"/>
      <c r="C221" s="228" t="s">
        <v>875</v>
      </c>
      <c r="D221" s="228" t="s">
        <v>218</v>
      </c>
      <c r="E221" s="229" t="s">
        <v>4739</v>
      </c>
      <c r="F221" s="230" t="s">
        <v>4740</v>
      </c>
      <c r="G221" s="231" t="s">
        <v>4149</v>
      </c>
      <c r="H221" s="232">
        <v>1</v>
      </c>
      <c r="I221" s="233"/>
      <c r="J221" s="234">
        <f>ROUND(I221*H221,2)</f>
        <v>0</v>
      </c>
      <c r="K221" s="230" t="s">
        <v>3891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0.012</v>
      </c>
      <c r="R221" s="237">
        <f>Q221*H221</f>
        <v>0.012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290</v>
      </c>
      <c r="AT221" s="239" t="s">
        <v>218</v>
      </c>
      <c r="AU221" s="239" t="s">
        <v>121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290</v>
      </c>
      <c r="BM221" s="239" t="s">
        <v>7781</v>
      </c>
    </row>
    <row r="222" s="2" customFormat="1" ht="16.5" customHeight="1">
      <c r="A222" s="39"/>
      <c r="B222" s="40"/>
      <c r="C222" s="228" t="s">
        <v>880</v>
      </c>
      <c r="D222" s="228" t="s">
        <v>218</v>
      </c>
      <c r="E222" s="229" t="s">
        <v>4742</v>
      </c>
      <c r="F222" s="230" t="s">
        <v>4743</v>
      </c>
      <c r="G222" s="231" t="s">
        <v>4149</v>
      </c>
      <c r="H222" s="232">
        <v>1</v>
      </c>
      <c r="I222" s="233"/>
      <c r="J222" s="234">
        <f>ROUND(I222*H222,2)</f>
        <v>0</v>
      </c>
      <c r="K222" s="230" t="s">
        <v>222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0.00172</v>
      </c>
      <c r="R222" s="237">
        <f>Q222*H222</f>
        <v>0.00172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290</v>
      </c>
      <c r="AT222" s="239" t="s">
        <v>218</v>
      </c>
      <c r="AU222" s="239" t="s">
        <v>121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290</v>
      </c>
      <c r="BM222" s="239" t="s">
        <v>7782</v>
      </c>
    </row>
    <row r="223" s="16" customFormat="1" ht="20.88" customHeight="1">
      <c r="A223" s="16"/>
      <c r="B223" s="292"/>
      <c r="C223" s="293"/>
      <c r="D223" s="294" t="s">
        <v>78</v>
      </c>
      <c r="E223" s="294" t="s">
        <v>4692</v>
      </c>
      <c r="F223" s="294" t="s">
        <v>4746</v>
      </c>
      <c r="G223" s="293"/>
      <c r="H223" s="293"/>
      <c r="I223" s="295"/>
      <c r="J223" s="296">
        <f>BK223</f>
        <v>0</v>
      </c>
      <c r="K223" s="293"/>
      <c r="L223" s="297"/>
      <c r="M223" s="298"/>
      <c r="N223" s="299"/>
      <c r="O223" s="299"/>
      <c r="P223" s="300">
        <f>SUM(P224:P227)</f>
        <v>0</v>
      </c>
      <c r="Q223" s="299"/>
      <c r="R223" s="300">
        <f>SUM(R224:R227)</f>
        <v>0.090859999999999982</v>
      </c>
      <c r="S223" s="299"/>
      <c r="T223" s="301">
        <f>SUM(T224:T227)</f>
        <v>0</v>
      </c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R223" s="302" t="s">
        <v>88</v>
      </c>
      <c r="AT223" s="303" t="s">
        <v>78</v>
      </c>
      <c r="AU223" s="303" t="s">
        <v>99</v>
      </c>
      <c r="AY223" s="302" t="s">
        <v>216</v>
      </c>
      <c r="BK223" s="304">
        <f>SUM(BK224:BK227)</f>
        <v>0</v>
      </c>
    </row>
    <row r="224" s="2" customFormat="1" ht="16.5" customHeight="1">
      <c r="A224" s="39"/>
      <c r="B224" s="40"/>
      <c r="C224" s="228" t="s">
        <v>885</v>
      </c>
      <c r="D224" s="228" t="s">
        <v>218</v>
      </c>
      <c r="E224" s="229" t="s">
        <v>4747</v>
      </c>
      <c r="F224" s="230" t="s">
        <v>4748</v>
      </c>
      <c r="G224" s="231" t="s">
        <v>4149</v>
      </c>
      <c r="H224" s="232">
        <v>1</v>
      </c>
      <c r="I224" s="233"/>
      <c r="J224" s="234">
        <f>ROUND(I224*H224,2)</f>
        <v>0</v>
      </c>
      <c r="K224" s="230" t="s">
        <v>222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0.010789999999999999</v>
      </c>
      <c r="R224" s="237">
        <f>Q224*H224</f>
        <v>0.010789999999999999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290</v>
      </c>
      <c r="AT224" s="239" t="s">
        <v>218</v>
      </c>
      <c r="AU224" s="239" t="s">
        <v>121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290</v>
      </c>
      <c r="BM224" s="239" t="s">
        <v>7783</v>
      </c>
    </row>
    <row r="225" s="2" customFormat="1" ht="24.15" customHeight="1">
      <c r="A225" s="39"/>
      <c r="B225" s="40"/>
      <c r="C225" s="228" t="s">
        <v>891</v>
      </c>
      <c r="D225" s="228" t="s">
        <v>218</v>
      </c>
      <c r="E225" s="229" t="s">
        <v>4750</v>
      </c>
      <c r="F225" s="230" t="s">
        <v>4751</v>
      </c>
      <c r="G225" s="231" t="s">
        <v>4149</v>
      </c>
      <c r="H225" s="232">
        <v>1</v>
      </c>
      <c r="I225" s="233"/>
      <c r="J225" s="234">
        <f>ROUND(I225*H225,2)</f>
        <v>0</v>
      </c>
      <c r="K225" s="230" t="s">
        <v>222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0.07639</v>
      </c>
      <c r="R225" s="237">
        <f>Q225*H225</f>
        <v>0.07639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290</v>
      </c>
      <c r="AT225" s="239" t="s">
        <v>218</v>
      </c>
      <c r="AU225" s="239" t="s">
        <v>121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290</v>
      </c>
      <c r="BM225" s="239" t="s">
        <v>7784</v>
      </c>
    </row>
    <row r="226" s="2" customFormat="1" ht="16.5" customHeight="1">
      <c r="A226" s="39"/>
      <c r="B226" s="40"/>
      <c r="C226" s="228" t="s">
        <v>898</v>
      </c>
      <c r="D226" s="228" t="s">
        <v>218</v>
      </c>
      <c r="E226" s="229" t="s">
        <v>4753</v>
      </c>
      <c r="F226" s="230" t="s">
        <v>4754</v>
      </c>
      <c r="G226" s="231" t="s">
        <v>4149</v>
      </c>
      <c r="H226" s="232">
        <v>1</v>
      </c>
      <c r="I226" s="233"/>
      <c r="J226" s="234">
        <f>ROUND(I226*H226,2)</f>
        <v>0</v>
      </c>
      <c r="K226" s="230" t="s">
        <v>222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0.0018400000000000001</v>
      </c>
      <c r="R226" s="237">
        <f>Q226*H226</f>
        <v>0.0018400000000000001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290</v>
      </c>
      <c r="AT226" s="239" t="s">
        <v>218</v>
      </c>
      <c r="AU226" s="239" t="s">
        <v>121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290</v>
      </c>
      <c r="BM226" s="239" t="s">
        <v>7785</v>
      </c>
    </row>
    <row r="227" s="2" customFormat="1" ht="16.5" customHeight="1">
      <c r="A227" s="39"/>
      <c r="B227" s="40"/>
      <c r="C227" s="228" t="s">
        <v>903</v>
      </c>
      <c r="D227" s="228" t="s">
        <v>218</v>
      </c>
      <c r="E227" s="229" t="s">
        <v>4756</v>
      </c>
      <c r="F227" s="230" t="s">
        <v>4757</v>
      </c>
      <c r="G227" s="231" t="s">
        <v>4149</v>
      </c>
      <c r="H227" s="232">
        <v>1</v>
      </c>
      <c r="I227" s="233"/>
      <c r="J227" s="234">
        <f>ROUND(I227*H227,2)</f>
        <v>0</v>
      </c>
      <c r="K227" s="230" t="s">
        <v>3891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0.0018400000000000001</v>
      </c>
      <c r="R227" s="237">
        <f>Q227*H227</f>
        <v>0.0018400000000000001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290</v>
      </c>
      <c r="AT227" s="239" t="s">
        <v>218</v>
      </c>
      <c r="AU227" s="239" t="s">
        <v>121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290</v>
      </c>
      <c r="BM227" s="239" t="s">
        <v>7786</v>
      </c>
    </row>
    <row r="228" s="16" customFormat="1" ht="20.88" customHeight="1">
      <c r="A228" s="16"/>
      <c r="B228" s="292"/>
      <c r="C228" s="293"/>
      <c r="D228" s="294" t="s">
        <v>78</v>
      </c>
      <c r="E228" s="294" t="s">
        <v>4703</v>
      </c>
      <c r="F228" s="294" t="s">
        <v>78</v>
      </c>
      <c r="G228" s="293"/>
      <c r="H228" s="293"/>
      <c r="I228" s="295"/>
      <c r="J228" s="296">
        <f>BK228</f>
        <v>0</v>
      </c>
      <c r="K228" s="293"/>
      <c r="L228" s="297"/>
      <c r="M228" s="298"/>
      <c r="N228" s="299"/>
      <c r="O228" s="299"/>
      <c r="P228" s="300">
        <f>SUM(P229:P230)</f>
        <v>0</v>
      </c>
      <c r="Q228" s="299"/>
      <c r="R228" s="300">
        <f>SUM(R229:R230)</f>
        <v>0.0043600000000000002</v>
      </c>
      <c r="S228" s="299"/>
      <c r="T228" s="301">
        <f>SUM(T229:T230)</f>
        <v>0</v>
      </c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R228" s="302" t="s">
        <v>88</v>
      </c>
      <c r="AT228" s="303" t="s">
        <v>78</v>
      </c>
      <c r="AU228" s="303" t="s">
        <v>99</v>
      </c>
      <c r="AY228" s="302" t="s">
        <v>216</v>
      </c>
      <c r="BK228" s="304">
        <f>SUM(BK229:BK230)</f>
        <v>0</v>
      </c>
    </row>
    <row r="229" s="2" customFormat="1" ht="16.5" customHeight="1">
      <c r="A229" s="39"/>
      <c r="B229" s="40"/>
      <c r="C229" s="228" t="s">
        <v>909</v>
      </c>
      <c r="D229" s="228" t="s">
        <v>218</v>
      </c>
      <c r="E229" s="229" t="s">
        <v>4673</v>
      </c>
      <c r="F229" s="230" t="s">
        <v>4674</v>
      </c>
      <c r="G229" s="231" t="s">
        <v>221</v>
      </c>
      <c r="H229" s="232">
        <v>4</v>
      </c>
      <c r="I229" s="233"/>
      <c r="J229" s="234">
        <f>ROUND(I229*H229,2)</f>
        <v>0</v>
      </c>
      <c r="K229" s="230" t="s">
        <v>222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9.0000000000000006E-05</v>
      </c>
      <c r="R229" s="237">
        <f>Q229*H229</f>
        <v>0.00036000000000000002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290</v>
      </c>
      <c r="AT229" s="239" t="s">
        <v>218</v>
      </c>
      <c r="AU229" s="239" t="s">
        <v>121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290</v>
      </c>
      <c r="BM229" s="239" t="s">
        <v>7787</v>
      </c>
    </row>
    <row r="230" s="2" customFormat="1" ht="16.5" customHeight="1">
      <c r="A230" s="39"/>
      <c r="B230" s="40"/>
      <c r="C230" s="264" t="s">
        <v>914</v>
      </c>
      <c r="D230" s="264" t="s">
        <v>372</v>
      </c>
      <c r="E230" s="265" t="s">
        <v>4676</v>
      </c>
      <c r="F230" s="266" t="s">
        <v>4677</v>
      </c>
      <c r="G230" s="267" t="s">
        <v>221</v>
      </c>
      <c r="H230" s="268">
        <v>4</v>
      </c>
      <c r="I230" s="269"/>
      <c r="J230" s="270">
        <f>ROUND(I230*H230,2)</f>
        <v>0</v>
      </c>
      <c r="K230" s="266" t="s">
        <v>3891</v>
      </c>
      <c r="L230" s="271"/>
      <c r="M230" s="272" t="s">
        <v>1</v>
      </c>
      <c r="N230" s="273" t="s">
        <v>44</v>
      </c>
      <c r="O230" s="92"/>
      <c r="P230" s="237">
        <f>O230*H230</f>
        <v>0</v>
      </c>
      <c r="Q230" s="237">
        <v>0.001</v>
      </c>
      <c r="R230" s="237">
        <f>Q230*H230</f>
        <v>0.0040000000000000001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371</v>
      </c>
      <c r="AT230" s="239" t="s">
        <v>372</v>
      </c>
      <c r="AU230" s="239" t="s">
        <v>121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290</v>
      </c>
      <c r="BM230" s="239" t="s">
        <v>7788</v>
      </c>
    </row>
    <row r="231" s="16" customFormat="1" ht="20.88" customHeight="1">
      <c r="A231" s="16"/>
      <c r="B231" s="292"/>
      <c r="C231" s="293"/>
      <c r="D231" s="294" t="s">
        <v>78</v>
      </c>
      <c r="E231" s="294" t="s">
        <v>4217</v>
      </c>
      <c r="F231" s="294" t="s">
        <v>3628</v>
      </c>
      <c r="G231" s="293"/>
      <c r="H231" s="293"/>
      <c r="I231" s="295"/>
      <c r="J231" s="296">
        <f>BK231</f>
        <v>0</v>
      </c>
      <c r="K231" s="293"/>
      <c r="L231" s="297"/>
      <c r="M231" s="298"/>
      <c r="N231" s="299"/>
      <c r="O231" s="299"/>
      <c r="P231" s="300">
        <f>SUM(P232:P240)</f>
        <v>0</v>
      </c>
      <c r="Q231" s="299"/>
      <c r="R231" s="300">
        <f>SUM(R232:R240)</f>
        <v>0.058009999999999999</v>
      </c>
      <c r="S231" s="299"/>
      <c r="T231" s="301">
        <f>SUM(T232:T240)</f>
        <v>0.17999999999999999</v>
      </c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R231" s="302" t="s">
        <v>121</v>
      </c>
      <c r="AT231" s="303" t="s">
        <v>78</v>
      </c>
      <c r="AU231" s="303" t="s">
        <v>99</v>
      </c>
      <c r="AY231" s="302" t="s">
        <v>216</v>
      </c>
      <c r="BK231" s="304">
        <f>SUM(BK232:BK240)</f>
        <v>0</v>
      </c>
    </row>
    <row r="232" s="2" customFormat="1" ht="24.15" customHeight="1">
      <c r="A232" s="39"/>
      <c r="B232" s="40"/>
      <c r="C232" s="228" t="s">
        <v>920</v>
      </c>
      <c r="D232" s="228" t="s">
        <v>218</v>
      </c>
      <c r="E232" s="229" t="s">
        <v>4788</v>
      </c>
      <c r="F232" s="230" t="s">
        <v>4789</v>
      </c>
      <c r="G232" s="231" t="s">
        <v>293</v>
      </c>
      <c r="H232" s="232">
        <v>10</v>
      </c>
      <c r="I232" s="233"/>
      <c r="J232" s="234">
        <f>ROUND(I232*H232,2)</f>
        <v>0</v>
      </c>
      <c r="K232" s="230" t="s">
        <v>3891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0.017999999999999999</v>
      </c>
      <c r="T232" s="238">
        <f>S232*H232</f>
        <v>0.17999999999999999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4790</v>
      </c>
      <c r="AT232" s="239" t="s">
        <v>218</v>
      </c>
      <c r="AU232" s="239" t="s">
        <v>121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4790</v>
      </c>
      <c r="BM232" s="239" t="s">
        <v>7789</v>
      </c>
    </row>
    <row r="233" s="2" customFormat="1" ht="16.5" customHeight="1">
      <c r="A233" s="39"/>
      <c r="B233" s="40"/>
      <c r="C233" s="228" t="s">
        <v>925</v>
      </c>
      <c r="D233" s="228" t="s">
        <v>218</v>
      </c>
      <c r="E233" s="229" t="s">
        <v>4409</v>
      </c>
      <c r="F233" s="230" t="s">
        <v>4410</v>
      </c>
      <c r="G233" s="231" t="s">
        <v>221</v>
      </c>
      <c r="H233" s="232">
        <v>3</v>
      </c>
      <c r="I233" s="233"/>
      <c r="J233" s="234">
        <f>ROUND(I233*H233,2)</f>
        <v>0</v>
      </c>
      <c r="K233" s="230" t="s">
        <v>770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3.0000000000000001E-05</v>
      </c>
      <c r="R233" s="237">
        <f>Q233*H233</f>
        <v>9.0000000000000006E-05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290</v>
      </c>
      <c r="AT233" s="239" t="s">
        <v>218</v>
      </c>
      <c r="AU233" s="239" t="s">
        <v>121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290</v>
      </c>
      <c r="BM233" s="239" t="s">
        <v>7790</v>
      </c>
    </row>
    <row r="234" s="2" customFormat="1" ht="16.5" customHeight="1">
      <c r="A234" s="39"/>
      <c r="B234" s="40"/>
      <c r="C234" s="264" t="s">
        <v>930</v>
      </c>
      <c r="D234" s="264" t="s">
        <v>372</v>
      </c>
      <c r="E234" s="265" t="s">
        <v>4412</v>
      </c>
      <c r="F234" s="266" t="s">
        <v>4413</v>
      </c>
      <c r="G234" s="267" t="s">
        <v>221</v>
      </c>
      <c r="H234" s="268">
        <v>3</v>
      </c>
      <c r="I234" s="269"/>
      <c r="J234" s="270">
        <f>ROUND(I234*H234,2)</f>
        <v>0</v>
      </c>
      <c r="K234" s="266" t="s">
        <v>222</v>
      </c>
      <c r="L234" s="271"/>
      <c r="M234" s="272" t="s">
        <v>1</v>
      </c>
      <c r="N234" s="273" t="s">
        <v>44</v>
      </c>
      <c r="O234" s="92"/>
      <c r="P234" s="237">
        <f>O234*H234</f>
        <v>0</v>
      </c>
      <c r="Q234" s="237">
        <v>0.00089999999999999998</v>
      </c>
      <c r="R234" s="237">
        <f>Q234*H234</f>
        <v>0.0027000000000000001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371</v>
      </c>
      <c r="AT234" s="239" t="s">
        <v>372</v>
      </c>
      <c r="AU234" s="239" t="s">
        <v>121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290</v>
      </c>
      <c r="BM234" s="239" t="s">
        <v>7791</v>
      </c>
    </row>
    <row r="235" s="2" customFormat="1" ht="16.5" customHeight="1">
      <c r="A235" s="39"/>
      <c r="B235" s="40"/>
      <c r="C235" s="228" t="s">
        <v>941</v>
      </c>
      <c r="D235" s="228" t="s">
        <v>218</v>
      </c>
      <c r="E235" s="229" t="s">
        <v>4231</v>
      </c>
      <c r="F235" s="230" t="s">
        <v>4232</v>
      </c>
      <c r="G235" s="231" t="s">
        <v>3375</v>
      </c>
      <c r="H235" s="232">
        <v>1</v>
      </c>
      <c r="I235" s="233"/>
      <c r="J235" s="234">
        <f>ROUND(I235*H235,2)</f>
        <v>0</v>
      </c>
      <c r="K235" s="230" t="s">
        <v>3891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0.0020600000000000002</v>
      </c>
      <c r="R235" s="237">
        <f>Q235*H235</f>
        <v>0.0020600000000000002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121</v>
      </c>
      <c r="AT235" s="239" t="s">
        <v>218</v>
      </c>
      <c r="AU235" s="239" t="s">
        <v>121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7792</v>
      </c>
    </row>
    <row r="236" s="2" customFormat="1" ht="16.5" customHeight="1">
      <c r="A236" s="39"/>
      <c r="B236" s="40"/>
      <c r="C236" s="228" t="s">
        <v>945</v>
      </c>
      <c r="D236" s="228" t="s">
        <v>218</v>
      </c>
      <c r="E236" s="229" t="s">
        <v>7793</v>
      </c>
      <c r="F236" s="230" t="s">
        <v>7794</v>
      </c>
      <c r="G236" s="231" t="s">
        <v>3375</v>
      </c>
      <c r="H236" s="232">
        <v>1</v>
      </c>
      <c r="I236" s="233"/>
      <c r="J236" s="234">
        <f>ROUND(I236*H236,2)</f>
        <v>0</v>
      </c>
      <c r="K236" s="230" t="s">
        <v>3891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0.0020600000000000002</v>
      </c>
      <c r="R236" s="237">
        <f>Q236*H236</f>
        <v>0.0020600000000000002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121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7795</v>
      </c>
    </row>
    <row r="237" s="2" customFormat="1" ht="16.5" customHeight="1">
      <c r="A237" s="39"/>
      <c r="B237" s="40"/>
      <c r="C237" s="228" t="s">
        <v>949</v>
      </c>
      <c r="D237" s="228" t="s">
        <v>218</v>
      </c>
      <c r="E237" s="229" t="s">
        <v>7796</v>
      </c>
      <c r="F237" s="230" t="s">
        <v>7797</v>
      </c>
      <c r="G237" s="231" t="s">
        <v>3375</v>
      </c>
      <c r="H237" s="232">
        <v>5</v>
      </c>
      <c r="I237" s="233"/>
      <c r="J237" s="234">
        <f>ROUND(I237*H237,2)</f>
        <v>0</v>
      </c>
      <c r="K237" s="230" t="s">
        <v>3891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0.0085400000000000007</v>
      </c>
      <c r="R237" s="237">
        <f>Q237*H237</f>
        <v>0.042700000000000002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290</v>
      </c>
      <c r="AT237" s="239" t="s">
        <v>218</v>
      </c>
      <c r="AU237" s="239" t="s">
        <v>121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290</v>
      </c>
      <c r="BM237" s="239" t="s">
        <v>7798</v>
      </c>
    </row>
    <row r="238" s="2" customFormat="1" ht="16.5" customHeight="1">
      <c r="A238" s="39"/>
      <c r="B238" s="40"/>
      <c r="C238" s="228" t="s">
        <v>953</v>
      </c>
      <c r="D238" s="228" t="s">
        <v>218</v>
      </c>
      <c r="E238" s="229" t="s">
        <v>4810</v>
      </c>
      <c r="F238" s="230" t="s">
        <v>4811</v>
      </c>
      <c r="G238" s="231" t="s">
        <v>293</v>
      </c>
      <c r="H238" s="232">
        <v>42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0.00019000000000000001</v>
      </c>
      <c r="R238" s="237">
        <f>Q238*H238</f>
        <v>0.007980000000000001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121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7799</v>
      </c>
    </row>
    <row r="239" s="2" customFormat="1" ht="16.5" customHeight="1">
      <c r="A239" s="39"/>
      <c r="B239" s="40"/>
      <c r="C239" s="228" t="s">
        <v>959</v>
      </c>
      <c r="D239" s="228" t="s">
        <v>218</v>
      </c>
      <c r="E239" s="229" t="s">
        <v>4813</v>
      </c>
      <c r="F239" s="230" t="s">
        <v>4814</v>
      </c>
      <c r="G239" s="231" t="s">
        <v>293</v>
      </c>
      <c r="H239" s="232">
        <v>42</v>
      </c>
      <c r="I239" s="233"/>
      <c r="J239" s="234">
        <f>ROUND(I239*H239,2)</f>
        <v>0</v>
      </c>
      <c r="K239" s="230" t="s">
        <v>222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1.0000000000000001E-05</v>
      </c>
      <c r="R239" s="237">
        <f>Q239*H239</f>
        <v>0.00042000000000000002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121</v>
      </c>
      <c r="AT239" s="239" t="s">
        <v>218</v>
      </c>
      <c r="AU239" s="239" t="s">
        <v>121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7800</v>
      </c>
    </row>
    <row r="240" s="2" customFormat="1" ht="16.5" customHeight="1">
      <c r="A240" s="39"/>
      <c r="B240" s="40"/>
      <c r="C240" s="228" t="s">
        <v>963</v>
      </c>
      <c r="D240" s="228" t="s">
        <v>218</v>
      </c>
      <c r="E240" s="229" t="s">
        <v>4816</v>
      </c>
      <c r="F240" s="230" t="s">
        <v>4008</v>
      </c>
      <c r="G240" s="231" t="s">
        <v>3375</v>
      </c>
      <c r="H240" s="232">
        <v>1</v>
      </c>
      <c r="I240" s="233"/>
      <c r="J240" s="234">
        <f>ROUND(I240*H240,2)</f>
        <v>0</v>
      </c>
      <c r="K240" s="230" t="s">
        <v>3891</v>
      </c>
      <c r="L240" s="45"/>
      <c r="M240" s="274" t="s">
        <v>1</v>
      </c>
      <c r="N240" s="275" t="s">
        <v>44</v>
      </c>
      <c r="O240" s="276"/>
      <c r="P240" s="277">
        <f>O240*H240</f>
        <v>0</v>
      </c>
      <c r="Q240" s="277">
        <v>0</v>
      </c>
      <c r="R240" s="277">
        <f>Q240*H240</f>
        <v>0</v>
      </c>
      <c r="S240" s="277">
        <v>0</v>
      </c>
      <c r="T240" s="27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121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7801</v>
      </c>
    </row>
    <row r="241" s="2" customFormat="1" ht="6.96" customHeight="1">
      <c r="A241" s="39"/>
      <c r="B241" s="67"/>
      <c r="C241" s="68"/>
      <c r="D241" s="68"/>
      <c r="E241" s="68"/>
      <c r="F241" s="68"/>
      <c r="G241" s="68"/>
      <c r="H241" s="68"/>
      <c r="I241" s="68"/>
      <c r="J241" s="68"/>
      <c r="K241" s="68"/>
      <c r="L241" s="45"/>
      <c r="M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</sheetData>
  <sheetProtection sheet="1" autoFilter="0" formatColumns="0" formatRows="0" objects="1" scenarios="1" spinCount="100000" saltValue="Uj9LcpxYQWmDVT0a7EyVPKEwiDtm0rlSYwbUS3BD6RFMsvinzaezmW6vN5mwf/+rNsRr6U3fSYnJfuta3jf3Xw==" hashValue="YcTYK1jwTndEGMeMGTOM8RYWSzZgbYWTpqKdOi0IXPijlJDnHgBgmiY057eS9vZ36MNgwQk1RtZFMh8S3XX9Aw==" algorithmName="SHA-512" password="EA0A"/>
  <autoFilter ref="C139:K2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4246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7802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3378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3378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7803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ROUND((SUM(BE131:BE261)),  2)</f>
        <v>0</v>
      </c>
      <c r="G37" s="39"/>
      <c r="H37" s="39"/>
      <c r="I37" s="166">
        <v>0.20999999999999999</v>
      </c>
      <c r="J37" s="165">
        <f>ROUND(((SUM(BE131:BE261))*I37),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ROUND((SUM(BF131:BF261)),  2)</f>
        <v>0</v>
      </c>
      <c r="G38" s="39"/>
      <c r="H38" s="39"/>
      <c r="I38" s="166">
        <v>0.14999999999999999</v>
      </c>
      <c r="J38" s="165">
        <f>ROUND(((SUM(BF131:BF261))*I38),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ROUND((SUM(BG131:BG261)),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ROUND((SUM(BH131:BH261)),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ROUND((SUM(BI131:BI261)),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4246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ZTIc - ZTI část II (zařizovací předměty dle PD interiéru)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Michal Vodňanský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540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544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4313</v>
      </c>
      <c r="E103" s="198"/>
      <c r="F103" s="198"/>
      <c r="G103" s="198"/>
      <c r="H103" s="198"/>
      <c r="I103" s="198"/>
      <c r="J103" s="199">
        <f>J168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7804</v>
      </c>
      <c r="E104" s="198"/>
      <c r="F104" s="198"/>
      <c r="G104" s="198"/>
      <c r="H104" s="198"/>
      <c r="I104" s="198"/>
      <c r="J104" s="199">
        <f>J221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7805</v>
      </c>
      <c r="E105" s="198"/>
      <c r="F105" s="198"/>
      <c r="G105" s="198"/>
      <c r="H105" s="198"/>
      <c r="I105" s="198"/>
      <c r="J105" s="199">
        <f>J255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7384</v>
      </c>
      <c r="E106" s="198"/>
      <c r="F106" s="198"/>
      <c r="G106" s="198"/>
      <c r="H106" s="198"/>
      <c r="I106" s="198"/>
      <c r="J106" s="199">
        <f>J257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7806</v>
      </c>
      <c r="E107" s="193"/>
      <c r="F107" s="193"/>
      <c r="G107" s="193"/>
      <c r="H107" s="193"/>
      <c r="I107" s="193"/>
      <c r="J107" s="194">
        <f>J260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a přístavba objektu MŠ Malínek, Kaplického 386 - NAVÝŠENÍ KAPACITY MŠ MALÍNEK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188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189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79" t="s">
        <v>4823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4246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ZTIc - ZTI část II (zařizovací předměty dle PD interiéru)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22</v>
      </c>
      <c r="D125" s="41"/>
      <c r="E125" s="41"/>
      <c r="F125" s="28" t="str">
        <f>F16</f>
        <v xml:space="preserve"> </v>
      </c>
      <c r="G125" s="41"/>
      <c r="H125" s="41"/>
      <c r="I125" s="33" t="s">
        <v>24</v>
      </c>
      <c r="J125" s="80" t="str">
        <f>IF(J16="","",J16)</f>
        <v>15.9.2021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26</v>
      </c>
      <c r="D127" s="41"/>
      <c r="E127" s="41"/>
      <c r="F127" s="28" t="str">
        <f>E19</f>
        <v xml:space="preserve"> </v>
      </c>
      <c r="G127" s="41"/>
      <c r="H127" s="41"/>
      <c r="I127" s="33" t="s">
        <v>32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30</v>
      </c>
      <c r="D128" s="41"/>
      <c r="E128" s="41"/>
      <c r="F128" s="28" t="str">
        <f>IF(E22="","",E22)</f>
        <v>Vyplň údaj</v>
      </c>
      <c r="G128" s="41"/>
      <c r="H128" s="41"/>
      <c r="I128" s="33" t="s">
        <v>35</v>
      </c>
      <c r="J128" s="37" t="str">
        <f>E28</f>
        <v>Ing. Michal Vodňanský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202</v>
      </c>
      <c r="D130" s="204" t="s">
        <v>64</v>
      </c>
      <c r="E130" s="204" t="s">
        <v>60</v>
      </c>
      <c r="F130" s="204" t="s">
        <v>61</v>
      </c>
      <c r="G130" s="204" t="s">
        <v>203</v>
      </c>
      <c r="H130" s="204" t="s">
        <v>204</v>
      </c>
      <c r="I130" s="204" t="s">
        <v>205</v>
      </c>
      <c r="J130" s="204" t="s">
        <v>193</v>
      </c>
      <c r="K130" s="205" t="s">
        <v>206</v>
      </c>
      <c r="L130" s="206"/>
      <c r="M130" s="101" t="s">
        <v>1</v>
      </c>
      <c r="N130" s="102" t="s">
        <v>43</v>
      </c>
      <c r="O130" s="102" t="s">
        <v>207</v>
      </c>
      <c r="P130" s="102" t="s">
        <v>208</v>
      </c>
      <c r="Q130" s="102" t="s">
        <v>209</v>
      </c>
      <c r="R130" s="102" t="s">
        <v>210</v>
      </c>
      <c r="S130" s="102" t="s">
        <v>211</v>
      </c>
      <c r="T130" s="103" t="s">
        <v>212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213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P132+P260</f>
        <v>0</v>
      </c>
      <c r="Q131" s="105"/>
      <c r="R131" s="209">
        <f>R132+R260</f>
        <v>3.2993199999999998</v>
      </c>
      <c r="S131" s="105"/>
      <c r="T131" s="210">
        <f>T132+T260</f>
        <v>4.9073399999999996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195</v>
      </c>
      <c r="BK131" s="211">
        <f>BK132+BK260</f>
        <v>0</v>
      </c>
    </row>
    <row r="132" s="12" customFormat="1" ht="25.92" customHeight="1">
      <c r="A132" s="12"/>
      <c r="B132" s="212"/>
      <c r="C132" s="213"/>
      <c r="D132" s="214" t="s">
        <v>78</v>
      </c>
      <c r="E132" s="215" t="s">
        <v>1839</v>
      </c>
      <c r="F132" s="215" t="s">
        <v>1840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P133+P168+P221+P255+P257</f>
        <v>0</v>
      </c>
      <c r="Q132" s="220"/>
      <c r="R132" s="221">
        <f>R133+R168+R221+R255+R257</f>
        <v>3.2993199999999998</v>
      </c>
      <c r="S132" s="220"/>
      <c r="T132" s="222">
        <f>T133+T168+T221+T255+T257</f>
        <v>4.9073399999999996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88</v>
      </c>
      <c r="AT132" s="224" t="s">
        <v>78</v>
      </c>
      <c r="AU132" s="224" t="s">
        <v>79</v>
      </c>
      <c r="AY132" s="223" t="s">
        <v>216</v>
      </c>
      <c r="BK132" s="225">
        <f>BK133+BK168+BK221+BK255+BK257</f>
        <v>0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2290</v>
      </c>
      <c r="F133" s="226" t="s">
        <v>2291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SUM(P134:P167)</f>
        <v>0</v>
      </c>
      <c r="Q133" s="220"/>
      <c r="R133" s="221">
        <f>SUM(R134:R167)</f>
        <v>0.57930999999999988</v>
      </c>
      <c r="S133" s="220"/>
      <c r="T133" s="222">
        <f>SUM(T134:T167)</f>
        <v>2.4874000000000001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88</v>
      </c>
      <c r="AT133" s="224" t="s">
        <v>78</v>
      </c>
      <c r="AU133" s="224" t="s">
        <v>86</v>
      </c>
      <c r="AY133" s="223" t="s">
        <v>216</v>
      </c>
      <c r="BK133" s="225">
        <f>SUM(BK134:BK167)</f>
        <v>0</v>
      </c>
    </row>
    <row r="134" s="2" customFormat="1" ht="16.5" customHeight="1">
      <c r="A134" s="39"/>
      <c r="B134" s="40"/>
      <c r="C134" s="228" t="s">
        <v>86</v>
      </c>
      <c r="D134" s="228" t="s">
        <v>218</v>
      </c>
      <c r="E134" s="229" t="s">
        <v>7807</v>
      </c>
      <c r="F134" s="230" t="s">
        <v>7808</v>
      </c>
      <c r="G134" s="231" t="s">
        <v>293</v>
      </c>
      <c r="H134" s="232">
        <v>25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0.026700000000000002</v>
      </c>
      <c r="T134" s="238">
        <f>S134*H134</f>
        <v>0.66749999999999998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290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290</v>
      </c>
      <c r="BM134" s="239" t="s">
        <v>7809</v>
      </c>
    </row>
    <row r="135" s="2" customFormat="1" ht="16.5" customHeight="1">
      <c r="A135" s="39"/>
      <c r="B135" s="40"/>
      <c r="C135" s="228" t="s">
        <v>88</v>
      </c>
      <c r="D135" s="228" t="s">
        <v>218</v>
      </c>
      <c r="E135" s="229" t="s">
        <v>7810</v>
      </c>
      <c r="F135" s="230" t="s">
        <v>7811</v>
      </c>
      <c r="G135" s="231" t="s">
        <v>221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0.01502</v>
      </c>
      <c r="R135" s="237">
        <f>Q135*H135</f>
        <v>0.01502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290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290</v>
      </c>
      <c r="BM135" s="239" t="s">
        <v>7812</v>
      </c>
    </row>
    <row r="136" s="2" customFormat="1" ht="16.5" customHeight="1">
      <c r="A136" s="39"/>
      <c r="B136" s="40"/>
      <c r="C136" s="228" t="s">
        <v>99</v>
      </c>
      <c r="D136" s="228" t="s">
        <v>218</v>
      </c>
      <c r="E136" s="229" t="s">
        <v>7813</v>
      </c>
      <c r="F136" s="230" t="s">
        <v>7814</v>
      </c>
      <c r="G136" s="231" t="s">
        <v>221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0.020029999999999999</v>
      </c>
      <c r="R136" s="237">
        <f>Q136*H136</f>
        <v>0.020029999999999999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290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290</v>
      </c>
      <c r="BM136" s="239" t="s">
        <v>7815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7816</v>
      </c>
      <c r="F137" s="230" t="s">
        <v>7817</v>
      </c>
      <c r="G137" s="231" t="s">
        <v>221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0.032030000000000003</v>
      </c>
      <c r="R137" s="237">
        <f>Q137*H137</f>
        <v>0.032030000000000003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290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290</v>
      </c>
      <c r="BM137" s="239" t="s">
        <v>7818</v>
      </c>
    </row>
    <row r="138" s="2" customFormat="1" ht="16.5" customHeight="1">
      <c r="A138" s="39"/>
      <c r="B138" s="40"/>
      <c r="C138" s="228" t="s">
        <v>236</v>
      </c>
      <c r="D138" s="228" t="s">
        <v>218</v>
      </c>
      <c r="E138" s="229" t="s">
        <v>7819</v>
      </c>
      <c r="F138" s="230" t="s">
        <v>7820</v>
      </c>
      <c r="G138" s="231" t="s">
        <v>221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0.019019999999999999</v>
      </c>
      <c r="R138" s="237">
        <f>Q138*H138</f>
        <v>0.038039999999999997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290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290</v>
      </c>
      <c r="BM138" s="239" t="s">
        <v>7821</v>
      </c>
    </row>
    <row r="139" s="2" customFormat="1" ht="16.5" customHeight="1">
      <c r="A139" s="39"/>
      <c r="B139" s="40"/>
      <c r="C139" s="228" t="s">
        <v>241</v>
      </c>
      <c r="D139" s="228" t="s">
        <v>218</v>
      </c>
      <c r="E139" s="229" t="s">
        <v>7822</v>
      </c>
      <c r="F139" s="230" t="s">
        <v>7823</v>
      </c>
      <c r="G139" s="231" t="s">
        <v>221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0.024029999999999999</v>
      </c>
      <c r="R139" s="237">
        <f>Q139*H139</f>
        <v>0.048059999999999999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290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290</v>
      </c>
      <c r="BM139" s="239" t="s">
        <v>7824</v>
      </c>
    </row>
    <row r="140" s="2" customFormat="1" ht="16.5" customHeight="1">
      <c r="A140" s="39"/>
      <c r="B140" s="40"/>
      <c r="C140" s="228" t="s">
        <v>245</v>
      </c>
      <c r="D140" s="228" t="s">
        <v>218</v>
      </c>
      <c r="E140" s="229" t="s">
        <v>7825</v>
      </c>
      <c r="F140" s="230" t="s">
        <v>7826</v>
      </c>
      <c r="G140" s="231" t="s">
        <v>293</v>
      </c>
      <c r="H140" s="232">
        <v>85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0.014919999999999999</v>
      </c>
      <c r="T140" s="238">
        <f>S140*H140</f>
        <v>1.2682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290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290</v>
      </c>
      <c r="BM140" s="239" t="s">
        <v>7827</v>
      </c>
    </row>
    <row r="141" s="2" customFormat="1" ht="16.5" customHeight="1">
      <c r="A141" s="39"/>
      <c r="B141" s="40"/>
      <c r="C141" s="228" t="s">
        <v>250</v>
      </c>
      <c r="D141" s="228" t="s">
        <v>218</v>
      </c>
      <c r="E141" s="229" t="s">
        <v>7828</v>
      </c>
      <c r="F141" s="230" t="s">
        <v>7829</v>
      </c>
      <c r="G141" s="231" t="s">
        <v>293</v>
      </c>
      <c r="H141" s="232">
        <v>18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0.03065</v>
      </c>
      <c r="T141" s="238">
        <f>S141*H141</f>
        <v>0.55169999999999997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290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290</v>
      </c>
      <c r="BM141" s="239" t="s">
        <v>7830</v>
      </c>
    </row>
    <row r="142" s="2" customFormat="1" ht="16.5" customHeight="1">
      <c r="A142" s="39"/>
      <c r="B142" s="40"/>
      <c r="C142" s="228" t="s">
        <v>255</v>
      </c>
      <c r="D142" s="228" t="s">
        <v>218</v>
      </c>
      <c r="E142" s="229" t="s">
        <v>7706</v>
      </c>
      <c r="F142" s="230" t="s">
        <v>7707</v>
      </c>
      <c r="G142" s="231" t="s">
        <v>221</v>
      </c>
      <c r="H142" s="232">
        <v>7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0.001</v>
      </c>
      <c r="R142" s="237">
        <f>Q142*H142</f>
        <v>0.0070000000000000001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290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290</v>
      </c>
      <c r="BM142" s="239" t="s">
        <v>7831</v>
      </c>
    </row>
    <row r="143" s="2" customFormat="1" ht="16.5" customHeight="1">
      <c r="A143" s="39"/>
      <c r="B143" s="40"/>
      <c r="C143" s="228" t="s">
        <v>260</v>
      </c>
      <c r="D143" s="228" t="s">
        <v>218</v>
      </c>
      <c r="E143" s="229" t="s">
        <v>7832</v>
      </c>
      <c r="F143" s="230" t="s">
        <v>7833</v>
      </c>
      <c r="G143" s="231" t="s">
        <v>293</v>
      </c>
      <c r="H143" s="232">
        <v>23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0.00191</v>
      </c>
      <c r="R143" s="237">
        <f>Q143*H143</f>
        <v>0.043930000000000004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290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290</v>
      </c>
      <c r="BM143" s="239" t="s">
        <v>7834</v>
      </c>
    </row>
    <row r="144" s="2" customFormat="1" ht="16.5" customHeight="1">
      <c r="A144" s="39"/>
      <c r="B144" s="40"/>
      <c r="C144" s="228" t="s">
        <v>265</v>
      </c>
      <c r="D144" s="228" t="s">
        <v>218</v>
      </c>
      <c r="E144" s="229" t="s">
        <v>4269</v>
      </c>
      <c r="F144" s="230" t="s">
        <v>4270</v>
      </c>
      <c r="G144" s="231" t="s">
        <v>293</v>
      </c>
      <c r="H144" s="232">
        <v>27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0.00142</v>
      </c>
      <c r="R144" s="237">
        <f>Q144*H144</f>
        <v>0.038339999999999999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290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290</v>
      </c>
      <c r="BM144" s="239" t="s">
        <v>7835</v>
      </c>
    </row>
    <row r="145" s="2" customFormat="1" ht="16.5" customHeight="1">
      <c r="A145" s="39"/>
      <c r="B145" s="40"/>
      <c r="C145" s="228" t="s">
        <v>269</v>
      </c>
      <c r="D145" s="228" t="s">
        <v>218</v>
      </c>
      <c r="E145" s="229" t="s">
        <v>4272</v>
      </c>
      <c r="F145" s="230" t="s">
        <v>4273</v>
      </c>
      <c r="G145" s="231" t="s">
        <v>293</v>
      </c>
      <c r="H145" s="232">
        <v>7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0.0074400000000000004</v>
      </c>
      <c r="R145" s="237">
        <f>Q145*H145</f>
        <v>0.052080000000000001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290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290</v>
      </c>
      <c r="BM145" s="239" t="s">
        <v>7836</v>
      </c>
    </row>
    <row r="146" s="2" customFormat="1" ht="16.5" customHeight="1">
      <c r="A146" s="39"/>
      <c r="B146" s="40"/>
      <c r="C146" s="228" t="s">
        <v>274</v>
      </c>
      <c r="D146" s="228" t="s">
        <v>218</v>
      </c>
      <c r="E146" s="229" t="s">
        <v>2303</v>
      </c>
      <c r="F146" s="230" t="s">
        <v>2304</v>
      </c>
      <c r="G146" s="231" t="s">
        <v>293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0.012319999999999999</v>
      </c>
      <c r="R146" s="237">
        <f>Q146*H146</f>
        <v>0.012319999999999999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290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290</v>
      </c>
      <c r="BM146" s="239" t="s">
        <v>7837</v>
      </c>
    </row>
    <row r="147" s="2" customFormat="1" ht="16.5" customHeight="1">
      <c r="A147" s="39"/>
      <c r="B147" s="40"/>
      <c r="C147" s="228" t="s">
        <v>280</v>
      </c>
      <c r="D147" s="228" t="s">
        <v>218</v>
      </c>
      <c r="E147" s="229" t="s">
        <v>7838</v>
      </c>
      <c r="F147" s="230" t="s">
        <v>7839</v>
      </c>
      <c r="G147" s="231" t="s">
        <v>293</v>
      </c>
      <c r="H147" s="232">
        <v>6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0.00059000000000000003</v>
      </c>
      <c r="R147" s="237">
        <f>Q147*H147</f>
        <v>0.0035400000000000002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290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290</v>
      </c>
      <c r="BM147" s="239" t="s">
        <v>7840</v>
      </c>
    </row>
    <row r="148" s="2" customFormat="1" ht="16.5" customHeight="1">
      <c r="A148" s="39"/>
      <c r="B148" s="40"/>
      <c r="C148" s="228" t="s">
        <v>8</v>
      </c>
      <c r="D148" s="228" t="s">
        <v>218</v>
      </c>
      <c r="E148" s="229" t="s">
        <v>7841</v>
      </c>
      <c r="F148" s="230" t="s">
        <v>7842</v>
      </c>
      <c r="G148" s="231" t="s">
        <v>293</v>
      </c>
      <c r="H148" s="232">
        <v>56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0.0020100000000000001</v>
      </c>
      <c r="R148" s="237">
        <f>Q148*H148</f>
        <v>0.11256000000000001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290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290</v>
      </c>
      <c r="BM148" s="239" t="s">
        <v>7843</v>
      </c>
    </row>
    <row r="149" s="2" customFormat="1" ht="16.5" customHeight="1">
      <c r="A149" s="39"/>
      <c r="B149" s="40"/>
      <c r="C149" s="228" t="s">
        <v>290</v>
      </c>
      <c r="D149" s="228" t="s">
        <v>218</v>
      </c>
      <c r="E149" s="229" t="s">
        <v>4356</v>
      </c>
      <c r="F149" s="230" t="s">
        <v>4357</v>
      </c>
      <c r="G149" s="231" t="s">
        <v>293</v>
      </c>
      <c r="H149" s="232">
        <v>13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0.00040999999999999999</v>
      </c>
      <c r="R149" s="237">
        <f>Q149*H149</f>
        <v>0.0053299999999999997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290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290</v>
      </c>
      <c r="BM149" s="239" t="s">
        <v>7844</v>
      </c>
    </row>
    <row r="150" s="2" customFormat="1" ht="16.5" customHeight="1">
      <c r="A150" s="39"/>
      <c r="B150" s="40"/>
      <c r="C150" s="228" t="s">
        <v>297</v>
      </c>
      <c r="D150" s="228" t="s">
        <v>218</v>
      </c>
      <c r="E150" s="229" t="s">
        <v>4359</v>
      </c>
      <c r="F150" s="230" t="s">
        <v>4360</v>
      </c>
      <c r="G150" s="231" t="s">
        <v>293</v>
      </c>
      <c r="H150" s="232">
        <v>18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0.00048000000000000001</v>
      </c>
      <c r="R150" s="237">
        <f>Q150*H150</f>
        <v>0.0086400000000000001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290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290</v>
      </c>
      <c r="BM150" s="239" t="s">
        <v>7845</v>
      </c>
    </row>
    <row r="151" s="2" customFormat="1" ht="16.5" customHeight="1">
      <c r="A151" s="39"/>
      <c r="B151" s="40"/>
      <c r="C151" s="228" t="s">
        <v>302</v>
      </c>
      <c r="D151" s="228" t="s">
        <v>218</v>
      </c>
      <c r="E151" s="229" t="s">
        <v>4365</v>
      </c>
      <c r="F151" s="230" t="s">
        <v>4366</v>
      </c>
      <c r="G151" s="231" t="s">
        <v>293</v>
      </c>
      <c r="H151" s="232">
        <v>8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0.0022399999999999998</v>
      </c>
      <c r="R151" s="237">
        <f>Q151*H151</f>
        <v>0.017919999999999998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290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290</v>
      </c>
      <c r="BM151" s="239" t="s">
        <v>7846</v>
      </c>
    </row>
    <row r="152" s="2" customFormat="1" ht="16.5" customHeight="1">
      <c r="A152" s="39"/>
      <c r="B152" s="40"/>
      <c r="C152" s="228" t="s">
        <v>309</v>
      </c>
      <c r="D152" s="228" t="s">
        <v>218</v>
      </c>
      <c r="E152" s="229" t="s">
        <v>7847</v>
      </c>
      <c r="F152" s="230" t="s">
        <v>7848</v>
      </c>
      <c r="G152" s="231" t="s">
        <v>293</v>
      </c>
      <c r="H152" s="232">
        <v>20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0.0019300000000000001</v>
      </c>
      <c r="R152" s="237">
        <f>Q152*H152</f>
        <v>0.038600000000000002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290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290</v>
      </c>
      <c r="BM152" s="239" t="s">
        <v>7849</v>
      </c>
    </row>
    <row r="153" s="2" customFormat="1" ht="24.15" customHeight="1">
      <c r="A153" s="39"/>
      <c r="B153" s="40"/>
      <c r="C153" s="228" t="s">
        <v>313</v>
      </c>
      <c r="D153" s="228" t="s">
        <v>218</v>
      </c>
      <c r="E153" s="229" t="s">
        <v>7850</v>
      </c>
      <c r="F153" s="230" t="s">
        <v>7851</v>
      </c>
      <c r="G153" s="231" t="s">
        <v>293</v>
      </c>
      <c r="H153" s="232">
        <v>20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0.0019300000000000001</v>
      </c>
      <c r="R153" s="237">
        <f>Q153*H153</f>
        <v>0.038600000000000002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290</v>
      </c>
      <c r="BM153" s="239" t="s">
        <v>7852</v>
      </c>
    </row>
    <row r="154" s="2" customFormat="1" ht="16.5" customHeight="1">
      <c r="A154" s="39"/>
      <c r="B154" s="40"/>
      <c r="C154" s="228" t="s">
        <v>7</v>
      </c>
      <c r="D154" s="228" t="s">
        <v>218</v>
      </c>
      <c r="E154" s="229" t="s">
        <v>7853</v>
      </c>
      <c r="F154" s="230" t="s">
        <v>7854</v>
      </c>
      <c r="G154" s="231" t="s">
        <v>221</v>
      </c>
      <c r="H154" s="232">
        <v>29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7855</v>
      </c>
    </row>
    <row r="155" s="2" customFormat="1" ht="16.5" customHeight="1">
      <c r="A155" s="39"/>
      <c r="B155" s="40"/>
      <c r="C155" s="228" t="s">
        <v>320</v>
      </c>
      <c r="D155" s="228" t="s">
        <v>218</v>
      </c>
      <c r="E155" s="229" t="s">
        <v>7856</v>
      </c>
      <c r="F155" s="230" t="s">
        <v>7857</v>
      </c>
      <c r="G155" s="231" t="s">
        <v>221</v>
      </c>
      <c r="H155" s="232">
        <v>15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7858</v>
      </c>
    </row>
    <row r="156" s="2" customFormat="1" ht="16.5" customHeight="1">
      <c r="A156" s="39"/>
      <c r="B156" s="40"/>
      <c r="C156" s="228" t="s">
        <v>325</v>
      </c>
      <c r="D156" s="228" t="s">
        <v>218</v>
      </c>
      <c r="E156" s="229" t="s">
        <v>7859</v>
      </c>
      <c r="F156" s="230" t="s">
        <v>7860</v>
      </c>
      <c r="G156" s="231" t="s">
        <v>221</v>
      </c>
      <c r="H156" s="232">
        <v>21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290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290</v>
      </c>
      <c r="BM156" s="239" t="s">
        <v>7861</v>
      </c>
    </row>
    <row r="157" s="2" customFormat="1" ht="21.75" customHeight="1">
      <c r="A157" s="39"/>
      <c r="B157" s="40"/>
      <c r="C157" s="228" t="s">
        <v>331</v>
      </c>
      <c r="D157" s="228" t="s">
        <v>218</v>
      </c>
      <c r="E157" s="229" t="s">
        <v>7862</v>
      </c>
      <c r="F157" s="230" t="s">
        <v>7863</v>
      </c>
      <c r="G157" s="231" t="s">
        <v>221</v>
      </c>
      <c r="H157" s="232">
        <v>3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0.0010100000000000001</v>
      </c>
      <c r="R157" s="237">
        <f>Q157*H157</f>
        <v>0.0030300000000000001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290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290</v>
      </c>
      <c r="BM157" s="239" t="s">
        <v>7864</v>
      </c>
    </row>
    <row r="158" s="2" customFormat="1" ht="16.5" customHeight="1">
      <c r="A158" s="39"/>
      <c r="B158" s="40"/>
      <c r="C158" s="228" t="s">
        <v>336</v>
      </c>
      <c r="D158" s="228" t="s">
        <v>218</v>
      </c>
      <c r="E158" s="229" t="s">
        <v>7865</v>
      </c>
      <c r="F158" s="230" t="s">
        <v>7866</v>
      </c>
      <c r="G158" s="231" t="s">
        <v>221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0.010189999999999999</v>
      </c>
      <c r="R158" s="237">
        <f>Q158*H158</f>
        <v>0.020379999999999999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290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290</v>
      </c>
      <c r="BM158" s="239" t="s">
        <v>7867</v>
      </c>
    </row>
    <row r="159" s="2" customFormat="1" ht="24.15" customHeight="1">
      <c r="A159" s="39"/>
      <c r="B159" s="40"/>
      <c r="C159" s="228" t="s">
        <v>341</v>
      </c>
      <c r="D159" s="228" t="s">
        <v>218</v>
      </c>
      <c r="E159" s="229" t="s">
        <v>7868</v>
      </c>
      <c r="F159" s="230" t="s">
        <v>7869</v>
      </c>
      <c r="G159" s="231" t="s">
        <v>221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0.010189999999999999</v>
      </c>
      <c r="R159" s="237">
        <f>Q159*H159</f>
        <v>0.010189999999999999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290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290</v>
      </c>
      <c r="BM159" s="239" t="s">
        <v>7870</v>
      </c>
    </row>
    <row r="160" s="2" customFormat="1" ht="24.15" customHeight="1">
      <c r="A160" s="39"/>
      <c r="B160" s="40"/>
      <c r="C160" s="228" t="s">
        <v>346</v>
      </c>
      <c r="D160" s="228" t="s">
        <v>218</v>
      </c>
      <c r="E160" s="229" t="s">
        <v>7871</v>
      </c>
      <c r="F160" s="230" t="s">
        <v>7872</v>
      </c>
      <c r="G160" s="231" t="s">
        <v>221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0.010189999999999999</v>
      </c>
      <c r="R160" s="237">
        <f>Q160*H160</f>
        <v>0.010189999999999999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290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290</v>
      </c>
      <c r="BM160" s="239" t="s">
        <v>7873</v>
      </c>
    </row>
    <row r="161" s="2" customFormat="1" ht="16.5" customHeight="1">
      <c r="A161" s="39"/>
      <c r="B161" s="40"/>
      <c r="C161" s="228" t="s">
        <v>351</v>
      </c>
      <c r="D161" s="228" t="s">
        <v>218</v>
      </c>
      <c r="E161" s="229" t="s">
        <v>7874</v>
      </c>
      <c r="F161" s="230" t="s">
        <v>7875</v>
      </c>
      <c r="G161" s="231" t="s">
        <v>221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0.00022000000000000001</v>
      </c>
      <c r="R161" s="237">
        <f>Q161*H161</f>
        <v>0.00022000000000000001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7876</v>
      </c>
    </row>
    <row r="162" s="2" customFormat="1" ht="16.5" customHeight="1">
      <c r="A162" s="39"/>
      <c r="B162" s="40"/>
      <c r="C162" s="228" t="s">
        <v>356</v>
      </c>
      <c r="D162" s="228" t="s">
        <v>218</v>
      </c>
      <c r="E162" s="229" t="s">
        <v>7877</v>
      </c>
      <c r="F162" s="230" t="s">
        <v>7878</v>
      </c>
      <c r="G162" s="231" t="s">
        <v>221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0.00050000000000000001</v>
      </c>
      <c r="R162" s="237">
        <f>Q162*H162</f>
        <v>0.00050000000000000001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290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290</v>
      </c>
      <c r="BM162" s="239" t="s">
        <v>7879</v>
      </c>
    </row>
    <row r="163" s="2" customFormat="1" ht="16.5" customHeight="1">
      <c r="A163" s="39"/>
      <c r="B163" s="40"/>
      <c r="C163" s="228" t="s">
        <v>362</v>
      </c>
      <c r="D163" s="228" t="s">
        <v>218</v>
      </c>
      <c r="E163" s="229" t="s">
        <v>4387</v>
      </c>
      <c r="F163" s="230" t="s">
        <v>4388</v>
      </c>
      <c r="G163" s="231" t="s">
        <v>221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0.00029</v>
      </c>
      <c r="R163" s="237">
        <f>Q163*H163</f>
        <v>0.00174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7880</v>
      </c>
    </row>
    <row r="164" s="2" customFormat="1" ht="16.5" customHeight="1">
      <c r="A164" s="39"/>
      <c r="B164" s="40"/>
      <c r="C164" s="228" t="s">
        <v>367</v>
      </c>
      <c r="D164" s="228" t="s">
        <v>218</v>
      </c>
      <c r="E164" s="229" t="s">
        <v>4378</v>
      </c>
      <c r="F164" s="230" t="s">
        <v>7881</v>
      </c>
      <c r="G164" s="231" t="s">
        <v>221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0.00051000000000000004</v>
      </c>
      <c r="R164" s="237">
        <f>Q164*H164</f>
        <v>0.0010200000000000001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290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290</v>
      </c>
      <c r="BM164" s="239" t="s">
        <v>7882</v>
      </c>
    </row>
    <row r="165" s="2" customFormat="1" ht="16.5" customHeight="1">
      <c r="A165" s="39"/>
      <c r="B165" s="40"/>
      <c r="C165" s="228" t="s">
        <v>371</v>
      </c>
      <c r="D165" s="228" t="s">
        <v>218</v>
      </c>
      <c r="E165" s="229" t="s">
        <v>4275</v>
      </c>
      <c r="F165" s="230" t="s">
        <v>7883</v>
      </c>
      <c r="G165" s="231" t="s">
        <v>293</v>
      </c>
      <c r="H165" s="232">
        <v>58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290</v>
      </c>
      <c r="BM165" s="239" t="s">
        <v>7884</v>
      </c>
    </row>
    <row r="166" s="2" customFormat="1" ht="16.5" customHeight="1">
      <c r="A166" s="39"/>
      <c r="B166" s="40"/>
      <c r="C166" s="228" t="s">
        <v>376</v>
      </c>
      <c r="D166" s="228" t="s">
        <v>218</v>
      </c>
      <c r="E166" s="229" t="s">
        <v>7885</v>
      </c>
      <c r="F166" s="230" t="s">
        <v>7886</v>
      </c>
      <c r="G166" s="231" t="s">
        <v>359</v>
      </c>
      <c r="H166" s="232">
        <v>2.4870000000000001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7887</v>
      </c>
    </row>
    <row r="167" s="2" customFormat="1" ht="16.5" customHeight="1">
      <c r="A167" s="39"/>
      <c r="B167" s="40"/>
      <c r="C167" s="228" t="s">
        <v>380</v>
      </c>
      <c r="D167" s="228" t="s">
        <v>218</v>
      </c>
      <c r="E167" s="229" t="s">
        <v>4292</v>
      </c>
      <c r="F167" s="230" t="s">
        <v>4293</v>
      </c>
      <c r="G167" s="231" t="s">
        <v>359</v>
      </c>
      <c r="H167" s="232">
        <v>0.57899999999999996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7888</v>
      </c>
    </row>
    <row r="168" s="12" customFormat="1" ht="22.8" customHeight="1">
      <c r="A168" s="12"/>
      <c r="B168" s="212"/>
      <c r="C168" s="213"/>
      <c r="D168" s="214" t="s">
        <v>78</v>
      </c>
      <c r="E168" s="226" t="s">
        <v>4434</v>
      </c>
      <c r="F168" s="226" t="s">
        <v>4435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SUM(P169:P220)</f>
        <v>0</v>
      </c>
      <c r="Q168" s="220"/>
      <c r="R168" s="221">
        <f>SUM(R169:R220)</f>
        <v>1.1270800000000001</v>
      </c>
      <c r="S168" s="220"/>
      <c r="T168" s="222">
        <f>SUM(T169:T220)</f>
        <v>0.66910999999999998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88</v>
      </c>
      <c r="AT168" s="224" t="s">
        <v>78</v>
      </c>
      <c r="AU168" s="224" t="s">
        <v>86</v>
      </c>
      <c r="AY168" s="223" t="s">
        <v>216</v>
      </c>
      <c r="BK168" s="225">
        <f>SUM(BK169:BK220)</f>
        <v>0</v>
      </c>
    </row>
    <row r="169" s="2" customFormat="1" ht="16.5" customHeight="1">
      <c r="A169" s="39"/>
      <c r="B169" s="40"/>
      <c r="C169" s="228" t="s">
        <v>384</v>
      </c>
      <c r="D169" s="228" t="s">
        <v>218</v>
      </c>
      <c r="E169" s="229" t="s">
        <v>7889</v>
      </c>
      <c r="F169" s="230" t="s">
        <v>7890</v>
      </c>
      <c r="G169" s="231" t="s">
        <v>293</v>
      </c>
      <c r="H169" s="232">
        <v>80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0.0021299999999999999</v>
      </c>
      <c r="T169" s="238">
        <f>S169*H169</f>
        <v>0.1704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7891</v>
      </c>
    </row>
    <row r="170" s="2" customFormat="1" ht="16.5" customHeight="1">
      <c r="A170" s="39"/>
      <c r="B170" s="40"/>
      <c r="C170" s="228" t="s">
        <v>389</v>
      </c>
      <c r="D170" s="228" t="s">
        <v>218</v>
      </c>
      <c r="E170" s="229" t="s">
        <v>7892</v>
      </c>
      <c r="F170" s="230" t="s">
        <v>7893</v>
      </c>
      <c r="G170" s="231" t="s">
        <v>293</v>
      </c>
      <c r="H170" s="232">
        <v>65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0.0049699999999999996</v>
      </c>
      <c r="T170" s="238">
        <f>S170*H170</f>
        <v>0.32304999999999995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7894</v>
      </c>
    </row>
    <row r="171" s="2" customFormat="1" ht="16.5" customHeight="1">
      <c r="A171" s="39"/>
      <c r="B171" s="40"/>
      <c r="C171" s="228" t="s">
        <v>394</v>
      </c>
      <c r="D171" s="228" t="s">
        <v>218</v>
      </c>
      <c r="E171" s="229" t="s">
        <v>7895</v>
      </c>
      <c r="F171" s="230" t="s">
        <v>7896</v>
      </c>
      <c r="G171" s="231" t="s">
        <v>293</v>
      </c>
      <c r="H171" s="232">
        <v>20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0.0067000000000000002</v>
      </c>
      <c r="T171" s="238">
        <f>S171*H171</f>
        <v>0.13400000000000001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7897</v>
      </c>
    </row>
    <row r="172" s="2" customFormat="1" ht="16.5" customHeight="1">
      <c r="A172" s="39"/>
      <c r="B172" s="40"/>
      <c r="C172" s="228" t="s">
        <v>398</v>
      </c>
      <c r="D172" s="228" t="s">
        <v>218</v>
      </c>
      <c r="E172" s="229" t="s">
        <v>7898</v>
      </c>
      <c r="F172" s="230" t="s">
        <v>7899</v>
      </c>
      <c r="G172" s="231" t="s">
        <v>293</v>
      </c>
      <c r="H172" s="232">
        <v>36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0.00051000000000000004</v>
      </c>
      <c r="R172" s="237">
        <f>Q172*H172</f>
        <v>0.018360000000000001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7900</v>
      </c>
    </row>
    <row r="173" s="2" customFormat="1" ht="16.5" customHeight="1">
      <c r="A173" s="39"/>
      <c r="B173" s="40"/>
      <c r="C173" s="228" t="s">
        <v>403</v>
      </c>
      <c r="D173" s="228" t="s">
        <v>218</v>
      </c>
      <c r="E173" s="229" t="s">
        <v>7901</v>
      </c>
      <c r="F173" s="230" t="s">
        <v>7902</v>
      </c>
      <c r="G173" s="231" t="s">
        <v>293</v>
      </c>
      <c r="H173" s="232">
        <v>79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0.00084000000000000003</v>
      </c>
      <c r="R173" s="237">
        <f>Q173*H173</f>
        <v>0.066360000000000002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290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290</v>
      </c>
      <c r="BM173" s="239" t="s">
        <v>7903</v>
      </c>
    </row>
    <row r="174" s="2" customFormat="1" ht="16.5" customHeight="1">
      <c r="A174" s="39"/>
      <c r="B174" s="40"/>
      <c r="C174" s="228" t="s">
        <v>408</v>
      </c>
      <c r="D174" s="228" t="s">
        <v>218</v>
      </c>
      <c r="E174" s="229" t="s">
        <v>7904</v>
      </c>
      <c r="F174" s="230" t="s">
        <v>7905</v>
      </c>
      <c r="G174" s="231" t="s">
        <v>293</v>
      </c>
      <c r="H174" s="232">
        <v>81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0.00116</v>
      </c>
      <c r="R174" s="237">
        <f>Q174*H174</f>
        <v>0.093960000000000002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7906</v>
      </c>
    </row>
    <row r="175" s="2" customFormat="1" ht="16.5" customHeight="1">
      <c r="A175" s="39"/>
      <c r="B175" s="40"/>
      <c r="C175" s="228" t="s">
        <v>415</v>
      </c>
      <c r="D175" s="228" t="s">
        <v>218</v>
      </c>
      <c r="E175" s="229" t="s">
        <v>7907</v>
      </c>
      <c r="F175" s="230" t="s">
        <v>7908</v>
      </c>
      <c r="G175" s="231" t="s">
        <v>293</v>
      </c>
      <c r="H175" s="232">
        <v>18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0.0014400000000000001</v>
      </c>
      <c r="R175" s="237">
        <f>Q175*H175</f>
        <v>0.025920000000000002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7909</v>
      </c>
    </row>
    <row r="176" s="2" customFormat="1" ht="16.5" customHeight="1">
      <c r="A176" s="39"/>
      <c r="B176" s="40"/>
      <c r="C176" s="228" t="s">
        <v>420</v>
      </c>
      <c r="D176" s="228" t="s">
        <v>218</v>
      </c>
      <c r="E176" s="229" t="s">
        <v>7910</v>
      </c>
      <c r="F176" s="230" t="s">
        <v>7911</v>
      </c>
      <c r="G176" s="231" t="s">
        <v>293</v>
      </c>
      <c r="H176" s="232">
        <v>48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0.00362</v>
      </c>
      <c r="R176" s="237">
        <f>Q176*H176</f>
        <v>0.17376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7912</v>
      </c>
    </row>
    <row r="177" s="2" customFormat="1" ht="16.5" customHeight="1">
      <c r="A177" s="39"/>
      <c r="B177" s="40"/>
      <c r="C177" s="228" t="s">
        <v>424</v>
      </c>
      <c r="D177" s="228" t="s">
        <v>218</v>
      </c>
      <c r="E177" s="229" t="s">
        <v>7913</v>
      </c>
      <c r="F177" s="230" t="s">
        <v>7914</v>
      </c>
      <c r="G177" s="231" t="s">
        <v>293</v>
      </c>
      <c r="H177" s="232">
        <v>9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0.00362</v>
      </c>
      <c r="R177" s="237">
        <f>Q177*H177</f>
        <v>0.032579999999999998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7915</v>
      </c>
    </row>
    <row r="178" s="2" customFormat="1" ht="16.5" customHeight="1">
      <c r="A178" s="39"/>
      <c r="B178" s="40"/>
      <c r="C178" s="228" t="s">
        <v>428</v>
      </c>
      <c r="D178" s="228" t="s">
        <v>218</v>
      </c>
      <c r="E178" s="229" t="s">
        <v>7916</v>
      </c>
      <c r="F178" s="230" t="s">
        <v>7917</v>
      </c>
      <c r="G178" s="231" t="s">
        <v>293</v>
      </c>
      <c r="H178" s="232">
        <v>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0.0061000000000000004</v>
      </c>
      <c r="R178" s="237">
        <f>Q178*H178</f>
        <v>0.012200000000000001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7918</v>
      </c>
    </row>
    <row r="179" s="2" customFormat="1" ht="16.5" customHeight="1">
      <c r="A179" s="39"/>
      <c r="B179" s="40"/>
      <c r="C179" s="228" t="s">
        <v>432</v>
      </c>
      <c r="D179" s="228" t="s">
        <v>218</v>
      </c>
      <c r="E179" s="229" t="s">
        <v>7919</v>
      </c>
      <c r="F179" s="230" t="s">
        <v>7920</v>
      </c>
      <c r="G179" s="231" t="s">
        <v>293</v>
      </c>
      <c r="H179" s="232">
        <v>98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0.00072999999999999996</v>
      </c>
      <c r="R179" s="237">
        <f>Q179*H179</f>
        <v>0.071539999999999992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7921</v>
      </c>
    </row>
    <row r="180" s="2" customFormat="1" ht="16.5" customHeight="1">
      <c r="A180" s="39"/>
      <c r="B180" s="40"/>
      <c r="C180" s="228" t="s">
        <v>436</v>
      </c>
      <c r="D180" s="228" t="s">
        <v>218</v>
      </c>
      <c r="E180" s="229" t="s">
        <v>7922</v>
      </c>
      <c r="F180" s="230" t="s">
        <v>7923</v>
      </c>
      <c r="G180" s="231" t="s">
        <v>293</v>
      </c>
      <c r="H180" s="232">
        <v>32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0.00097999999999999997</v>
      </c>
      <c r="R180" s="237">
        <f>Q180*H180</f>
        <v>0.031359999999999999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7924</v>
      </c>
    </row>
    <row r="181" s="2" customFormat="1" ht="16.5" customHeight="1">
      <c r="A181" s="39"/>
      <c r="B181" s="40"/>
      <c r="C181" s="228" t="s">
        <v>441</v>
      </c>
      <c r="D181" s="228" t="s">
        <v>218</v>
      </c>
      <c r="E181" s="229" t="s">
        <v>7925</v>
      </c>
      <c r="F181" s="230" t="s">
        <v>7926</v>
      </c>
      <c r="G181" s="231" t="s">
        <v>293</v>
      </c>
      <c r="H181" s="232">
        <v>45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0.0012999999999999999</v>
      </c>
      <c r="R181" s="237">
        <f>Q181*H181</f>
        <v>0.058499999999999996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7927</v>
      </c>
    </row>
    <row r="182" s="2" customFormat="1" ht="16.5" customHeight="1">
      <c r="A182" s="39"/>
      <c r="B182" s="40"/>
      <c r="C182" s="228" t="s">
        <v>445</v>
      </c>
      <c r="D182" s="228" t="s">
        <v>218</v>
      </c>
      <c r="E182" s="229" t="s">
        <v>7928</v>
      </c>
      <c r="F182" s="230" t="s">
        <v>7929</v>
      </c>
      <c r="G182" s="231" t="s">
        <v>293</v>
      </c>
      <c r="H182" s="232">
        <v>8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0.00263</v>
      </c>
      <c r="R182" s="237">
        <f>Q182*H182</f>
        <v>0.02104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7930</v>
      </c>
    </row>
    <row r="183" s="2" customFormat="1" ht="16.5" customHeight="1">
      <c r="A183" s="39"/>
      <c r="B183" s="40"/>
      <c r="C183" s="228" t="s">
        <v>449</v>
      </c>
      <c r="D183" s="228" t="s">
        <v>218</v>
      </c>
      <c r="E183" s="229" t="s">
        <v>7931</v>
      </c>
      <c r="F183" s="230" t="s">
        <v>7932</v>
      </c>
      <c r="G183" s="231" t="s">
        <v>293</v>
      </c>
      <c r="H183" s="232">
        <v>8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0.00364</v>
      </c>
      <c r="R183" s="237">
        <f>Q183*H183</f>
        <v>0.02912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7933</v>
      </c>
    </row>
    <row r="184" s="2" customFormat="1" ht="21.75" customHeight="1">
      <c r="A184" s="39"/>
      <c r="B184" s="40"/>
      <c r="C184" s="228" t="s">
        <v>453</v>
      </c>
      <c r="D184" s="228" t="s">
        <v>218</v>
      </c>
      <c r="E184" s="229" t="s">
        <v>7934</v>
      </c>
      <c r="F184" s="230" t="s">
        <v>7935</v>
      </c>
      <c r="G184" s="231" t="s">
        <v>293</v>
      </c>
      <c r="H184" s="232">
        <v>61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4.0000000000000003E-05</v>
      </c>
      <c r="R184" s="237">
        <f>Q184*H184</f>
        <v>0.0024400000000000003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7936</v>
      </c>
    </row>
    <row r="185" s="2" customFormat="1" ht="21.75" customHeight="1">
      <c r="A185" s="39"/>
      <c r="B185" s="40"/>
      <c r="C185" s="228" t="s">
        <v>459</v>
      </c>
      <c r="D185" s="228" t="s">
        <v>218</v>
      </c>
      <c r="E185" s="229" t="s">
        <v>7937</v>
      </c>
      <c r="F185" s="230" t="s">
        <v>7938</v>
      </c>
      <c r="G185" s="231" t="s">
        <v>293</v>
      </c>
      <c r="H185" s="232">
        <v>31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4.0000000000000003E-05</v>
      </c>
      <c r="R185" s="237">
        <f>Q185*H185</f>
        <v>0.00124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7939</v>
      </c>
    </row>
    <row r="186" s="2" customFormat="1" ht="21.75" customHeight="1">
      <c r="A186" s="39"/>
      <c r="B186" s="40"/>
      <c r="C186" s="228" t="s">
        <v>464</v>
      </c>
      <c r="D186" s="228" t="s">
        <v>218</v>
      </c>
      <c r="E186" s="229" t="s">
        <v>7940</v>
      </c>
      <c r="F186" s="230" t="s">
        <v>7941</v>
      </c>
      <c r="G186" s="231" t="s">
        <v>293</v>
      </c>
      <c r="H186" s="232">
        <v>86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5.0000000000000002E-05</v>
      </c>
      <c r="R186" s="237">
        <f>Q186*H186</f>
        <v>0.0043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7942</v>
      </c>
    </row>
    <row r="187" s="2" customFormat="1" ht="24.15" customHeight="1">
      <c r="A187" s="39"/>
      <c r="B187" s="40"/>
      <c r="C187" s="228" t="s">
        <v>469</v>
      </c>
      <c r="D187" s="228" t="s">
        <v>218</v>
      </c>
      <c r="E187" s="229" t="s">
        <v>7943</v>
      </c>
      <c r="F187" s="230" t="s">
        <v>7944</v>
      </c>
      <c r="G187" s="231" t="s">
        <v>293</v>
      </c>
      <c r="H187" s="232">
        <v>116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6.9999999999999994E-05</v>
      </c>
      <c r="R187" s="237">
        <f>Q187*H187</f>
        <v>0.0081199999999999987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7945</v>
      </c>
    </row>
    <row r="188" s="2" customFormat="1" ht="24.15" customHeight="1">
      <c r="A188" s="39"/>
      <c r="B188" s="40"/>
      <c r="C188" s="228" t="s">
        <v>474</v>
      </c>
      <c r="D188" s="228" t="s">
        <v>218</v>
      </c>
      <c r="E188" s="229" t="s">
        <v>7946</v>
      </c>
      <c r="F188" s="230" t="s">
        <v>7947</v>
      </c>
      <c r="G188" s="231" t="s">
        <v>293</v>
      </c>
      <c r="H188" s="232">
        <v>11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8.0000000000000007E-05</v>
      </c>
      <c r="R188" s="237">
        <f>Q188*H188</f>
        <v>0.00088000000000000003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7948</v>
      </c>
    </row>
    <row r="189" s="2" customFormat="1" ht="21.75" customHeight="1">
      <c r="A189" s="39"/>
      <c r="B189" s="40"/>
      <c r="C189" s="228" t="s">
        <v>479</v>
      </c>
      <c r="D189" s="228" t="s">
        <v>218</v>
      </c>
      <c r="E189" s="229" t="s">
        <v>7949</v>
      </c>
      <c r="F189" s="230" t="s">
        <v>7950</v>
      </c>
      <c r="G189" s="231" t="s">
        <v>293</v>
      </c>
      <c r="H189" s="232">
        <v>71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6.9999999999999994E-05</v>
      </c>
      <c r="R189" s="237">
        <f>Q189*H189</f>
        <v>0.0049699999999999996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7951</v>
      </c>
    </row>
    <row r="190" s="2" customFormat="1" ht="24.15" customHeight="1">
      <c r="A190" s="39"/>
      <c r="B190" s="40"/>
      <c r="C190" s="228" t="s">
        <v>483</v>
      </c>
      <c r="D190" s="228" t="s">
        <v>218</v>
      </c>
      <c r="E190" s="229" t="s">
        <v>7952</v>
      </c>
      <c r="F190" s="230" t="s">
        <v>7953</v>
      </c>
      <c r="G190" s="231" t="s">
        <v>293</v>
      </c>
      <c r="H190" s="232">
        <v>25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9.0000000000000006E-05</v>
      </c>
      <c r="R190" s="237">
        <f>Q190*H190</f>
        <v>0.0022500000000000003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7954</v>
      </c>
    </row>
    <row r="191" s="2" customFormat="1" ht="24.15" customHeight="1">
      <c r="A191" s="39"/>
      <c r="B191" s="40"/>
      <c r="C191" s="228" t="s">
        <v>487</v>
      </c>
      <c r="D191" s="228" t="s">
        <v>218</v>
      </c>
      <c r="E191" s="229" t="s">
        <v>7955</v>
      </c>
      <c r="F191" s="230" t="s">
        <v>7956</v>
      </c>
      <c r="G191" s="231" t="s">
        <v>293</v>
      </c>
      <c r="H191" s="232">
        <v>53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0.00016000000000000001</v>
      </c>
      <c r="R191" s="237">
        <f>Q191*H191</f>
        <v>0.0084800000000000014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7957</v>
      </c>
    </row>
    <row r="192" s="2" customFormat="1" ht="24.15" customHeight="1">
      <c r="A192" s="39"/>
      <c r="B192" s="40"/>
      <c r="C192" s="228" t="s">
        <v>494</v>
      </c>
      <c r="D192" s="228" t="s">
        <v>218</v>
      </c>
      <c r="E192" s="229" t="s">
        <v>7958</v>
      </c>
      <c r="F192" s="230" t="s">
        <v>7959</v>
      </c>
      <c r="G192" s="231" t="s">
        <v>293</v>
      </c>
      <c r="H192" s="232">
        <v>8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0.00027</v>
      </c>
      <c r="R192" s="237">
        <f>Q192*H192</f>
        <v>0.00216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290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290</v>
      </c>
      <c r="BM192" s="239" t="s">
        <v>7960</v>
      </c>
    </row>
    <row r="193" s="2" customFormat="1" ht="16.5" customHeight="1">
      <c r="A193" s="39"/>
      <c r="B193" s="40"/>
      <c r="C193" s="228" t="s">
        <v>499</v>
      </c>
      <c r="D193" s="228" t="s">
        <v>218</v>
      </c>
      <c r="E193" s="229" t="s">
        <v>4506</v>
      </c>
      <c r="F193" s="230" t="s">
        <v>4507</v>
      </c>
      <c r="G193" s="231" t="s">
        <v>293</v>
      </c>
      <c r="H193" s="232">
        <v>28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0.0016199999999999999</v>
      </c>
      <c r="R193" s="237">
        <f>Q193*H193</f>
        <v>0.045359999999999998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290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7961</v>
      </c>
    </row>
    <row r="194" s="2" customFormat="1" ht="16.5" customHeight="1">
      <c r="A194" s="39"/>
      <c r="B194" s="40"/>
      <c r="C194" s="228" t="s">
        <v>504</v>
      </c>
      <c r="D194" s="228" t="s">
        <v>218</v>
      </c>
      <c r="E194" s="229" t="s">
        <v>4509</v>
      </c>
      <c r="F194" s="230" t="s">
        <v>4510</v>
      </c>
      <c r="G194" s="231" t="s">
        <v>293</v>
      </c>
      <c r="H194" s="232">
        <v>9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0.0019200000000000001</v>
      </c>
      <c r="R194" s="237">
        <f>Q194*H194</f>
        <v>0.01728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7962</v>
      </c>
    </row>
    <row r="195" s="2" customFormat="1" ht="16.5" customHeight="1">
      <c r="A195" s="39"/>
      <c r="B195" s="40"/>
      <c r="C195" s="228" t="s">
        <v>510</v>
      </c>
      <c r="D195" s="228" t="s">
        <v>218</v>
      </c>
      <c r="E195" s="229" t="s">
        <v>4512</v>
      </c>
      <c r="F195" s="230" t="s">
        <v>4513</v>
      </c>
      <c r="G195" s="231" t="s">
        <v>293</v>
      </c>
      <c r="H195" s="232">
        <v>43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0.0024199999999999998</v>
      </c>
      <c r="R195" s="237">
        <f>Q195*H195</f>
        <v>0.10406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7963</v>
      </c>
    </row>
    <row r="196" s="2" customFormat="1" ht="16.5" customHeight="1">
      <c r="A196" s="39"/>
      <c r="B196" s="40"/>
      <c r="C196" s="228" t="s">
        <v>515</v>
      </c>
      <c r="D196" s="228" t="s">
        <v>218</v>
      </c>
      <c r="E196" s="229" t="s">
        <v>4515</v>
      </c>
      <c r="F196" s="230" t="s">
        <v>4516</v>
      </c>
      <c r="G196" s="231" t="s">
        <v>293</v>
      </c>
      <c r="H196" s="232">
        <v>16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0.0026800000000000001</v>
      </c>
      <c r="R196" s="237">
        <f>Q196*H196</f>
        <v>0.042880000000000001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7964</v>
      </c>
    </row>
    <row r="197" s="2" customFormat="1" ht="16.5" customHeight="1">
      <c r="A197" s="39"/>
      <c r="B197" s="40"/>
      <c r="C197" s="228" t="s">
        <v>521</v>
      </c>
      <c r="D197" s="228" t="s">
        <v>218</v>
      </c>
      <c r="E197" s="229" t="s">
        <v>7965</v>
      </c>
      <c r="F197" s="230" t="s">
        <v>7966</v>
      </c>
      <c r="G197" s="231" t="s">
        <v>293</v>
      </c>
      <c r="H197" s="232">
        <v>8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0.0039399999999999999</v>
      </c>
      <c r="R197" s="237">
        <f>Q197*H197</f>
        <v>0.031519999999999999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7967</v>
      </c>
    </row>
    <row r="198" s="2" customFormat="1" ht="16.5" customHeight="1">
      <c r="A198" s="39"/>
      <c r="B198" s="40"/>
      <c r="C198" s="228" t="s">
        <v>528</v>
      </c>
      <c r="D198" s="228" t="s">
        <v>218</v>
      </c>
      <c r="E198" s="229" t="s">
        <v>7968</v>
      </c>
      <c r="F198" s="230" t="s">
        <v>7969</v>
      </c>
      <c r="G198" s="231" t="s">
        <v>221</v>
      </c>
      <c r="H198" s="232">
        <v>105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7970</v>
      </c>
    </row>
    <row r="199" s="2" customFormat="1" ht="16.5" customHeight="1">
      <c r="A199" s="39"/>
      <c r="B199" s="40"/>
      <c r="C199" s="228" t="s">
        <v>856</v>
      </c>
      <c r="D199" s="228" t="s">
        <v>218</v>
      </c>
      <c r="E199" s="229" t="s">
        <v>7971</v>
      </c>
      <c r="F199" s="230" t="s">
        <v>7972</v>
      </c>
      <c r="G199" s="231" t="s">
        <v>221</v>
      </c>
      <c r="H199" s="232">
        <v>79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0.00012999999999999999</v>
      </c>
      <c r="R199" s="237">
        <f>Q199*H199</f>
        <v>0.01027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290</v>
      </c>
      <c r="AT199" s="239" t="s">
        <v>218</v>
      </c>
      <c r="AU199" s="239" t="s">
        <v>88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290</v>
      </c>
      <c r="BM199" s="239" t="s">
        <v>7973</v>
      </c>
    </row>
    <row r="200" s="2" customFormat="1" ht="16.5" customHeight="1">
      <c r="A200" s="39"/>
      <c r="B200" s="40"/>
      <c r="C200" s="228" t="s">
        <v>863</v>
      </c>
      <c r="D200" s="228" t="s">
        <v>218</v>
      </c>
      <c r="E200" s="229" t="s">
        <v>7974</v>
      </c>
      <c r="F200" s="230" t="s">
        <v>7975</v>
      </c>
      <c r="G200" s="231" t="s">
        <v>7976</v>
      </c>
      <c r="H200" s="232">
        <v>9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0.00025000000000000001</v>
      </c>
      <c r="R200" s="237">
        <f>Q200*H200</f>
        <v>0.0022500000000000003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7977</v>
      </c>
    </row>
    <row r="201" s="2" customFormat="1" ht="16.5" customHeight="1">
      <c r="A201" s="39"/>
      <c r="B201" s="40"/>
      <c r="C201" s="228" t="s">
        <v>869</v>
      </c>
      <c r="D201" s="228" t="s">
        <v>218</v>
      </c>
      <c r="E201" s="229" t="s">
        <v>7978</v>
      </c>
      <c r="F201" s="230" t="s">
        <v>7979</v>
      </c>
      <c r="G201" s="231" t="s">
        <v>221</v>
      </c>
      <c r="H201" s="232">
        <v>18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0.00123</v>
      </c>
      <c r="T201" s="238">
        <f>S201*H201</f>
        <v>0.02214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7980</v>
      </c>
    </row>
    <row r="202" s="2" customFormat="1" ht="16.5" customHeight="1">
      <c r="A202" s="39"/>
      <c r="B202" s="40"/>
      <c r="C202" s="228" t="s">
        <v>875</v>
      </c>
      <c r="D202" s="228" t="s">
        <v>218</v>
      </c>
      <c r="E202" s="229" t="s">
        <v>7981</v>
      </c>
      <c r="F202" s="230" t="s">
        <v>7982</v>
      </c>
      <c r="G202" s="231" t="s">
        <v>221</v>
      </c>
      <c r="H202" s="232">
        <v>8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0.0024399999999999999</v>
      </c>
      <c r="T202" s="238">
        <f>S202*H202</f>
        <v>0.019519999999999999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290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7983</v>
      </c>
    </row>
    <row r="203" s="2" customFormat="1" ht="16.5" customHeight="1">
      <c r="A203" s="39"/>
      <c r="B203" s="40"/>
      <c r="C203" s="228" t="s">
        <v>880</v>
      </c>
      <c r="D203" s="228" t="s">
        <v>218</v>
      </c>
      <c r="E203" s="229" t="s">
        <v>4594</v>
      </c>
      <c r="F203" s="230" t="s">
        <v>7984</v>
      </c>
      <c r="G203" s="231" t="s">
        <v>221</v>
      </c>
      <c r="H203" s="232">
        <v>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0.00022000000000000001</v>
      </c>
      <c r="R203" s="237">
        <f>Q203*H203</f>
        <v>0.00044000000000000002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88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7985</v>
      </c>
    </row>
    <row r="204" s="2" customFormat="1" ht="16.5" customHeight="1">
      <c r="A204" s="39"/>
      <c r="B204" s="40"/>
      <c r="C204" s="228" t="s">
        <v>885</v>
      </c>
      <c r="D204" s="228" t="s">
        <v>218</v>
      </c>
      <c r="E204" s="229" t="s">
        <v>7986</v>
      </c>
      <c r="F204" s="230" t="s">
        <v>7987</v>
      </c>
      <c r="G204" s="231" t="s">
        <v>221</v>
      </c>
      <c r="H204" s="232">
        <v>3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0.00017000000000000001</v>
      </c>
      <c r="R204" s="237">
        <f>Q204*H204</f>
        <v>0.00051000000000000004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290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290</v>
      </c>
      <c r="BM204" s="239" t="s">
        <v>7988</v>
      </c>
    </row>
    <row r="205" s="2" customFormat="1" ht="16.5" customHeight="1">
      <c r="A205" s="39"/>
      <c r="B205" s="40"/>
      <c r="C205" s="228" t="s">
        <v>891</v>
      </c>
      <c r="D205" s="228" t="s">
        <v>218</v>
      </c>
      <c r="E205" s="229" t="s">
        <v>7989</v>
      </c>
      <c r="F205" s="230" t="s">
        <v>7990</v>
      </c>
      <c r="G205" s="231" t="s">
        <v>221</v>
      </c>
      <c r="H205" s="232">
        <v>4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0.0010200000000000001</v>
      </c>
      <c r="R205" s="237">
        <f>Q205*H205</f>
        <v>0.0040800000000000003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88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7991</v>
      </c>
    </row>
    <row r="206" s="2" customFormat="1" ht="16.5" customHeight="1">
      <c r="A206" s="39"/>
      <c r="B206" s="40"/>
      <c r="C206" s="228" t="s">
        <v>898</v>
      </c>
      <c r="D206" s="228" t="s">
        <v>218</v>
      </c>
      <c r="E206" s="229" t="s">
        <v>4529</v>
      </c>
      <c r="F206" s="230" t="s">
        <v>7992</v>
      </c>
      <c r="G206" s="231" t="s">
        <v>221</v>
      </c>
      <c r="H206" s="232">
        <v>8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0.00021000000000000001</v>
      </c>
      <c r="R206" s="237">
        <f>Q206*H206</f>
        <v>0.0016800000000000001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7993</v>
      </c>
    </row>
    <row r="207" s="2" customFormat="1" ht="16.5" customHeight="1">
      <c r="A207" s="39"/>
      <c r="B207" s="40"/>
      <c r="C207" s="228" t="s">
        <v>903</v>
      </c>
      <c r="D207" s="228" t="s">
        <v>218</v>
      </c>
      <c r="E207" s="229" t="s">
        <v>4532</v>
      </c>
      <c r="F207" s="230" t="s">
        <v>7994</v>
      </c>
      <c r="G207" s="231" t="s">
        <v>221</v>
      </c>
      <c r="H207" s="232">
        <v>16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0.00034000000000000002</v>
      </c>
      <c r="R207" s="237">
        <f>Q207*H207</f>
        <v>0.0054400000000000004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7995</v>
      </c>
    </row>
    <row r="208" s="2" customFormat="1" ht="16.5" customHeight="1">
      <c r="A208" s="39"/>
      <c r="B208" s="40"/>
      <c r="C208" s="228" t="s">
        <v>909</v>
      </c>
      <c r="D208" s="228" t="s">
        <v>218</v>
      </c>
      <c r="E208" s="229" t="s">
        <v>7996</v>
      </c>
      <c r="F208" s="230" t="s">
        <v>7997</v>
      </c>
      <c r="G208" s="231" t="s">
        <v>221</v>
      </c>
      <c r="H208" s="232">
        <v>5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0.00050000000000000001</v>
      </c>
      <c r="R208" s="237">
        <f>Q208*H208</f>
        <v>0.0025000000000000001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7998</v>
      </c>
    </row>
    <row r="209" s="2" customFormat="1" ht="16.5" customHeight="1">
      <c r="A209" s="39"/>
      <c r="B209" s="40"/>
      <c r="C209" s="228" t="s">
        <v>914</v>
      </c>
      <c r="D209" s="228" t="s">
        <v>218</v>
      </c>
      <c r="E209" s="229" t="s">
        <v>4535</v>
      </c>
      <c r="F209" s="230" t="s">
        <v>7999</v>
      </c>
      <c r="G209" s="231" t="s">
        <v>221</v>
      </c>
      <c r="H209" s="232">
        <v>3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0.00069999999999999999</v>
      </c>
      <c r="R209" s="237">
        <f>Q209*H209</f>
        <v>0.0020999999999999999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88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8000</v>
      </c>
    </row>
    <row r="210" s="2" customFormat="1" ht="16.5" customHeight="1">
      <c r="A210" s="39"/>
      <c r="B210" s="40"/>
      <c r="C210" s="228" t="s">
        <v>920</v>
      </c>
      <c r="D210" s="228" t="s">
        <v>218</v>
      </c>
      <c r="E210" s="229" t="s">
        <v>4538</v>
      </c>
      <c r="F210" s="230" t="s">
        <v>8001</v>
      </c>
      <c r="G210" s="231" t="s">
        <v>221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0.00107</v>
      </c>
      <c r="R210" s="237">
        <f>Q210*H210</f>
        <v>0.00107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8002</v>
      </c>
    </row>
    <row r="211" s="2" customFormat="1" ht="16.5" customHeight="1">
      <c r="A211" s="39"/>
      <c r="B211" s="40"/>
      <c r="C211" s="228" t="s">
        <v>925</v>
      </c>
      <c r="D211" s="228" t="s">
        <v>218</v>
      </c>
      <c r="E211" s="229" t="s">
        <v>8003</v>
      </c>
      <c r="F211" s="230" t="s">
        <v>8004</v>
      </c>
      <c r="G211" s="231" t="s">
        <v>221</v>
      </c>
      <c r="H211" s="232">
        <v>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0.0016800000000000001</v>
      </c>
      <c r="R211" s="237">
        <f>Q211*H211</f>
        <v>0.0033600000000000001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8005</v>
      </c>
    </row>
    <row r="212" s="2" customFormat="1" ht="16.5" customHeight="1">
      <c r="A212" s="39"/>
      <c r="B212" s="40"/>
      <c r="C212" s="228" t="s">
        <v>930</v>
      </c>
      <c r="D212" s="228" t="s">
        <v>218</v>
      </c>
      <c r="E212" s="229" t="s">
        <v>8006</v>
      </c>
      <c r="F212" s="230" t="s">
        <v>8007</v>
      </c>
      <c r="G212" s="231" t="s">
        <v>221</v>
      </c>
      <c r="H212" s="232">
        <v>3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2.0000000000000002E-05</v>
      </c>
      <c r="R212" s="237">
        <f>Q212*H212</f>
        <v>6.0000000000000008E-05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8008</v>
      </c>
    </row>
    <row r="213" s="2" customFormat="1" ht="24.15" customHeight="1">
      <c r="A213" s="39"/>
      <c r="B213" s="40"/>
      <c r="C213" s="264" t="s">
        <v>941</v>
      </c>
      <c r="D213" s="264" t="s">
        <v>372</v>
      </c>
      <c r="E213" s="265" t="s">
        <v>8009</v>
      </c>
      <c r="F213" s="266" t="s">
        <v>8010</v>
      </c>
      <c r="G213" s="267" t="s">
        <v>221</v>
      </c>
      <c r="H213" s="268">
        <v>3</v>
      </c>
      <c r="I213" s="269"/>
      <c r="J213" s="270">
        <f>ROUND(I213*H213,2)</f>
        <v>0</v>
      </c>
      <c r="K213" s="266" t="s">
        <v>1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0.00040000000000000002</v>
      </c>
      <c r="R213" s="237">
        <f>Q213*H213</f>
        <v>0.0012000000000000001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371</v>
      </c>
      <c r="AT213" s="239" t="s">
        <v>372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8011</v>
      </c>
    </row>
    <row r="214" s="2" customFormat="1" ht="16.5" customHeight="1">
      <c r="A214" s="39"/>
      <c r="B214" s="40"/>
      <c r="C214" s="228" t="s">
        <v>945</v>
      </c>
      <c r="D214" s="228" t="s">
        <v>218</v>
      </c>
      <c r="E214" s="229" t="s">
        <v>8012</v>
      </c>
      <c r="F214" s="230" t="s">
        <v>8013</v>
      </c>
      <c r="G214" s="231" t="s">
        <v>221</v>
      </c>
      <c r="H214" s="232">
        <v>1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2.0000000000000002E-05</v>
      </c>
      <c r="R214" s="237">
        <f>Q214*H214</f>
        <v>2.0000000000000002E-05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8014</v>
      </c>
    </row>
    <row r="215" s="2" customFormat="1" ht="38.55" customHeight="1">
      <c r="A215" s="39"/>
      <c r="B215" s="40"/>
      <c r="C215" s="264" t="s">
        <v>949</v>
      </c>
      <c r="D215" s="264" t="s">
        <v>372</v>
      </c>
      <c r="E215" s="265" t="s">
        <v>8015</v>
      </c>
      <c r="F215" s="266" t="s">
        <v>8016</v>
      </c>
      <c r="G215" s="267" t="s">
        <v>221</v>
      </c>
      <c r="H215" s="268">
        <v>1</v>
      </c>
      <c r="I215" s="269"/>
      <c r="J215" s="270">
        <f>ROUND(I215*H215,2)</f>
        <v>0</v>
      </c>
      <c r="K215" s="266" t="s">
        <v>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0.00106</v>
      </c>
      <c r="R215" s="237">
        <f>Q215*H215</f>
        <v>0.00106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371</v>
      </c>
      <c r="AT215" s="239" t="s">
        <v>372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8017</v>
      </c>
    </row>
    <row r="216" s="2" customFormat="1" ht="16.5" customHeight="1">
      <c r="A216" s="39"/>
      <c r="B216" s="40"/>
      <c r="C216" s="228" t="s">
        <v>953</v>
      </c>
      <c r="D216" s="228" t="s">
        <v>218</v>
      </c>
      <c r="E216" s="229" t="s">
        <v>8018</v>
      </c>
      <c r="F216" s="230" t="s">
        <v>8019</v>
      </c>
      <c r="G216" s="231" t="s">
        <v>4149</v>
      </c>
      <c r="H216" s="232">
        <v>3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0.0292</v>
      </c>
      <c r="R216" s="237">
        <f>Q216*H216</f>
        <v>0.087599999999999997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8020</v>
      </c>
    </row>
    <row r="217" s="2" customFormat="1" ht="16.5" customHeight="1">
      <c r="A217" s="39"/>
      <c r="B217" s="40"/>
      <c r="C217" s="228" t="s">
        <v>959</v>
      </c>
      <c r="D217" s="228" t="s">
        <v>218</v>
      </c>
      <c r="E217" s="229" t="s">
        <v>4810</v>
      </c>
      <c r="F217" s="230" t="s">
        <v>8021</v>
      </c>
      <c r="G217" s="231" t="s">
        <v>293</v>
      </c>
      <c r="H217" s="232">
        <v>464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0.00019000000000000001</v>
      </c>
      <c r="R217" s="237">
        <f>Q217*H217</f>
        <v>0.088160000000000002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8022</v>
      </c>
    </row>
    <row r="218" s="2" customFormat="1" ht="16.5" customHeight="1">
      <c r="A218" s="39"/>
      <c r="B218" s="40"/>
      <c r="C218" s="228" t="s">
        <v>963</v>
      </c>
      <c r="D218" s="228" t="s">
        <v>218</v>
      </c>
      <c r="E218" s="229" t="s">
        <v>4813</v>
      </c>
      <c r="F218" s="230" t="s">
        <v>8023</v>
      </c>
      <c r="G218" s="231" t="s">
        <v>293</v>
      </c>
      <c r="H218" s="232">
        <v>464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1.0000000000000001E-05</v>
      </c>
      <c r="R218" s="237">
        <f>Q218*H218</f>
        <v>0.00464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290</v>
      </c>
      <c r="AT218" s="239" t="s">
        <v>218</v>
      </c>
      <c r="AU218" s="239" t="s">
        <v>88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8024</v>
      </c>
    </row>
    <row r="219" s="2" customFormat="1" ht="21.75" customHeight="1">
      <c r="A219" s="39"/>
      <c r="B219" s="40"/>
      <c r="C219" s="228" t="s">
        <v>967</v>
      </c>
      <c r="D219" s="228" t="s">
        <v>218</v>
      </c>
      <c r="E219" s="229" t="s">
        <v>8025</v>
      </c>
      <c r="F219" s="230" t="s">
        <v>8026</v>
      </c>
      <c r="G219" s="231" t="s">
        <v>359</v>
      </c>
      <c r="H219" s="232">
        <v>0.66900000000000004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290</v>
      </c>
      <c r="AT219" s="239" t="s">
        <v>218</v>
      </c>
      <c r="AU219" s="239" t="s">
        <v>88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290</v>
      </c>
      <c r="BM219" s="239" t="s">
        <v>8027</v>
      </c>
    </row>
    <row r="220" s="2" customFormat="1" ht="16.5" customHeight="1">
      <c r="A220" s="39"/>
      <c r="B220" s="40"/>
      <c r="C220" s="228" t="s">
        <v>971</v>
      </c>
      <c r="D220" s="228" t="s">
        <v>218</v>
      </c>
      <c r="E220" s="229" t="s">
        <v>4524</v>
      </c>
      <c r="F220" s="230" t="s">
        <v>4525</v>
      </c>
      <c r="G220" s="231" t="s">
        <v>359</v>
      </c>
      <c r="H220" s="232">
        <v>1.127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290</v>
      </c>
      <c r="AT220" s="239" t="s">
        <v>218</v>
      </c>
      <c r="AU220" s="239" t="s">
        <v>88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290</v>
      </c>
      <c r="BM220" s="239" t="s">
        <v>8028</v>
      </c>
    </row>
    <row r="221" s="12" customFormat="1" ht="22.8" customHeight="1">
      <c r="A221" s="12"/>
      <c r="B221" s="212"/>
      <c r="C221" s="213"/>
      <c r="D221" s="214" t="s">
        <v>78</v>
      </c>
      <c r="E221" s="226" t="s">
        <v>4624</v>
      </c>
      <c r="F221" s="226" t="s">
        <v>8029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SUM(P222:P254)</f>
        <v>0</v>
      </c>
      <c r="Q221" s="220"/>
      <c r="R221" s="221">
        <f>SUM(R222:R254)</f>
        <v>1.3196600000000001</v>
      </c>
      <c r="S221" s="220"/>
      <c r="T221" s="222">
        <f>SUM(T222:T254)</f>
        <v>1.7508300000000001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88</v>
      </c>
      <c r="AT221" s="224" t="s">
        <v>78</v>
      </c>
      <c r="AU221" s="224" t="s">
        <v>86</v>
      </c>
      <c r="AY221" s="223" t="s">
        <v>216</v>
      </c>
      <c r="BK221" s="225">
        <f>SUM(BK222:BK254)</f>
        <v>0</v>
      </c>
    </row>
    <row r="222" s="2" customFormat="1" ht="16.5" customHeight="1">
      <c r="A222" s="39"/>
      <c r="B222" s="40"/>
      <c r="C222" s="228" t="s">
        <v>976</v>
      </c>
      <c r="D222" s="228" t="s">
        <v>218</v>
      </c>
      <c r="E222" s="229" t="s">
        <v>8030</v>
      </c>
      <c r="F222" s="230" t="s">
        <v>8031</v>
      </c>
      <c r="G222" s="231" t="s">
        <v>4149</v>
      </c>
      <c r="H222" s="232">
        <v>16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0.034200000000000001</v>
      </c>
      <c r="T222" s="238">
        <f>S222*H222</f>
        <v>0.54720000000000002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290</v>
      </c>
      <c r="AT222" s="239" t="s">
        <v>218</v>
      </c>
      <c r="AU222" s="239" t="s">
        <v>88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290</v>
      </c>
      <c r="BM222" s="239" t="s">
        <v>8032</v>
      </c>
    </row>
    <row r="223" s="2" customFormat="1" ht="16.5" customHeight="1">
      <c r="A223" s="39"/>
      <c r="B223" s="40"/>
      <c r="C223" s="228" t="s">
        <v>991</v>
      </c>
      <c r="D223" s="228" t="s">
        <v>218</v>
      </c>
      <c r="E223" s="229" t="s">
        <v>4628</v>
      </c>
      <c r="F223" s="230" t="s">
        <v>4629</v>
      </c>
      <c r="G223" s="231" t="s">
        <v>4149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0.016969999999999999</v>
      </c>
      <c r="R223" s="237">
        <f>Q223*H223</f>
        <v>0.016969999999999999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290</v>
      </c>
      <c r="AT223" s="239" t="s">
        <v>218</v>
      </c>
      <c r="AU223" s="239" t="s">
        <v>88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290</v>
      </c>
      <c r="BM223" s="239" t="s">
        <v>8033</v>
      </c>
    </row>
    <row r="224" s="2" customFormat="1" ht="16.5" customHeight="1">
      <c r="A224" s="39"/>
      <c r="B224" s="40"/>
      <c r="C224" s="228" t="s">
        <v>995</v>
      </c>
      <c r="D224" s="228" t="s">
        <v>218</v>
      </c>
      <c r="E224" s="229" t="s">
        <v>8034</v>
      </c>
      <c r="F224" s="230" t="s">
        <v>8035</v>
      </c>
      <c r="G224" s="231" t="s">
        <v>4149</v>
      </c>
      <c r="H224" s="232">
        <v>15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0.016920000000000001</v>
      </c>
      <c r="R224" s="237">
        <f>Q224*H224</f>
        <v>0.25380000000000003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290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290</v>
      </c>
      <c r="BM224" s="239" t="s">
        <v>8036</v>
      </c>
    </row>
    <row r="225" s="2" customFormat="1" ht="16.5" customHeight="1">
      <c r="A225" s="39"/>
      <c r="B225" s="40"/>
      <c r="C225" s="228" t="s">
        <v>1010</v>
      </c>
      <c r="D225" s="228" t="s">
        <v>218</v>
      </c>
      <c r="E225" s="229" t="s">
        <v>8037</v>
      </c>
      <c r="F225" s="230" t="s">
        <v>8038</v>
      </c>
      <c r="G225" s="231" t="s">
        <v>4149</v>
      </c>
      <c r="H225" s="232">
        <v>2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0.02894</v>
      </c>
      <c r="R225" s="237">
        <f>Q225*H225</f>
        <v>0.057880000000000001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290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290</v>
      </c>
      <c r="BM225" s="239" t="s">
        <v>8039</v>
      </c>
    </row>
    <row r="226" s="2" customFormat="1" ht="16.5" customHeight="1">
      <c r="A226" s="39"/>
      <c r="B226" s="40"/>
      <c r="C226" s="228" t="s">
        <v>1014</v>
      </c>
      <c r="D226" s="228" t="s">
        <v>218</v>
      </c>
      <c r="E226" s="229" t="s">
        <v>8040</v>
      </c>
      <c r="F226" s="230" t="s">
        <v>8041</v>
      </c>
      <c r="G226" s="231" t="s">
        <v>4149</v>
      </c>
      <c r="H226" s="232">
        <v>3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0.01107</v>
      </c>
      <c r="T226" s="238">
        <f>S226*H226</f>
        <v>0.033210000000000003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290</v>
      </c>
      <c r="AT226" s="239" t="s">
        <v>218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290</v>
      </c>
      <c r="BM226" s="239" t="s">
        <v>8042</v>
      </c>
    </row>
    <row r="227" s="2" customFormat="1" ht="16.5" customHeight="1">
      <c r="A227" s="39"/>
      <c r="B227" s="40"/>
      <c r="C227" s="228" t="s">
        <v>1020</v>
      </c>
      <c r="D227" s="228" t="s">
        <v>218</v>
      </c>
      <c r="E227" s="229" t="s">
        <v>8043</v>
      </c>
      <c r="F227" s="230" t="s">
        <v>8044</v>
      </c>
      <c r="G227" s="231" t="s">
        <v>4149</v>
      </c>
      <c r="H227" s="232">
        <v>21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0.019460000000000002</v>
      </c>
      <c r="T227" s="238">
        <f>S227*H227</f>
        <v>0.40866000000000002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290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290</v>
      </c>
      <c r="BM227" s="239" t="s">
        <v>8045</v>
      </c>
    </row>
    <row r="228" s="2" customFormat="1" ht="16.5" customHeight="1">
      <c r="A228" s="39"/>
      <c r="B228" s="40"/>
      <c r="C228" s="228" t="s">
        <v>1025</v>
      </c>
      <c r="D228" s="228" t="s">
        <v>218</v>
      </c>
      <c r="E228" s="229" t="s">
        <v>8046</v>
      </c>
      <c r="F228" s="230" t="s">
        <v>8047</v>
      </c>
      <c r="G228" s="231" t="s">
        <v>4149</v>
      </c>
      <c r="H228" s="232">
        <v>11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0.014970000000000001</v>
      </c>
      <c r="R228" s="237">
        <f>Q228*H228</f>
        <v>0.16467000000000001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290</v>
      </c>
      <c r="AT228" s="239" t="s">
        <v>218</v>
      </c>
      <c r="AU228" s="239" t="s">
        <v>88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290</v>
      </c>
      <c r="BM228" s="239" t="s">
        <v>8048</v>
      </c>
    </row>
    <row r="229" s="2" customFormat="1" ht="16.5" customHeight="1">
      <c r="A229" s="39"/>
      <c r="B229" s="40"/>
      <c r="C229" s="228" t="s">
        <v>1030</v>
      </c>
      <c r="D229" s="228" t="s">
        <v>218</v>
      </c>
      <c r="E229" s="229" t="s">
        <v>8049</v>
      </c>
      <c r="F229" s="230" t="s">
        <v>8050</v>
      </c>
      <c r="G229" s="231" t="s">
        <v>4149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0.05185</v>
      </c>
      <c r="R229" s="237">
        <f>Q229*H229</f>
        <v>0.05185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290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290</v>
      </c>
      <c r="BM229" s="239" t="s">
        <v>8051</v>
      </c>
    </row>
    <row r="230" s="2" customFormat="1" ht="24.15" customHeight="1">
      <c r="A230" s="39"/>
      <c r="B230" s="40"/>
      <c r="C230" s="228" t="s">
        <v>1061</v>
      </c>
      <c r="D230" s="228" t="s">
        <v>218</v>
      </c>
      <c r="E230" s="229" t="s">
        <v>8052</v>
      </c>
      <c r="F230" s="230" t="s">
        <v>8053</v>
      </c>
      <c r="G230" s="231" t="s">
        <v>4149</v>
      </c>
      <c r="H230" s="232">
        <v>3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0.05185</v>
      </c>
      <c r="R230" s="237">
        <f>Q230*H230</f>
        <v>0.15554999999999999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290</v>
      </c>
      <c r="AT230" s="239" t="s">
        <v>218</v>
      </c>
      <c r="AU230" s="239" t="s">
        <v>88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290</v>
      </c>
      <c r="BM230" s="239" t="s">
        <v>8054</v>
      </c>
    </row>
    <row r="231" s="2" customFormat="1" ht="24.15" customHeight="1">
      <c r="A231" s="39"/>
      <c r="B231" s="40"/>
      <c r="C231" s="228" t="s">
        <v>1078</v>
      </c>
      <c r="D231" s="228" t="s">
        <v>218</v>
      </c>
      <c r="E231" s="229" t="s">
        <v>8055</v>
      </c>
      <c r="F231" s="230" t="s">
        <v>8056</v>
      </c>
      <c r="G231" s="231" t="s">
        <v>4149</v>
      </c>
      <c r="H231" s="232">
        <v>3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0.05185</v>
      </c>
      <c r="R231" s="237">
        <f>Q231*H231</f>
        <v>0.15554999999999999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290</v>
      </c>
      <c r="AT231" s="239" t="s">
        <v>218</v>
      </c>
      <c r="AU231" s="239" t="s">
        <v>88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290</v>
      </c>
      <c r="BM231" s="239" t="s">
        <v>8057</v>
      </c>
    </row>
    <row r="232" s="2" customFormat="1" ht="16.5" customHeight="1">
      <c r="A232" s="39"/>
      <c r="B232" s="40"/>
      <c r="C232" s="228" t="s">
        <v>1082</v>
      </c>
      <c r="D232" s="228" t="s">
        <v>218</v>
      </c>
      <c r="E232" s="229" t="s">
        <v>8058</v>
      </c>
      <c r="F232" s="230" t="s">
        <v>8059</v>
      </c>
      <c r="G232" s="231" t="s">
        <v>4149</v>
      </c>
      <c r="H232" s="232">
        <v>5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0.087999999999999995</v>
      </c>
      <c r="T232" s="238">
        <f>S232*H232</f>
        <v>0.43999999999999995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290</v>
      </c>
      <c r="AT232" s="239" t="s">
        <v>218</v>
      </c>
      <c r="AU232" s="239" t="s">
        <v>88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290</v>
      </c>
      <c r="BM232" s="239" t="s">
        <v>8060</v>
      </c>
    </row>
    <row r="233" s="2" customFormat="1" ht="16.5" customHeight="1">
      <c r="A233" s="39"/>
      <c r="B233" s="40"/>
      <c r="C233" s="228" t="s">
        <v>1091</v>
      </c>
      <c r="D233" s="228" t="s">
        <v>218</v>
      </c>
      <c r="E233" s="229" t="s">
        <v>4747</v>
      </c>
      <c r="F233" s="230" t="s">
        <v>4748</v>
      </c>
      <c r="G233" s="231" t="s">
        <v>4149</v>
      </c>
      <c r="H233" s="232">
        <v>3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0.010789999999999999</v>
      </c>
      <c r="R233" s="237">
        <f>Q233*H233</f>
        <v>0.032369999999999996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290</v>
      </c>
      <c r="AT233" s="239" t="s">
        <v>218</v>
      </c>
      <c r="AU233" s="239" t="s">
        <v>88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290</v>
      </c>
      <c r="BM233" s="239" t="s">
        <v>8061</v>
      </c>
    </row>
    <row r="234" s="2" customFormat="1" ht="16.5" customHeight="1">
      <c r="A234" s="39"/>
      <c r="B234" s="40"/>
      <c r="C234" s="228" t="s">
        <v>1097</v>
      </c>
      <c r="D234" s="228" t="s">
        <v>218</v>
      </c>
      <c r="E234" s="229" t="s">
        <v>8062</v>
      </c>
      <c r="F234" s="230" t="s">
        <v>8063</v>
      </c>
      <c r="G234" s="231" t="s">
        <v>4149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0.042049999999999997</v>
      </c>
      <c r="R234" s="237">
        <f>Q234*H234</f>
        <v>0.042049999999999997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290</v>
      </c>
      <c r="AT234" s="239" t="s">
        <v>218</v>
      </c>
      <c r="AU234" s="239" t="s">
        <v>88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290</v>
      </c>
      <c r="BM234" s="239" t="s">
        <v>8064</v>
      </c>
    </row>
    <row r="235" s="2" customFormat="1" ht="16.5" customHeight="1">
      <c r="A235" s="39"/>
      <c r="B235" s="40"/>
      <c r="C235" s="228" t="s">
        <v>1103</v>
      </c>
      <c r="D235" s="228" t="s">
        <v>218</v>
      </c>
      <c r="E235" s="229" t="s">
        <v>8065</v>
      </c>
      <c r="F235" s="230" t="s">
        <v>8066</v>
      </c>
      <c r="G235" s="231" t="s">
        <v>4149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0.048529999999999997</v>
      </c>
      <c r="R235" s="237">
        <f>Q235*H235</f>
        <v>0.048529999999999997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290</v>
      </c>
      <c r="AT235" s="239" t="s">
        <v>218</v>
      </c>
      <c r="AU235" s="239" t="s">
        <v>88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290</v>
      </c>
      <c r="BM235" s="239" t="s">
        <v>8067</v>
      </c>
    </row>
    <row r="236" s="2" customFormat="1" ht="21.75" customHeight="1">
      <c r="A236" s="39"/>
      <c r="B236" s="40"/>
      <c r="C236" s="228" t="s">
        <v>1109</v>
      </c>
      <c r="D236" s="228" t="s">
        <v>218</v>
      </c>
      <c r="E236" s="229" t="s">
        <v>8068</v>
      </c>
      <c r="F236" s="230" t="s">
        <v>8069</v>
      </c>
      <c r="G236" s="231" t="s">
        <v>4149</v>
      </c>
      <c r="H236" s="232">
        <v>1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0.032370000000000003</v>
      </c>
      <c r="R236" s="237">
        <f>Q236*H236</f>
        <v>0.032370000000000003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290</v>
      </c>
      <c r="AT236" s="239" t="s">
        <v>218</v>
      </c>
      <c r="AU236" s="239" t="s">
        <v>88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290</v>
      </c>
      <c r="BM236" s="239" t="s">
        <v>8070</v>
      </c>
    </row>
    <row r="237" s="2" customFormat="1" ht="24.15" customHeight="1">
      <c r="A237" s="39"/>
      <c r="B237" s="40"/>
      <c r="C237" s="228" t="s">
        <v>1113</v>
      </c>
      <c r="D237" s="228" t="s">
        <v>218</v>
      </c>
      <c r="E237" s="229" t="s">
        <v>8071</v>
      </c>
      <c r="F237" s="230" t="s">
        <v>8072</v>
      </c>
      <c r="G237" s="231" t="s">
        <v>4149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0.032469999999999999</v>
      </c>
      <c r="R237" s="237">
        <f>Q237*H237</f>
        <v>0.032469999999999999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290</v>
      </c>
      <c r="AT237" s="239" t="s">
        <v>218</v>
      </c>
      <c r="AU237" s="239" t="s">
        <v>88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290</v>
      </c>
      <c r="BM237" s="239" t="s">
        <v>8073</v>
      </c>
    </row>
    <row r="238" s="2" customFormat="1" ht="24.15" customHeight="1">
      <c r="A238" s="39"/>
      <c r="B238" s="40"/>
      <c r="C238" s="228" t="s">
        <v>1117</v>
      </c>
      <c r="D238" s="228" t="s">
        <v>218</v>
      </c>
      <c r="E238" s="229" t="s">
        <v>8074</v>
      </c>
      <c r="F238" s="230" t="s">
        <v>8075</v>
      </c>
      <c r="G238" s="231" t="s">
        <v>4149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0.050380000000000001</v>
      </c>
      <c r="R238" s="237">
        <f>Q238*H238</f>
        <v>0.15114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290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290</v>
      </c>
      <c r="BM238" s="239" t="s">
        <v>8076</v>
      </c>
    </row>
    <row r="239" s="2" customFormat="1" ht="16.5" customHeight="1">
      <c r="A239" s="39"/>
      <c r="B239" s="40"/>
      <c r="C239" s="228" t="s">
        <v>1123</v>
      </c>
      <c r="D239" s="228" t="s">
        <v>218</v>
      </c>
      <c r="E239" s="229" t="s">
        <v>8077</v>
      </c>
      <c r="F239" s="230" t="s">
        <v>8078</v>
      </c>
      <c r="G239" s="231" t="s">
        <v>4149</v>
      </c>
      <c r="H239" s="232">
        <v>6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0.0091999999999999998</v>
      </c>
      <c r="T239" s="238">
        <f>S239*H239</f>
        <v>0.055199999999999999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290</v>
      </c>
      <c r="AT239" s="239" t="s">
        <v>218</v>
      </c>
      <c r="AU239" s="239" t="s">
        <v>88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290</v>
      </c>
      <c r="BM239" s="239" t="s">
        <v>8079</v>
      </c>
    </row>
    <row r="240" s="2" customFormat="1" ht="16.5" customHeight="1">
      <c r="A240" s="39"/>
      <c r="B240" s="40"/>
      <c r="C240" s="228" t="s">
        <v>1128</v>
      </c>
      <c r="D240" s="228" t="s">
        <v>218</v>
      </c>
      <c r="E240" s="229" t="s">
        <v>8080</v>
      </c>
      <c r="F240" s="230" t="s">
        <v>8081</v>
      </c>
      <c r="G240" s="231" t="s">
        <v>4149</v>
      </c>
      <c r="H240" s="232">
        <v>9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0.00042999999999999999</v>
      </c>
      <c r="R240" s="237">
        <f>Q240*H240</f>
        <v>0.0038699999999999997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290</v>
      </c>
      <c r="AT240" s="239" t="s">
        <v>218</v>
      </c>
      <c r="AU240" s="239" t="s">
        <v>88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290</v>
      </c>
      <c r="BM240" s="239" t="s">
        <v>8082</v>
      </c>
    </row>
    <row r="241" s="2" customFormat="1" ht="16.5" customHeight="1">
      <c r="A241" s="39"/>
      <c r="B241" s="40"/>
      <c r="C241" s="228" t="s">
        <v>1132</v>
      </c>
      <c r="D241" s="228" t="s">
        <v>218</v>
      </c>
      <c r="E241" s="229" t="s">
        <v>8083</v>
      </c>
      <c r="F241" s="230" t="s">
        <v>8084</v>
      </c>
      <c r="G241" s="231" t="s">
        <v>4149</v>
      </c>
      <c r="H241" s="232">
        <v>2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0.071499999999999994</v>
      </c>
      <c r="T241" s="238">
        <f>S241*H241</f>
        <v>0.14299999999999999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290</v>
      </c>
      <c r="AT241" s="239" t="s">
        <v>218</v>
      </c>
      <c r="AU241" s="239" t="s">
        <v>88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290</v>
      </c>
      <c r="BM241" s="239" t="s">
        <v>8085</v>
      </c>
    </row>
    <row r="242" s="2" customFormat="1" ht="16.5" customHeight="1">
      <c r="A242" s="39"/>
      <c r="B242" s="40"/>
      <c r="C242" s="228" t="s">
        <v>1136</v>
      </c>
      <c r="D242" s="228" t="s">
        <v>218</v>
      </c>
      <c r="E242" s="229" t="s">
        <v>8086</v>
      </c>
      <c r="F242" s="230" t="s">
        <v>8087</v>
      </c>
      <c r="G242" s="231" t="s">
        <v>4149</v>
      </c>
      <c r="H242" s="232">
        <v>4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0.018800000000000001</v>
      </c>
      <c r="T242" s="238">
        <f>S242*H242</f>
        <v>0.075200000000000003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290</v>
      </c>
      <c r="AT242" s="239" t="s">
        <v>218</v>
      </c>
      <c r="AU242" s="239" t="s">
        <v>88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290</v>
      </c>
      <c r="BM242" s="239" t="s">
        <v>8088</v>
      </c>
    </row>
    <row r="243" s="2" customFormat="1" ht="16.5" customHeight="1">
      <c r="A243" s="39"/>
      <c r="B243" s="40"/>
      <c r="C243" s="228" t="s">
        <v>1140</v>
      </c>
      <c r="D243" s="228" t="s">
        <v>218</v>
      </c>
      <c r="E243" s="229" t="s">
        <v>8089</v>
      </c>
      <c r="F243" s="230" t="s">
        <v>8090</v>
      </c>
      <c r="G243" s="231" t="s">
        <v>4149</v>
      </c>
      <c r="H243" s="232">
        <v>3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44</v>
      </c>
      <c r="O243" s="92"/>
      <c r="P243" s="237">
        <f>O243*H243</f>
        <v>0</v>
      </c>
      <c r="Q243" s="237">
        <v>0.014749999999999999</v>
      </c>
      <c r="R243" s="237">
        <f>Q243*H243</f>
        <v>0.044249999999999998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290</v>
      </c>
      <c r="AT243" s="239" t="s">
        <v>218</v>
      </c>
      <c r="AU243" s="239" t="s">
        <v>88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290</v>
      </c>
      <c r="BM243" s="239" t="s">
        <v>8091</v>
      </c>
    </row>
    <row r="244" s="2" customFormat="1" ht="16.5" customHeight="1">
      <c r="A244" s="39"/>
      <c r="B244" s="40"/>
      <c r="C244" s="228" t="s">
        <v>1144</v>
      </c>
      <c r="D244" s="228" t="s">
        <v>218</v>
      </c>
      <c r="E244" s="229" t="s">
        <v>8092</v>
      </c>
      <c r="F244" s="230" t="s">
        <v>8093</v>
      </c>
      <c r="G244" s="231" t="s">
        <v>359</v>
      </c>
      <c r="H244" s="232">
        <v>1.75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290</v>
      </c>
      <c r="AT244" s="239" t="s">
        <v>218</v>
      </c>
      <c r="AU244" s="239" t="s">
        <v>88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290</v>
      </c>
      <c r="BM244" s="239" t="s">
        <v>8094</v>
      </c>
    </row>
    <row r="245" s="2" customFormat="1" ht="16.5" customHeight="1">
      <c r="A245" s="39"/>
      <c r="B245" s="40"/>
      <c r="C245" s="228" t="s">
        <v>1149</v>
      </c>
      <c r="D245" s="228" t="s">
        <v>218</v>
      </c>
      <c r="E245" s="229" t="s">
        <v>8095</v>
      </c>
      <c r="F245" s="230" t="s">
        <v>8096</v>
      </c>
      <c r="G245" s="231" t="s">
        <v>221</v>
      </c>
      <c r="H245" s="232">
        <v>15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44</v>
      </c>
      <c r="O245" s="92"/>
      <c r="P245" s="237">
        <f>O245*H245</f>
        <v>0</v>
      </c>
      <c r="Q245" s="237">
        <v>0.001</v>
      </c>
      <c r="R245" s="237">
        <f>Q245*H245</f>
        <v>0.014999999999999999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290</v>
      </c>
      <c r="AT245" s="239" t="s">
        <v>218</v>
      </c>
      <c r="AU245" s="239" t="s">
        <v>88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290</v>
      </c>
      <c r="BM245" s="239" t="s">
        <v>8097</v>
      </c>
    </row>
    <row r="246" s="2" customFormat="1" ht="16.5" customHeight="1">
      <c r="A246" s="39"/>
      <c r="B246" s="40"/>
      <c r="C246" s="228" t="s">
        <v>1206</v>
      </c>
      <c r="D246" s="228" t="s">
        <v>218</v>
      </c>
      <c r="E246" s="229" t="s">
        <v>8098</v>
      </c>
      <c r="F246" s="230" t="s">
        <v>8099</v>
      </c>
      <c r="G246" s="231" t="s">
        <v>4149</v>
      </c>
      <c r="H246" s="232">
        <v>61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0.00024000000000000001</v>
      </c>
      <c r="R246" s="237">
        <f>Q246*H246</f>
        <v>0.01464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290</v>
      </c>
      <c r="AT246" s="239" t="s">
        <v>218</v>
      </c>
      <c r="AU246" s="239" t="s">
        <v>88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290</v>
      </c>
      <c r="BM246" s="239" t="s">
        <v>8100</v>
      </c>
    </row>
    <row r="247" s="2" customFormat="1" ht="16.5" customHeight="1">
      <c r="A247" s="39"/>
      <c r="B247" s="40"/>
      <c r="C247" s="228" t="s">
        <v>1210</v>
      </c>
      <c r="D247" s="228" t="s">
        <v>218</v>
      </c>
      <c r="E247" s="229" t="s">
        <v>8101</v>
      </c>
      <c r="F247" s="230" t="s">
        <v>8102</v>
      </c>
      <c r="G247" s="231" t="s">
        <v>221</v>
      </c>
      <c r="H247" s="232">
        <v>4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44</v>
      </c>
      <c r="O247" s="92"/>
      <c r="P247" s="237">
        <f>O247*H247</f>
        <v>0</v>
      </c>
      <c r="Q247" s="237">
        <v>0.00109</v>
      </c>
      <c r="R247" s="237">
        <f>Q247*H247</f>
        <v>0.0043600000000000002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290</v>
      </c>
      <c r="AT247" s="239" t="s">
        <v>218</v>
      </c>
      <c r="AU247" s="239" t="s">
        <v>88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290</v>
      </c>
      <c r="BM247" s="239" t="s">
        <v>8103</v>
      </c>
    </row>
    <row r="248" s="2" customFormat="1" ht="16.5" customHeight="1">
      <c r="A248" s="39"/>
      <c r="B248" s="40"/>
      <c r="C248" s="228" t="s">
        <v>1225</v>
      </c>
      <c r="D248" s="228" t="s">
        <v>218</v>
      </c>
      <c r="E248" s="229" t="s">
        <v>8104</v>
      </c>
      <c r="F248" s="230" t="s">
        <v>8105</v>
      </c>
      <c r="G248" s="231" t="s">
        <v>4149</v>
      </c>
      <c r="H248" s="232">
        <v>31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0.00156</v>
      </c>
      <c r="T248" s="238">
        <f>S248*H248</f>
        <v>0.04836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290</v>
      </c>
      <c r="AT248" s="239" t="s">
        <v>218</v>
      </c>
      <c r="AU248" s="239" t="s">
        <v>88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290</v>
      </c>
      <c r="BM248" s="239" t="s">
        <v>8106</v>
      </c>
    </row>
    <row r="249" s="2" customFormat="1" ht="16.5" customHeight="1">
      <c r="A249" s="39"/>
      <c r="B249" s="40"/>
      <c r="C249" s="228" t="s">
        <v>1230</v>
      </c>
      <c r="D249" s="228" t="s">
        <v>218</v>
      </c>
      <c r="E249" s="229" t="s">
        <v>4742</v>
      </c>
      <c r="F249" s="230" t="s">
        <v>8107</v>
      </c>
      <c r="G249" s="231" t="s">
        <v>4149</v>
      </c>
      <c r="H249" s="232">
        <v>3</v>
      </c>
      <c r="I249" s="233"/>
      <c r="J249" s="234">
        <f>ROUND(I249*H249,2)</f>
        <v>0</v>
      </c>
      <c r="K249" s="230" t="s">
        <v>1</v>
      </c>
      <c r="L249" s="45"/>
      <c r="M249" s="235" t="s">
        <v>1</v>
      </c>
      <c r="N249" s="236" t="s">
        <v>44</v>
      </c>
      <c r="O249" s="92"/>
      <c r="P249" s="237">
        <f>O249*H249</f>
        <v>0</v>
      </c>
      <c r="Q249" s="237">
        <v>0.00172</v>
      </c>
      <c r="R249" s="237">
        <f>Q249*H249</f>
        <v>0.0051599999999999997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290</v>
      </c>
      <c r="AT249" s="239" t="s">
        <v>218</v>
      </c>
      <c r="AU249" s="239" t="s">
        <v>88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290</v>
      </c>
      <c r="BM249" s="239" t="s">
        <v>8108</v>
      </c>
    </row>
    <row r="250" s="2" customFormat="1" ht="16.5" customHeight="1">
      <c r="A250" s="39"/>
      <c r="B250" s="40"/>
      <c r="C250" s="228" t="s">
        <v>1235</v>
      </c>
      <c r="D250" s="228" t="s">
        <v>218</v>
      </c>
      <c r="E250" s="229" t="s">
        <v>4670</v>
      </c>
      <c r="F250" s="230" t="s">
        <v>4671</v>
      </c>
      <c r="G250" s="231" t="s">
        <v>4149</v>
      </c>
      <c r="H250" s="232">
        <v>14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0.0018</v>
      </c>
      <c r="R250" s="237">
        <f>Q250*H250</f>
        <v>0.0252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290</v>
      </c>
      <c r="AT250" s="239" t="s">
        <v>218</v>
      </c>
      <c r="AU250" s="239" t="s">
        <v>88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290</v>
      </c>
      <c r="BM250" s="239" t="s">
        <v>8109</v>
      </c>
    </row>
    <row r="251" s="2" customFormat="1" ht="16.5" customHeight="1">
      <c r="A251" s="39"/>
      <c r="B251" s="40"/>
      <c r="C251" s="228" t="s">
        <v>1243</v>
      </c>
      <c r="D251" s="228" t="s">
        <v>218</v>
      </c>
      <c r="E251" s="229" t="s">
        <v>4753</v>
      </c>
      <c r="F251" s="230" t="s">
        <v>4754</v>
      </c>
      <c r="G251" s="231" t="s">
        <v>4149</v>
      </c>
      <c r="H251" s="232">
        <v>1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0.0018400000000000001</v>
      </c>
      <c r="R251" s="237">
        <f>Q251*H251</f>
        <v>0.0018400000000000001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290</v>
      </c>
      <c r="AT251" s="239" t="s">
        <v>218</v>
      </c>
      <c r="AU251" s="239" t="s">
        <v>88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290</v>
      </c>
      <c r="BM251" s="239" t="s">
        <v>8110</v>
      </c>
    </row>
    <row r="252" s="2" customFormat="1" ht="16.5" customHeight="1">
      <c r="A252" s="39"/>
      <c r="B252" s="40"/>
      <c r="C252" s="228" t="s">
        <v>1248</v>
      </c>
      <c r="D252" s="228" t="s">
        <v>218</v>
      </c>
      <c r="E252" s="229" t="s">
        <v>8111</v>
      </c>
      <c r="F252" s="230" t="s">
        <v>8112</v>
      </c>
      <c r="G252" s="231" t="s">
        <v>4149</v>
      </c>
      <c r="H252" s="232">
        <v>5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0.0018400000000000001</v>
      </c>
      <c r="R252" s="237">
        <f>Q252*H252</f>
        <v>0.0091999999999999998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290</v>
      </c>
      <c r="AT252" s="239" t="s">
        <v>218</v>
      </c>
      <c r="AU252" s="239" t="s">
        <v>88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290</v>
      </c>
      <c r="BM252" s="239" t="s">
        <v>8113</v>
      </c>
    </row>
    <row r="253" s="2" customFormat="1" ht="16.5" customHeight="1">
      <c r="A253" s="39"/>
      <c r="B253" s="40"/>
      <c r="C253" s="228" t="s">
        <v>1256</v>
      </c>
      <c r="D253" s="228" t="s">
        <v>218</v>
      </c>
      <c r="E253" s="229" t="s">
        <v>8114</v>
      </c>
      <c r="F253" s="230" t="s">
        <v>8115</v>
      </c>
      <c r="G253" s="231" t="s">
        <v>221</v>
      </c>
      <c r="H253" s="232">
        <v>2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0.00046999999999999999</v>
      </c>
      <c r="R253" s="237">
        <f>Q253*H253</f>
        <v>0.00093999999999999997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290</v>
      </c>
      <c r="AT253" s="239" t="s">
        <v>218</v>
      </c>
      <c r="AU253" s="239" t="s">
        <v>88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290</v>
      </c>
      <c r="BM253" s="239" t="s">
        <v>8116</v>
      </c>
    </row>
    <row r="254" s="2" customFormat="1" ht="16.5" customHeight="1">
      <c r="A254" s="39"/>
      <c r="B254" s="40"/>
      <c r="C254" s="228" t="s">
        <v>1272</v>
      </c>
      <c r="D254" s="228" t="s">
        <v>218</v>
      </c>
      <c r="E254" s="229" t="s">
        <v>4785</v>
      </c>
      <c r="F254" s="230" t="s">
        <v>4786</v>
      </c>
      <c r="G254" s="231" t="s">
        <v>359</v>
      </c>
      <c r="H254" s="232">
        <v>1.3200000000000001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290</v>
      </c>
      <c r="AT254" s="239" t="s">
        <v>218</v>
      </c>
      <c r="AU254" s="239" t="s">
        <v>88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290</v>
      </c>
      <c r="BM254" s="239" t="s">
        <v>8117</v>
      </c>
    </row>
    <row r="255" s="12" customFormat="1" ht="22.8" customHeight="1">
      <c r="A255" s="12"/>
      <c r="B255" s="212"/>
      <c r="C255" s="213"/>
      <c r="D255" s="214" t="s">
        <v>78</v>
      </c>
      <c r="E255" s="226" t="s">
        <v>8118</v>
      </c>
      <c r="F255" s="226" t="s">
        <v>8119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P256</f>
        <v>0</v>
      </c>
      <c r="Q255" s="220"/>
      <c r="R255" s="221">
        <f>R256</f>
        <v>0.26640000000000003</v>
      </c>
      <c r="S255" s="220"/>
      <c r="T255" s="222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88</v>
      </c>
      <c r="AT255" s="224" t="s">
        <v>78</v>
      </c>
      <c r="AU255" s="224" t="s">
        <v>86</v>
      </c>
      <c r="AY255" s="223" t="s">
        <v>216</v>
      </c>
      <c r="BK255" s="225">
        <f>BK256</f>
        <v>0</v>
      </c>
    </row>
    <row r="256" s="2" customFormat="1" ht="21.75" customHeight="1">
      <c r="A256" s="39"/>
      <c r="B256" s="40"/>
      <c r="C256" s="228" t="s">
        <v>1277</v>
      </c>
      <c r="D256" s="228" t="s">
        <v>218</v>
      </c>
      <c r="E256" s="229" t="s">
        <v>4631</v>
      </c>
      <c r="F256" s="230" t="s">
        <v>4632</v>
      </c>
      <c r="G256" s="231" t="s">
        <v>4149</v>
      </c>
      <c r="H256" s="232">
        <v>16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0.016650000000000002</v>
      </c>
      <c r="R256" s="237">
        <f>Q256*H256</f>
        <v>0.26640000000000003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290</v>
      </c>
      <c r="AT256" s="239" t="s">
        <v>218</v>
      </c>
      <c r="AU256" s="239" t="s">
        <v>88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290</v>
      </c>
      <c r="BM256" s="239" t="s">
        <v>8120</v>
      </c>
    </row>
    <row r="257" s="12" customFormat="1" ht="22.8" customHeight="1">
      <c r="A257" s="12"/>
      <c r="B257" s="212"/>
      <c r="C257" s="213"/>
      <c r="D257" s="214" t="s">
        <v>78</v>
      </c>
      <c r="E257" s="226" t="s">
        <v>7419</v>
      </c>
      <c r="F257" s="226" t="s">
        <v>7420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SUM(P258:P259)</f>
        <v>0</v>
      </c>
      <c r="Q257" s="220"/>
      <c r="R257" s="221">
        <f>SUM(R258:R259)</f>
        <v>0.0068700000000000002</v>
      </c>
      <c r="S257" s="220"/>
      <c r="T257" s="222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88</v>
      </c>
      <c r="AT257" s="224" t="s">
        <v>78</v>
      </c>
      <c r="AU257" s="224" t="s">
        <v>86</v>
      </c>
      <c r="AY257" s="223" t="s">
        <v>216</v>
      </c>
      <c r="BK257" s="225">
        <f>SUM(BK258:BK259)</f>
        <v>0</v>
      </c>
    </row>
    <row r="258" s="2" customFormat="1" ht="24.15" customHeight="1">
      <c r="A258" s="39"/>
      <c r="B258" s="40"/>
      <c r="C258" s="228" t="s">
        <v>1289</v>
      </c>
      <c r="D258" s="228" t="s">
        <v>218</v>
      </c>
      <c r="E258" s="229" t="s">
        <v>8121</v>
      </c>
      <c r="F258" s="230" t="s">
        <v>8122</v>
      </c>
      <c r="G258" s="231" t="s">
        <v>221</v>
      </c>
      <c r="H258" s="232">
        <v>1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0.00024000000000000001</v>
      </c>
      <c r="R258" s="237">
        <f>Q258*H258</f>
        <v>0.00024000000000000001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290</v>
      </c>
      <c r="AT258" s="239" t="s">
        <v>218</v>
      </c>
      <c r="AU258" s="239" t="s">
        <v>88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290</v>
      </c>
      <c r="BM258" s="239" t="s">
        <v>8123</v>
      </c>
    </row>
    <row r="259" s="2" customFormat="1" ht="24.15" customHeight="1">
      <c r="A259" s="39"/>
      <c r="B259" s="40"/>
      <c r="C259" s="228" t="s">
        <v>1294</v>
      </c>
      <c r="D259" s="228" t="s">
        <v>218</v>
      </c>
      <c r="E259" s="229" t="s">
        <v>8124</v>
      </c>
      <c r="F259" s="230" t="s">
        <v>8125</v>
      </c>
      <c r="G259" s="231" t="s">
        <v>221</v>
      </c>
      <c r="H259" s="232">
        <v>13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0.00051000000000000004</v>
      </c>
      <c r="R259" s="237">
        <f>Q259*H259</f>
        <v>0.0066300000000000005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290</v>
      </c>
      <c r="AT259" s="239" t="s">
        <v>218</v>
      </c>
      <c r="AU259" s="239" t="s">
        <v>88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290</v>
      </c>
      <c r="BM259" s="239" t="s">
        <v>8126</v>
      </c>
    </row>
    <row r="260" s="12" customFormat="1" ht="25.92" customHeight="1">
      <c r="A260" s="12"/>
      <c r="B260" s="212"/>
      <c r="C260" s="213"/>
      <c r="D260" s="214" t="s">
        <v>78</v>
      </c>
      <c r="E260" s="215" t="s">
        <v>4217</v>
      </c>
      <c r="F260" s="215" t="s">
        <v>3628</v>
      </c>
      <c r="G260" s="213"/>
      <c r="H260" s="213"/>
      <c r="I260" s="216"/>
      <c r="J260" s="217">
        <f>BK260</f>
        <v>0</v>
      </c>
      <c r="K260" s="213"/>
      <c r="L260" s="218"/>
      <c r="M260" s="219"/>
      <c r="N260" s="220"/>
      <c r="O260" s="220"/>
      <c r="P260" s="221">
        <f>P261</f>
        <v>0</v>
      </c>
      <c r="Q260" s="220"/>
      <c r="R260" s="221">
        <f>R261</f>
        <v>0</v>
      </c>
      <c r="S260" s="220"/>
      <c r="T260" s="222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121</v>
      </c>
      <c r="AT260" s="224" t="s">
        <v>78</v>
      </c>
      <c r="AU260" s="224" t="s">
        <v>79</v>
      </c>
      <c r="AY260" s="223" t="s">
        <v>216</v>
      </c>
      <c r="BK260" s="225">
        <f>BK261</f>
        <v>0</v>
      </c>
    </row>
    <row r="261" s="2" customFormat="1" ht="16.5" customHeight="1">
      <c r="A261" s="39"/>
      <c r="B261" s="40"/>
      <c r="C261" s="228" t="s">
        <v>1312</v>
      </c>
      <c r="D261" s="228" t="s">
        <v>218</v>
      </c>
      <c r="E261" s="229" t="s">
        <v>8127</v>
      </c>
      <c r="F261" s="230" t="s">
        <v>8128</v>
      </c>
      <c r="G261" s="231" t="s">
        <v>221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74" t="s">
        <v>1</v>
      </c>
      <c r="N261" s="275" t="s">
        <v>44</v>
      </c>
      <c r="O261" s="276"/>
      <c r="P261" s="277">
        <f>O261*H261</f>
        <v>0</v>
      </c>
      <c r="Q261" s="277">
        <v>0</v>
      </c>
      <c r="R261" s="277">
        <f>Q261*H261</f>
        <v>0</v>
      </c>
      <c r="S261" s="277">
        <v>0</v>
      </c>
      <c r="T261" s="27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4220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4220</v>
      </c>
      <c r="BM261" s="239" t="s">
        <v>8129</v>
      </c>
    </row>
    <row r="262" s="2" customFormat="1" ht="6.96" customHeight="1">
      <c r="A262" s="39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Xn+QRNcvpUpvo8XAAQvVrj8DZ7sixcLFxy2V1jO8mBXlQ1gT5iY4WijKMA1+KqgbfbyCvUBJWCjAIHE5aQoHRg==" hashValue="Iy3b7PWQOlffWWcO+ijEcTJ0+/QkhD/XiBF/JxU2yaoGKIUJEDnUd7QsovLplYIdhkKXmbw8ebBWdoOgNLcqeQ==" algorithmName="SHA-512" password="EA0A"/>
  <autoFilter ref="C130:K2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8130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8131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ROUND((SUM(BE130:BE165)),  2)</f>
        <v>0</v>
      </c>
      <c r="G37" s="39"/>
      <c r="H37" s="39"/>
      <c r="I37" s="166">
        <v>0.20999999999999999</v>
      </c>
      <c r="J37" s="165">
        <f>ROUND(((SUM(BE130:BE165))*I37),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ROUND((SUM(BF130:BF165)),  2)</f>
        <v>0</v>
      </c>
      <c r="G38" s="39"/>
      <c r="H38" s="39"/>
      <c r="I38" s="166">
        <v>0.14999999999999999</v>
      </c>
      <c r="J38" s="165">
        <f>ROUND(((SUM(BF130:BF165))*I38),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ROUND((SUM(BG130:BG165)),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ROUND((SUM(BH130:BH165)),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ROUND((SUM(BI130:BI165)),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8130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SO20a - Přípojka dešťové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8132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8133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8134</v>
      </c>
      <c r="E103" s="198"/>
      <c r="F103" s="198"/>
      <c r="G103" s="198"/>
      <c r="H103" s="198"/>
      <c r="I103" s="198"/>
      <c r="J103" s="199">
        <f>J137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8135</v>
      </c>
      <c r="E104" s="198"/>
      <c r="F104" s="198"/>
      <c r="G104" s="198"/>
      <c r="H104" s="198"/>
      <c r="I104" s="198"/>
      <c r="J104" s="199">
        <f>J140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8136</v>
      </c>
      <c r="E105" s="198"/>
      <c r="F105" s="198"/>
      <c r="G105" s="198"/>
      <c r="H105" s="198"/>
      <c r="I105" s="198"/>
      <c r="J105" s="199">
        <f>J156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8137</v>
      </c>
      <c r="E106" s="198"/>
      <c r="F106" s="198"/>
      <c r="G106" s="198"/>
      <c r="H106" s="198"/>
      <c r="I106" s="198"/>
      <c r="J106" s="199">
        <f>J163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201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a přístavba objektu MŠ Malínek, Kaplického 386 - NAVÝŠENÍ KAPACITY MŠ MALÍNEK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187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188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189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79" t="s">
        <v>8130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533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SO20a - Přípojka dešťové kanalizace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22</v>
      </c>
      <c r="D124" s="41"/>
      <c r="E124" s="41"/>
      <c r="F124" s="28" t="str">
        <f>F16</f>
        <v>MŠ Malínek, Kaplického 386</v>
      </c>
      <c r="G124" s="41"/>
      <c r="H124" s="41"/>
      <c r="I124" s="33" t="s">
        <v>24</v>
      </c>
      <c r="J124" s="80" t="str">
        <f>IF(J16="","",J16)</f>
        <v>15.9.2021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26</v>
      </c>
      <c r="D126" s="41"/>
      <c r="E126" s="41"/>
      <c r="F126" s="28" t="str">
        <f>E19</f>
        <v>SM Liberec, Nám.Dr.E.Beneše 1, Liberec, 460 59</v>
      </c>
      <c r="G126" s="41"/>
      <c r="H126" s="41"/>
      <c r="I126" s="33" t="s">
        <v>32</v>
      </c>
      <c r="J126" s="37" t="str">
        <f>E25</f>
        <v>FS Vision, s.r.o., B.Němcové 54/9, Liberec 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IF(E22="","",E22)</f>
        <v>Vyplň údaj</v>
      </c>
      <c r="G127" s="41"/>
      <c r="H127" s="41"/>
      <c r="I127" s="33" t="s">
        <v>35</v>
      </c>
      <c r="J127" s="37" t="str">
        <f>E28</f>
        <v>EnergySim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202</v>
      </c>
      <c r="D129" s="204" t="s">
        <v>64</v>
      </c>
      <c r="E129" s="204" t="s">
        <v>60</v>
      </c>
      <c r="F129" s="204" t="s">
        <v>61</v>
      </c>
      <c r="G129" s="204" t="s">
        <v>203</v>
      </c>
      <c r="H129" s="204" t="s">
        <v>204</v>
      </c>
      <c r="I129" s="204" t="s">
        <v>205</v>
      </c>
      <c r="J129" s="204" t="s">
        <v>193</v>
      </c>
      <c r="K129" s="205" t="s">
        <v>206</v>
      </c>
      <c r="L129" s="206"/>
      <c r="M129" s="101" t="s">
        <v>1</v>
      </c>
      <c r="N129" s="102" t="s">
        <v>43</v>
      </c>
      <c r="O129" s="102" t="s">
        <v>207</v>
      </c>
      <c r="P129" s="102" t="s">
        <v>208</v>
      </c>
      <c r="Q129" s="102" t="s">
        <v>209</v>
      </c>
      <c r="R129" s="102" t="s">
        <v>210</v>
      </c>
      <c r="S129" s="102" t="s">
        <v>211</v>
      </c>
      <c r="T129" s="103" t="s">
        <v>212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213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50.360810000000001</v>
      </c>
      <c r="S130" s="105"/>
      <c r="T130" s="210">
        <f>T131</f>
        <v>3.8249999999999997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78</v>
      </c>
      <c r="AU130" s="18" t="s">
        <v>195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78</v>
      </c>
      <c r="E131" s="215" t="s">
        <v>8138</v>
      </c>
      <c r="F131" s="215" t="s">
        <v>158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P132+P137+P140+P156+P163</f>
        <v>0</v>
      </c>
      <c r="Q131" s="220"/>
      <c r="R131" s="221">
        <f>R132+R137+R140+R156+R163</f>
        <v>50.360810000000001</v>
      </c>
      <c r="S131" s="220"/>
      <c r="T131" s="222">
        <f>T132+T137+T140+T156+T163</f>
        <v>3.8249999999999997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86</v>
      </c>
      <c r="AT131" s="224" t="s">
        <v>78</v>
      </c>
      <c r="AU131" s="224" t="s">
        <v>79</v>
      </c>
      <c r="AY131" s="223" t="s">
        <v>216</v>
      </c>
      <c r="BK131" s="225">
        <f>BK132+BK137+BK140+BK156+BK163</f>
        <v>0</v>
      </c>
    </row>
    <row r="132" s="12" customFormat="1" ht="22.8" customHeight="1">
      <c r="A132" s="12"/>
      <c r="B132" s="212"/>
      <c r="C132" s="213"/>
      <c r="D132" s="214" t="s">
        <v>78</v>
      </c>
      <c r="E132" s="226" t="s">
        <v>8139</v>
      </c>
      <c r="F132" s="226" t="s">
        <v>4437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SUM(P133:P136)</f>
        <v>0</v>
      </c>
      <c r="Q132" s="220"/>
      <c r="R132" s="221">
        <f>SUM(R133:R136)</f>
        <v>0.51869999999999994</v>
      </c>
      <c r="S132" s="220"/>
      <c r="T132" s="222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78</v>
      </c>
      <c r="AU132" s="224" t="s">
        <v>86</v>
      </c>
      <c r="AY132" s="223" t="s">
        <v>216</v>
      </c>
      <c r="BK132" s="225">
        <f>SUM(BK133:BK136)</f>
        <v>0</v>
      </c>
    </row>
    <row r="133" s="2" customFormat="1" ht="16.5" customHeight="1">
      <c r="A133" s="39"/>
      <c r="B133" s="40"/>
      <c r="C133" s="228" t="s">
        <v>86</v>
      </c>
      <c r="D133" s="228" t="s">
        <v>218</v>
      </c>
      <c r="E133" s="229" t="s">
        <v>8140</v>
      </c>
      <c r="F133" s="230" t="s">
        <v>8141</v>
      </c>
      <c r="G133" s="231" t="s">
        <v>293</v>
      </c>
      <c r="H133" s="232">
        <v>41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0.01235</v>
      </c>
      <c r="R133" s="237">
        <f>Q133*H133</f>
        <v>0.50634999999999997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8142</v>
      </c>
    </row>
    <row r="134" s="2" customFormat="1" ht="16.5" customHeight="1">
      <c r="A134" s="39"/>
      <c r="B134" s="40"/>
      <c r="C134" s="228" t="s">
        <v>88</v>
      </c>
      <c r="D134" s="228" t="s">
        <v>218</v>
      </c>
      <c r="E134" s="229" t="s">
        <v>8143</v>
      </c>
      <c r="F134" s="230" t="s">
        <v>8144</v>
      </c>
      <c r="G134" s="231" t="s">
        <v>3375</v>
      </c>
      <c r="H134" s="232">
        <v>1</v>
      </c>
      <c r="I134" s="233"/>
      <c r="J134" s="234">
        <f>ROUND(I134*H134,2)</f>
        <v>0</v>
      </c>
      <c r="K134" s="230" t="s">
        <v>3891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0.01235</v>
      </c>
      <c r="R134" s="237">
        <f>Q134*H134</f>
        <v>0.01235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8145</v>
      </c>
    </row>
    <row r="135" s="2" customFormat="1" ht="16.5" customHeight="1">
      <c r="A135" s="39"/>
      <c r="B135" s="40"/>
      <c r="C135" s="228" t="s">
        <v>99</v>
      </c>
      <c r="D135" s="228" t="s">
        <v>218</v>
      </c>
      <c r="E135" s="229" t="s">
        <v>4275</v>
      </c>
      <c r="F135" s="230" t="s">
        <v>4276</v>
      </c>
      <c r="G135" s="231" t="s">
        <v>293</v>
      </c>
      <c r="H135" s="232">
        <v>41</v>
      </c>
      <c r="I135" s="233"/>
      <c r="J135" s="234">
        <f>ROUND(I135*H135,2)</f>
        <v>0</v>
      </c>
      <c r="K135" s="230" t="s">
        <v>222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290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290</v>
      </c>
      <c r="BM135" s="239" t="s">
        <v>8146</v>
      </c>
    </row>
    <row r="136" s="2" customFormat="1" ht="16.5" customHeight="1">
      <c r="A136" s="39"/>
      <c r="B136" s="40"/>
      <c r="C136" s="228" t="s">
        <v>121</v>
      </c>
      <c r="D136" s="228" t="s">
        <v>218</v>
      </c>
      <c r="E136" s="229" t="s">
        <v>8147</v>
      </c>
      <c r="F136" s="230" t="s">
        <v>8148</v>
      </c>
      <c r="G136" s="231" t="s">
        <v>359</v>
      </c>
      <c r="H136" s="232">
        <v>0.51900000000000002</v>
      </c>
      <c r="I136" s="233"/>
      <c r="J136" s="234">
        <f>ROUND(I136*H136,2)</f>
        <v>0</v>
      </c>
      <c r="K136" s="230" t="s">
        <v>222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8149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8150</v>
      </c>
      <c r="F137" s="226" t="s">
        <v>8151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SUM(P138:P139)</f>
        <v>0</v>
      </c>
      <c r="Q137" s="220"/>
      <c r="R137" s="221">
        <f>SUM(R138:R139)</f>
        <v>12.86298</v>
      </c>
      <c r="S137" s="220"/>
      <c r="T137" s="22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78</v>
      </c>
      <c r="AU137" s="224" t="s">
        <v>86</v>
      </c>
      <c r="AY137" s="223" t="s">
        <v>216</v>
      </c>
      <c r="BK137" s="225">
        <f>SUM(BK138:BK139)</f>
        <v>0</v>
      </c>
    </row>
    <row r="138" s="2" customFormat="1" ht="16.5" customHeight="1">
      <c r="A138" s="39"/>
      <c r="B138" s="40"/>
      <c r="C138" s="228" t="s">
        <v>236</v>
      </c>
      <c r="D138" s="228" t="s">
        <v>218</v>
      </c>
      <c r="E138" s="229" t="s">
        <v>8152</v>
      </c>
      <c r="F138" s="230" t="s">
        <v>8153</v>
      </c>
      <c r="G138" s="231" t="s">
        <v>221</v>
      </c>
      <c r="H138" s="232">
        <v>1</v>
      </c>
      <c r="I138" s="233"/>
      <c r="J138" s="234">
        <f>ROUND(I138*H138,2)</f>
        <v>0</v>
      </c>
      <c r="K138" s="230" t="s">
        <v>3891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0.04027</v>
      </c>
      <c r="R138" s="237">
        <f>Q138*H138</f>
        <v>0.04027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8154</v>
      </c>
    </row>
    <row r="139" s="2" customFormat="1" ht="16.5" customHeight="1">
      <c r="A139" s="39"/>
      <c r="B139" s="40"/>
      <c r="C139" s="228" t="s">
        <v>241</v>
      </c>
      <c r="D139" s="228" t="s">
        <v>218</v>
      </c>
      <c r="E139" s="229" t="s">
        <v>8155</v>
      </c>
      <c r="F139" s="230" t="s">
        <v>8156</v>
      </c>
      <c r="G139" s="231" t="s">
        <v>221</v>
      </c>
      <c r="H139" s="232">
        <v>1</v>
      </c>
      <c r="I139" s="233"/>
      <c r="J139" s="234">
        <f>ROUND(I139*H139,2)</f>
        <v>0</v>
      </c>
      <c r="K139" s="230" t="s">
        <v>3891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12.822710000000001</v>
      </c>
      <c r="R139" s="237">
        <f>Q139*H139</f>
        <v>12.822710000000001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8157</v>
      </c>
    </row>
    <row r="140" s="12" customFormat="1" ht="22.8" customHeight="1">
      <c r="A140" s="12"/>
      <c r="B140" s="212"/>
      <c r="C140" s="213"/>
      <c r="D140" s="214" t="s">
        <v>78</v>
      </c>
      <c r="E140" s="226" t="s">
        <v>8158</v>
      </c>
      <c r="F140" s="226" t="s">
        <v>8159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SUM(P141:P155)</f>
        <v>0</v>
      </c>
      <c r="Q140" s="220"/>
      <c r="R140" s="221">
        <f>SUM(R141:R155)</f>
        <v>0.22379999999999997</v>
      </c>
      <c r="S140" s="220"/>
      <c r="T140" s="222">
        <f>SUM(T141:T155)</f>
        <v>3.8249999999999997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86</v>
      </c>
      <c r="AT140" s="224" t="s">
        <v>78</v>
      </c>
      <c r="AU140" s="224" t="s">
        <v>86</v>
      </c>
      <c r="AY140" s="223" t="s">
        <v>216</v>
      </c>
      <c r="BK140" s="225">
        <f>SUM(BK141:BK155)</f>
        <v>0</v>
      </c>
    </row>
    <row r="141" s="2" customFormat="1" ht="16.5" customHeight="1">
      <c r="A141" s="39"/>
      <c r="B141" s="40"/>
      <c r="C141" s="228" t="s">
        <v>245</v>
      </c>
      <c r="D141" s="228" t="s">
        <v>218</v>
      </c>
      <c r="E141" s="229" t="s">
        <v>8160</v>
      </c>
      <c r="F141" s="230" t="s">
        <v>8161</v>
      </c>
      <c r="G141" s="231" t="s">
        <v>293</v>
      </c>
      <c r="H141" s="232">
        <v>5</v>
      </c>
      <c r="I141" s="233"/>
      <c r="J141" s="234">
        <f>ROUND(I141*H141,2)</f>
        <v>0</v>
      </c>
      <c r="K141" s="230" t="s">
        <v>3891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0.255</v>
      </c>
      <c r="T141" s="238">
        <f>S141*H141</f>
        <v>1.2749999999999999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8162</v>
      </c>
    </row>
    <row r="142" s="2" customFormat="1" ht="16.5" customHeight="1">
      <c r="A142" s="39"/>
      <c r="B142" s="40"/>
      <c r="C142" s="228" t="s">
        <v>250</v>
      </c>
      <c r="D142" s="228" t="s">
        <v>218</v>
      </c>
      <c r="E142" s="229" t="s">
        <v>8163</v>
      </c>
      <c r="F142" s="230" t="s">
        <v>8164</v>
      </c>
      <c r="G142" s="231" t="s">
        <v>293</v>
      </c>
      <c r="H142" s="232">
        <v>10</v>
      </c>
      <c r="I142" s="233"/>
      <c r="J142" s="234">
        <f>ROUND(I142*H142,2)</f>
        <v>0</v>
      </c>
      <c r="K142" s="230" t="s">
        <v>3891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0.255</v>
      </c>
      <c r="T142" s="238">
        <f>S142*H142</f>
        <v>2.5499999999999998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8165</v>
      </c>
    </row>
    <row r="143" s="2" customFormat="1" ht="24.15" customHeight="1">
      <c r="A143" s="39"/>
      <c r="B143" s="40"/>
      <c r="C143" s="228" t="s">
        <v>255</v>
      </c>
      <c r="D143" s="228" t="s">
        <v>218</v>
      </c>
      <c r="E143" s="229" t="s">
        <v>8166</v>
      </c>
      <c r="F143" s="230" t="s">
        <v>8167</v>
      </c>
      <c r="G143" s="231" t="s">
        <v>328</v>
      </c>
      <c r="H143" s="232">
        <v>25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8168</v>
      </c>
    </row>
    <row r="144" s="2" customFormat="1" ht="21.75" customHeight="1">
      <c r="A144" s="39"/>
      <c r="B144" s="40"/>
      <c r="C144" s="228" t="s">
        <v>260</v>
      </c>
      <c r="D144" s="228" t="s">
        <v>218</v>
      </c>
      <c r="E144" s="229" t="s">
        <v>4017</v>
      </c>
      <c r="F144" s="230" t="s">
        <v>4018</v>
      </c>
      <c r="G144" s="231" t="s">
        <v>328</v>
      </c>
      <c r="H144" s="232">
        <v>80</v>
      </c>
      <c r="I144" s="233"/>
      <c r="J144" s="234">
        <f>ROUND(I144*H144,2)</f>
        <v>0</v>
      </c>
      <c r="K144" s="230" t="s">
        <v>222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8169</v>
      </c>
    </row>
    <row r="145" s="2" customFormat="1" ht="16.5" customHeight="1">
      <c r="A145" s="39"/>
      <c r="B145" s="40"/>
      <c r="C145" s="228" t="s">
        <v>265</v>
      </c>
      <c r="D145" s="228" t="s">
        <v>218</v>
      </c>
      <c r="E145" s="229" t="s">
        <v>8170</v>
      </c>
      <c r="F145" s="230" t="s">
        <v>8171</v>
      </c>
      <c r="G145" s="231" t="s">
        <v>277</v>
      </c>
      <c r="H145" s="232">
        <v>240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0.00084999999999999995</v>
      </c>
      <c r="R145" s="237">
        <f>Q145*H145</f>
        <v>0.20399999999999999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8172</v>
      </c>
    </row>
    <row r="146" s="2" customFormat="1" ht="16.5" customHeight="1">
      <c r="A146" s="39"/>
      <c r="B146" s="40"/>
      <c r="C146" s="228" t="s">
        <v>269</v>
      </c>
      <c r="D146" s="228" t="s">
        <v>218</v>
      </c>
      <c r="E146" s="229" t="s">
        <v>8173</v>
      </c>
      <c r="F146" s="230" t="s">
        <v>8174</v>
      </c>
      <c r="G146" s="231" t="s">
        <v>277</v>
      </c>
      <c r="H146" s="232">
        <v>240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8175</v>
      </c>
    </row>
    <row r="147" s="2" customFormat="1" ht="16.5" customHeight="1">
      <c r="A147" s="39"/>
      <c r="B147" s="40"/>
      <c r="C147" s="228" t="s">
        <v>274</v>
      </c>
      <c r="D147" s="228" t="s">
        <v>218</v>
      </c>
      <c r="E147" s="229" t="s">
        <v>8176</v>
      </c>
      <c r="F147" s="230" t="s">
        <v>8177</v>
      </c>
      <c r="G147" s="231" t="s">
        <v>328</v>
      </c>
      <c r="H147" s="232">
        <v>2.5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8178</v>
      </c>
    </row>
    <row r="148" s="2" customFormat="1" ht="16.5" customHeight="1">
      <c r="A148" s="39"/>
      <c r="B148" s="40"/>
      <c r="C148" s="228" t="s">
        <v>280</v>
      </c>
      <c r="D148" s="228" t="s">
        <v>218</v>
      </c>
      <c r="E148" s="229" t="s">
        <v>8179</v>
      </c>
      <c r="F148" s="230" t="s">
        <v>8180</v>
      </c>
      <c r="G148" s="231" t="s">
        <v>328</v>
      </c>
      <c r="H148" s="232">
        <v>107.5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8181</v>
      </c>
    </row>
    <row r="149" s="2" customFormat="1" ht="16.5" customHeight="1">
      <c r="A149" s="39"/>
      <c r="B149" s="40"/>
      <c r="C149" s="228" t="s">
        <v>8</v>
      </c>
      <c r="D149" s="228" t="s">
        <v>218</v>
      </c>
      <c r="E149" s="229" t="s">
        <v>602</v>
      </c>
      <c r="F149" s="230" t="s">
        <v>4046</v>
      </c>
      <c r="G149" s="231" t="s">
        <v>328</v>
      </c>
      <c r="H149" s="232">
        <v>22</v>
      </c>
      <c r="I149" s="233"/>
      <c r="J149" s="234">
        <f>ROUND(I149*H149,2)</f>
        <v>0</v>
      </c>
      <c r="K149" s="230" t="s">
        <v>222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8182</v>
      </c>
    </row>
    <row r="150" s="2" customFormat="1" ht="16.5" customHeight="1">
      <c r="A150" s="39"/>
      <c r="B150" s="40"/>
      <c r="C150" s="228" t="s">
        <v>290</v>
      </c>
      <c r="D150" s="228" t="s">
        <v>218</v>
      </c>
      <c r="E150" s="229" t="s">
        <v>607</v>
      </c>
      <c r="F150" s="230" t="s">
        <v>608</v>
      </c>
      <c r="G150" s="231" t="s">
        <v>328</v>
      </c>
      <c r="H150" s="232">
        <v>22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8183</v>
      </c>
    </row>
    <row r="151" s="2" customFormat="1" ht="16.5" customHeight="1">
      <c r="A151" s="39"/>
      <c r="B151" s="40"/>
      <c r="C151" s="228" t="s">
        <v>297</v>
      </c>
      <c r="D151" s="228" t="s">
        <v>218</v>
      </c>
      <c r="E151" s="229" t="s">
        <v>4048</v>
      </c>
      <c r="F151" s="230" t="s">
        <v>4049</v>
      </c>
      <c r="G151" s="231" t="s">
        <v>328</v>
      </c>
      <c r="H151" s="232">
        <v>22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8184</v>
      </c>
    </row>
    <row r="152" s="2" customFormat="1" ht="16.5" customHeight="1">
      <c r="A152" s="39"/>
      <c r="B152" s="40"/>
      <c r="C152" s="228" t="s">
        <v>302</v>
      </c>
      <c r="D152" s="228" t="s">
        <v>218</v>
      </c>
      <c r="E152" s="229" t="s">
        <v>621</v>
      </c>
      <c r="F152" s="230" t="s">
        <v>622</v>
      </c>
      <c r="G152" s="231" t="s">
        <v>359</v>
      </c>
      <c r="H152" s="232">
        <v>35.200000000000003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8185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8186</v>
      </c>
      <c r="G153" s="242"/>
      <c r="H153" s="246">
        <v>35.200000000000003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86</v>
      </c>
      <c r="AY153" s="252" t="s">
        <v>216</v>
      </c>
    </row>
    <row r="154" s="2" customFormat="1" ht="16.5" customHeight="1">
      <c r="A154" s="39"/>
      <c r="B154" s="40"/>
      <c r="C154" s="228" t="s">
        <v>309</v>
      </c>
      <c r="D154" s="228" t="s">
        <v>218</v>
      </c>
      <c r="E154" s="229" t="s">
        <v>8187</v>
      </c>
      <c r="F154" s="230" t="s">
        <v>8188</v>
      </c>
      <c r="G154" s="231" t="s">
        <v>3375</v>
      </c>
      <c r="H154" s="232">
        <v>1</v>
      </c>
      <c r="I154" s="233"/>
      <c r="J154" s="234">
        <f>ROUND(I154*H154,2)</f>
        <v>0</v>
      </c>
      <c r="K154" s="230" t="s">
        <v>3891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0.0099000000000000008</v>
      </c>
      <c r="R154" s="237">
        <f>Q154*H154</f>
        <v>0.0099000000000000008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528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528</v>
      </c>
      <c r="BM154" s="239" t="s">
        <v>8189</v>
      </c>
    </row>
    <row r="155" s="2" customFormat="1" ht="16.5" customHeight="1">
      <c r="A155" s="39"/>
      <c r="B155" s="40"/>
      <c r="C155" s="228" t="s">
        <v>313</v>
      </c>
      <c r="D155" s="228" t="s">
        <v>218</v>
      </c>
      <c r="E155" s="229" t="s">
        <v>8190</v>
      </c>
      <c r="F155" s="230" t="s">
        <v>8191</v>
      </c>
      <c r="G155" s="231" t="s">
        <v>3375</v>
      </c>
      <c r="H155" s="232">
        <v>1</v>
      </c>
      <c r="I155" s="233"/>
      <c r="J155" s="234">
        <f>ROUND(I155*H155,2)</f>
        <v>0</v>
      </c>
      <c r="K155" s="230" t="s">
        <v>3891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0.0099000000000000008</v>
      </c>
      <c r="R155" s="237">
        <f>Q155*H155</f>
        <v>0.0099000000000000008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528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528</v>
      </c>
      <c r="BM155" s="239" t="s">
        <v>8192</v>
      </c>
    </row>
    <row r="156" s="12" customFormat="1" ht="22.8" customHeight="1">
      <c r="A156" s="12"/>
      <c r="B156" s="212"/>
      <c r="C156" s="213"/>
      <c r="D156" s="214" t="s">
        <v>78</v>
      </c>
      <c r="E156" s="226" t="s">
        <v>8193</v>
      </c>
      <c r="F156" s="226" t="s">
        <v>8194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SUM(P157:P162)</f>
        <v>0</v>
      </c>
      <c r="Q156" s="220"/>
      <c r="R156" s="221">
        <f>SUM(R157:R162)</f>
        <v>36.755330000000001</v>
      </c>
      <c r="S156" s="220"/>
      <c r="T156" s="222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86</v>
      </c>
      <c r="AY156" s="223" t="s">
        <v>216</v>
      </c>
      <c r="BK156" s="225">
        <f>SUM(BK157:BK162)</f>
        <v>0</v>
      </c>
    </row>
    <row r="157" s="2" customFormat="1" ht="16.5" customHeight="1">
      <c r="A157" s="39"/>
      <c r="B157" s="40"/>
      <c r="C157" s="228" t="s">
        <v>7</v>
      </c>
      <c r="D157" s="228" t="s">
        <v>218</v>
      </c>
      <c r="E157" s="229" t="s">
        <v>4028</v>
      </c>
      <c r="F157" s="230" t="s">
        <v>4029</v>
      </c>
      <c r="G157" s="231" t="s">
        <v>328</v>
      </c>
      <c r="H157" s="232">
        <v>4.5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8195</v>
      </c>
    </row>
    <row r="158" s="2" customFormat="1" ht="16.5" customHeight="1">
      <c r="A158" s="39"/>
      <c r="B158" s="40"/>
      <c r="C158" s="228" t="s">
        <v>320</v>
      </c>
      <c r="D158" s="228" t="s">
        <v>218</v>
      </c>
      <c r="E158" s="229" t="s">
        <v>4032</v>
      </c>
      <c r="F158" s="230" t="s">
        <v>8196</v>
      </c>
      <c r="G158" s="231" t="s">
        <v>328</v>
      </c>
      <c r="H158" s="232">
        <v>17.5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8197</v>
      </c>
    </row>
    <row r="159" s="2" customFormat="1" ht="16.5" customHeight="1">
      <c r="A159" s="39"/>
      <c r="B159" s="40"/>
      <c r="C159" s="264" t="s">
        <v>325</v>
      </c>
      <c r="D159" s="264" t="s">
        <v>372</v>
      </c>
      <c r="E159" s="265" t="s">
        <v>4036</v>
      </c>
      <c r="F159" s="266" t="s">
        <v>4037</v>
      </c>
      <c r="G159" s="267" t="s">
        <v>359</v>
      </c>
      <c r="H159" s="268">
        <v>36.75</v>
      </c>
      <c r="I159" s="269"/>
      <c r="J159" s="270">
        <f>ROUND(I159*H159,2)</f>
        <v>0</v>
      </c>
      <c r="K159" s="266" t="s">
        <v>222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1</v>
      </c>
      <c r="R159" s="237">
        <f>Q159*H159</f>
        <v>36.75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8198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8199</v>
      </c>
      <c r="G160" s="242"/>
      <c r="H160" s="246">
        <v>36.75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331</v>
      </c>
      <c r="D161" s="228" t="s">
        <v>218</v>
      </c>
      <c r="E161" s="229" t="s">
        <v>8200</v>
      </c>
      <c r="F161" s="230" t="s">
        <v>8201</v>
      </c>
      <c r="G161" s="231" t="s">
        <v>293</v>
      </c>
      <c r="H161" s="232">
        <v>41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0.00012999999999999999</v>
      </c>
      <c r="R161" s="237">
        <f>Q161*H161</f>
        <v>0.0053299999999999997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8202</v>
      </c>
    </row>
    <row r="162" s="2" customFormat="1" ht="16.5" customHeight="1">
      <c r="A162" s="39"/>
      <c r="B162" s="40"/>
      <c r="C162" s="228" t="s">
        <v>336</v>
      </c>
      <c r="D162" s="228" t="s">
        <v>218</v>
      </c>
      <c r="E162" s="229" t="s">
        <v>629</v>
      </c>
      <c r="F162" s="230" t="s">
        <v>630</v>
      </c>
      <c r="G162" s="231" t="s">
        <v>328</v>
      </c>
      <c r="H162" s="232">
        <v>83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8203</v>
      </c>
    </row>
    <row r="163" s="12" customFormat="1" ht="22.8" customHeight="1">
      <c r="A163" s="12"/>
      <c r="B163" s="212"/>
      <c r="C163" s="213"/>
      <c r="D163" s="214" t="s">
        <v>78</v>
      </c>
      <c r="E163" s="226" t="s">
        <v>8204</v>
      </c>
      <c r="F163" s="226" t="s">
        <v>3628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SUM(P164:P165)</f>
        <v>0</v>
      </c>
      <c r="Q163" s="220"/>
      <c r="R163" s="221">
        <f>SUM(R164:R165)</f>
        <v>0</v>
      </c>
      <c r="S163" s="220"/>
      <c r="T163" s="222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86</v>
      </c>
      <c r="AT163" s="224" t="s">
        <v>78</v>
      </c>
      <c r="AU163" s="224" t="s">
        <v>86</v>
      </c>
      <c r="AY163" s="223" t="s">
        <v>216</v>
      </c>
      <c r="BK163" s="225">
        <f>SUM(BK164:BK165)</f>
        <v>0</v>
      </c>
    </row>
    <row r="164" s="2" customFormat="1" ht="16.5" customHeight="1">
      <c r="A164" s="39"/>
      <c r="B164" s="40"/>
      <c r="C164" s="228" t="s">
        <v>341</v>
      </c>
      <c r="D164" s="228" t="s">
        <v>218</v>
      </c>
      <c r="E164" s="229" t="s">
        <v>8205</v>
      </c>
      <c r="F164" s="230" t="s">
        <v>8206</v>
      </c>
      <c r="G164" s="231" t="s">
        <v>3375</v>
      </c>
      <c r="H164" s="232">
        <v>1</v>
      </c>
      <c r="I164" s="233"/>
      <c r="J164" s="234">
        <f>ROUND(I164*H164,2)</f>
        <v>0</v>
      </c>
      <c r="K164" s="230" t="s">
        <v>3891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8207</v>
      </c>
    </row>
    <row r="165" s="2" customFormat="1" ht="16.5" customHeight="1">
      <c r="A165" s="39"/>
      <c r="B165" s="40"/>
      <c r="C165" s="228" t="s">
        <v>346</v>
      </c>
      <c r="D165" s="228" t="s">
        <v>218</v>
      </c>
      <c r="E165" s="229" t="s">
        <v>8208</v>
      </c>
      <c r="F165" s="230" t="s">
        <v>8209</v>
      </c>
      <c r="G165" s="231" t="s">
        <v>3375</v>
      </c>
      <c r="H165" s="232">
        <v>1</v>
      </c>
      <c r="I165" s="233"/>
      <c r="J165" s="234">
        <f>ROUND(I165*H165,2)</f>
        <v>0</v>
      </c>
      <c r="K165" s="230" t="s">
        <v>3891</v>
      </c>
      <c r="L165" s="45"/>
      <c r="M165" s="274" t="s">
        <v>1</v>
      </c>
      <c r="N165" s="275" t="s">
        <v>44</v>
      </c>
      <c r="O165" s="276"/>
      <c r="P165" s="277">
        <f>O165*H165</f>
        <v>0</v>
      </c>
      <c r="Q165" s="277">
        <v>0</v>
      </c>
      <c r="R165" s="277">
        <f>Q165*H165</f>
        <v>0</v>
      </c>
      <c r="S165" s="277">
        <v>0</v>
      </c>
      <c r="T165" s="27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4790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4790</v>
      </c>
      <c r="BM165" s="239" t="s">
        <v>8210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/4PpcO+YtIHLDYEBuUdQPb2jyCQ40WwJ2zS0QHxHc85bwynNHOHn0Mre0BJqVLBpswXIjrb7lf/Zw2dVxJNwTA==" hashValue="O3KX3YRyhTO1BkO7Kb2/sH3kUiPcMYNwSK6CVBFy2W5rboF2GXy55S1W9JHKvqclIcb1u9lDOPc1NpBFFy/gLA==" algorithmName="SHA-512" password="EA0A"/>
  <autoFilter ref="C129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8130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8211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ROUND((SUM(BE131:BE187)),  2)</f>
        <v>0</v>
      </c>
      <c r="G37" s="39"/>
      <c r="H37" s="39"/>
      <c r="I37" s="166">
        <v>0.20999999999999999</v>
      </c>
      <c r="J37" s="165">
        <f>ROUND(((SUM(BE131:BE187))*I37),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ROUND((SUM(BF131:BF187)),  2)</f>
        <v>0</v>
      </c>
      <c r="G38" s="39"/>
      <c r="H38" s="39"/>
      <c r="I38" s="166">
        <v>0.14999999999999999</v>
      </c>
      <c r="J38" s="165">
        <f>ROUND(((SUM(BF131:BF187))*I38),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ROUND((SUM(BG131:BG187)),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ROUND((SUM(BH131:BH187)),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ROUND((SUM(BI131:BI187)),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8130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SO20b - Areálová dešťová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8132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8133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8134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8135</v>
      </c>
      <c r="E104" s="198"/>
      <c r="F104" s="198"/>
      <c r="G104" s="198"/>
      <c r="H104" s="198"/>
      <c r="I104" s="198"/>
      <c r="J104" s="199">
        <f>J144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8136</v>
      </c>
      <c r="E105" s="198"/>
      <c r="F105" s="198"/>
      <c r="G105" s="198"/>
      <c r="H105" s="198"/>
      <c r="I105" s="198"/>
      <c r="J105" s="199">
        <f>J159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8212</v>
      </c>
      <c r="E106" s="198"/>
      <c r="F106" s="198"/>
      <c r="G106" s="198"/>
      <c r="H106" s="198"/>
      <c r="I106" s="198"/>
      <c r="J106" s="199">
        <f>J166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8213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a přístavba objektu MŠ Malínek, Kaplického 386 - NAVÝŠENÍ KAPACITY MŠ MALÍNEK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188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189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79" t="s">
        <v>8130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533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SO20b - Areálová dešťová kanalizace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22</v>
      </c>
      <c r="D125" s="41"/>
      <c r="E125" s="41"/>
      <c r="F125" s="28" t="str">
        <f>F16</f>
        <v>MŠ Malínek, Kaplického 386</v>
      </c>
      <c r="G125" s="41"/>
      <c r="H125" s="41"/>
      <c r="I125" s="33" t="s">
        <v>24</v>
      </c>
      <c r="J125" s="80" t="str">
        <f>IF(J16="","",J16)</f>
        <v>15.9.2021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40.05" customHeight="1">
      <c r="A127" s="39"/>
      <c r="B127" s="40"/>
      <c r="C127" s="33" t="s">
        <v>26</v>
      </c>
      <c r="D127" s="41"/>
      <c r="E127" s="41"/>
      <c r="F127" s="28" t="str">
        <f>E19</f>
        <v>SM Liberec, Nám.Dr.E.Beneše 1, Liberec, 460 59</v>
      </c>
      <c r="G127" s="41"/>
      <c r="H127" s="41"/>
      <c r="I127" s="33" t="s">
        <v>32</v>
      </c>
      <c r="J127" s="37" t="str">
        <f>E25</f>
        <v>FS Vision, s.r.o., B.Němcové 54/9, Liberec 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IF(E22="","",E22)</f>
        <v>Vyplň údaj</v>
      </c>
      <c r="G128" s="41"/>
      <c r="H128" s="41"/>
      <c r="I128" s="33" t="s">
        <v>35</v>
      </c>
      <c r="J128" s="37" t="str">
        <f>E28</f>
        <v>EnergySim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202</v>
      </c>
      <c r="D130" s="204" t="s">
        <v>64</v>
      </c>
      <c r="E130" s="204" t="s">
        <v>60</v>
      </c>
      <c r="F130" s="204" t="s">
        <v>61</v>
      </c>
      <c r="G130" s="204" t="s">
        <v>203</v>
      </c>
      <c r="H130" s="204" t="s">
        <v>204</v>
      </c>
      <c r="I130" s="204" t="s">
        <v>205</v>
      </c>
      <c r="J130" s="204" t="s">
        <v>193</v>
      </c>
      <c r="K130" s="205" t="s">
        <v>206</v>
      </c>
      <c r="L130" s="206"/>
      <c r="M130" s="101" t="s">
        <v>1</v>
      </c>
      <c r="N130" s="102" t="s">
        <v>43</v>
      </c>
      <c r="O130" s="102" t="s">
        <v>207</v>
      </c>
      <c r="P130" s="102" t="s">
        <v>208</v>
      </c>
      <c r="Q130" s="102" t="s">
        <v>209</v>
      </c>
      <c r="R130" s="102" t="s">
        <v>210</v>
      </c>
      <c r="S130" s="102" t="s">
        <v>211</v>
      </c>
      <c r="T130" s="103" t="s">
        <v>212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213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</f>
        <v>0</v>
      </c>
      <c r="Q131" s="105"/>
      <c r="R131" s="209">
        <f>R132</f>
        <v>167.34440000000001</v>
      </c>
      <c r="S131" s="105"/>
      <c r="T131" s="210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195</v>
      </c>
      <c r="BK131" s="211">
        <f>BK132</f>
        <v>0</v>
      </c>
    </row>
    <row r="132" s="12" customFormat="1" ht="25.92" customHeight="1">
      <c r="A132" s="12"/>
      <c r="B132" s="212"/>
      <c r="C132" s="213"/>
      <c r="D132" s="214" t="s">
        <v>78</v>
      </c>
      <c r="E132" s="215" t="s">
        <v>8138</v>
      </c>
      <c r="F132" s="215" t="s">
        <v>158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P133+P138+P144+P159+P166+P186</f>
        <v>0</v>
      </c>
      <c r="Q132" s="220"/>
      <c r="R132" s="221">
        <f>R133+R138+R144+R159+R166+R186</f>
        <v>167.34440000000001</v>
      </c>
      <c r="S132" s="220"/>
      <c r="T132" s="222">
        <f>T133+T138+T144+T159+T166+T186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78</v>
      </c>
      <c r="AU132" s="224" t="s">
        <v>79</v>
      </c>
      <c r="AY132" s="223" t="s">
        <v>216</v>
      </c>
      <c r="BK132" s="225">
        <f>BK133+BK138+BK144+BK159+BK166+BK186</f>
        <v>0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8139</v>
      </c>
      <c r="F133" s="226" t="s">
        <v>4437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SUM(P134:P137)</f>
        <v>0</v>
      </c>
      <c r="Q133" s="220"/>
      <c r="R133" s="221">
        <f>SUM(R134:R137)</f>
        <v>2.03775</v>
      </c>
      <c r="S133" s="220"/>
      <c r="T133" s="222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86</v>
      </c>
      <c r="AT133" s="224" t="s">
        <v>78</v>
      </c>
      <c r="AU133" s="224" t="s">
        <v>86</v>
      </c>
      <c r="AY133" s="223" t="s">
        <v>216</v>
      </c>
      <c r="BK133" s="225">
        <f>SUM(BK134:BK137)</f>
        <v>0</v>
      </c>
    </row>
    <row r="134" s="2" customFormat="1" ht="16.5" customHeight="1">
      <c r="A134" s="39"/>
      <c r="B134" s="40"/>
      <c r="C134" s="228" t="s">
        <v>86</v>
      </c>
      <c r="D134" s="228" t="s">
        <v>218</v>
      </c>
      <c r="E134" s="229" t="s">
        <v>8140</v>
      </c>
      <c r="F134" s="230" t="s">
        <v>8141</v>
      </c>
      <c r="G134" s="231" t="s">
        <v>293</v>
      </c>
      <c r="H134" s="232">
        <v>160</v>
      </c>
      <c r="I134" s="233"/>
      <c r="J134" s="234">
        <f>ROUND(I134*H134,2)</f>
        <v>0</v>
      </c>
      <c r="K134" s="230" t="s">
        <v>222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0.01235</v>
      </c>
      <c r="R134" s="237">
        <f>Q134*H134</f>
        <v>1.976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8142</v>
      </c>
    </row>
    <row r="135" s="2" customFormat="1" ht="16.5" customHeight="1">
      <c r="A135" s="39"/>
      <c r="B135" s="40"/>
      <c r="C135" s="228" t="s">
        <v>88</v>
      </c>
      <c r="D135" s="228" t="s">
        <v>218</v>
      </c>
      <c r="E135" s="229" t="s">
        <v>8214</v>
      </c>
      <c r="F135" s="230" t="s">
        <v>8215</v>
      </c>
      <c r="G135" s="231" t="s">
        <v>2040</v>
      </c>
      <c r="H135" s="232">
        <v>5</v>
      </c>
      <c r="I135" s="233"/>
      <c r="J135" s="234">
        <f>ROUND(I135*H135,2)</f>
        <v>0</v>
      </c>
      <c r="K135" s="230" t="s">
        <v>3891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0.01235</v>
      </c>
      <c r="R135" s="237">
        <f>Q135*H135</f>
        <v>0.061749999999999999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8216</v>
      </c>
    </row>
    <row r="136" s="2" customFormat="1" ht="16.5" customHeight="1">
      <c r="A136" s="39"/>
      <c r="B136" s="40"/>
      <c r="C136" s="228" t="s">
        <v>99</v>
      </c>
      <c r="D136" s="228" t="s">
        <v>218</v>
      </c>
      <c r="E136" s="229" t="s">
        <v>4275</v>
      </c>
      <c r="F136" s="230" t="s">
        <v>4276</v>
      </c>
      <c r="G136" s="231" t="s">
        <v>293</v>
      </c>
      <c r="H136" s="232">
        <v>160</v>
      </c>
      <c r="I136" s="233"/>
      <c r="J136" s="234">
        <f>ROUND(I136*H136,2)</f>
        <v>0</v>
      </c>
      <c r="K136" s="230" t="s">
        <v>222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290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290</v>
      </c>
      <c r="BM136" s="239" t="s">
        <v>8146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8147</v>
      </c>
      <c r="F137" s="230" t="s">
        <v>8148</v>
      </c>
      <c r="G137" s="231" t="s">
        <v>359</v>
      </c>
      <c r="H137" s="232">
        <v>2.0379999999999998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8149</v>
      </c>
    </row>
    <row r="138" s="12" customFormat="1" ht="22.8" customHeight="1">
      <c r="A138" s="12"/>
      <c r="B138" s="212"/>
      <c r="C138" s="213"/>
      <c r="D138" s="214" t="s">
        <v>78</v>
      </c>
      <c r="E138" s="226" t="s">
        <v>8150</v>
      </c>
      <c r="F138" s="226" t="s">
        <v>8151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SUM(P139:P143)</f>
        <v>0</v>
      </c>
      <c r="Q138" s="220"/>
      <c r="R138" s="221">
        <f>SUM(R139:R143)</f>
        <v>30.241620000000001</v>
      </c>
      <c r="S138" s="220"/>
      <c r="T138" s="222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86</v>
      </c>
      <c r="AT138" s="224" t="s">
        <v>78</v>
      </c>
      <c r="AU138" s="224" t="s">
        <v>86</v>
      </c>
      <c r="AY138" s="223" t="s">
        <v>216</v>
      </c>
      <c r="BK138" s="225">
        <f>SUM(BK139:BK143)</f>
        <v>0</v>
      </c>
    </row>
    <row r="139" s="2" customFormat="1" ht="16.5" customHeight="1">
      <c r="A139" s="39"/>
      <c r="B139" s="40"/>
      <c r="C139" s="228" t="s">
        <v>236</v>
      </c>
      <c r="D139" s="228" t="s">
        <v>218</v>
      </c>
      <c r="E139" s="229" t="s">
        <v>8152</v>
      </c>
      <c r="F139" s="230" t="s">
        <v>8217</v>
      </c>
      <c r="G139" s="231" t="s">
        <v>221</v>
      </c>
      <c r="H139" s="232">
        <v>4</v>
      </c>
      <c r="I139" s="233"/>
      <c r="J139" s="234">
        <f>ROUND(I139*H139,2)</f>
        <v>0</v>
      </c>
      <c r="K139" s="230" t="s">
        <v>3891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0.04027</v>
      </c>
      <c r="R139" s="237">
        <f>Q139*H139</f>
        <v>0.16108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8154</v>
      </c>
    </row>
    <row r="140" s="2" customFormat="1" ht="16.5" customHeight="1">
      <c r="A140" s="39"/>
      <c r="B140" s="40"/>
      <c r="C140" s="228" t="s">
        <v>241</v>
      </c>
      <c r="D140" s="228" t="s">
        <v>218</v>
      </c>
      <c r="E140" s="229" t="s">
        <v>8218</v>
      </c>
      <c r="F140" s="230" t="s">
        <v>8219</v>
      </c>
      <c r="G140" s="231" t="s">
        <v>221</v>
      </c>
      <c r="H140" s="232">
        <v>1</v>
      </c>
      <c r="I140" s="233"/>
      <c r="J140" s="234">
        <f>ROUND(I140*H140,2)</f>
        <v>0</v>
      </c>
      <c r="K140" s="230" t="s">
        <v>3891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0.04027</v>
      </c>
      <c r="R140" s="237">
        <f>Q140*H140</f>
        <v>0.04027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8220</v>
      </c>
    </row>
    <row r="141" s="2" customFormat="1" ht="16.5" customHeight="1">
      <c r="A141" s="39"/>
      <c r="B141" s="40"/>
      <c r="C141" s="228" t="s">
        <v>245</v>
      </c>
      <c r="D141" s="228" t="s">
        <v>218</v>
      </c>
      <c r="E141" s="229" t="s">
        <v>8221</v>
      </c>
      <c r="F141" s="230" t="s">
        <v>8222</v>
      </c>
      <c r="G141" s="231" t="s">
        <v>221</v>
      </c>
      <c r="H141" s="232">
        <v>1</v>
      </c>
      <c r="I141" s="233"/>
      <c r="J141" s="234">
        <f>ROUND(I141*H141,2)</f>
        <v>0</v>
      </c>
      <c r="K141" s="230" t="s">
        <v>3891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0.04027</v>
      </c>
      <c r="R141" s="237">
        <f>Q141*H141</f>
        <v>0.04027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8223</v>
      </c>
    </row>
    <row r="142" s="2" customFormat="1" ht="33" customHeight="1">
      <c r="A142" s="39"/>
      <c r="B142" s="40"/>
      <c r="C142" s="228" t="s">
        <v>250</v>
      </c>
      <c r="D142" s="228" t="s">
        <v>218</v>
      </c>
      <c r="E142" s="229" t="s">
        <v>8224</v>
      </c>
      <c r="F142" s="230" t="s">
        <v>8225</v>
      </c>
      <c r="G142" s="231" t="s">
        <v>221</v>
      </c>
      <c r="H142" s="232">
        <v>1</v>
      </c>
      <c r="I142" s="233"/>
      <c r="J142" s="234">
        <f>ROUND(I142*H142,2)</f>
        <v>0</v>
      </c>
      <c r="K142" s="230" t="s">
        <v>3891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18</v>
      </c>
      <c r="R142" s="237">
        <f>Q142*H142</f>
        <v>18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8226</v>
      </c>
    </row>
    <row r="143" s="2" customFormat="1" ht="37.8" customHeight="1">
      <c r="A143" s="39"/>
      <c r="B143" s="40"/>
      <c r="C143" s="228" t="s">
        <v>255</v>
      </c>
      <c r="D143" s="228" t="s">
        <v>218</v>
      </c>
      <c r="E143" s="229" t="s">
        <v>8227</v>
      </c>
      <c r="F143" s="230" t="s">
        <v>8228</v>
      </c>
      <c r="G143" s="231" t="s">
        <v>221</v>
      </c>
      <c r="H143" s="232">
        <v>1</v>
      </c>
      <c r="I143" s="233"/>
      <c r="J143" s="234">
        <f>ROUND(I143*H143,2)</f>
        <v>0</v>
      </c>
      <c r="K143" s="230" t="s">
        <v>3891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12</v>
      </c>
      <c r="R143" s="237">
        <f>Q143*H143</f>
        <v>12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8229</v>
      </c>
    </row>
    <row r="144" s="12" customFormat="1" ht="22.8" customHeight="1">
      <c r="A144" s="12"/>
      <c r="B144" s="212"/>
      <c r="C144" s="213"/>
      <c r="D144" s="214" t="s">
        <v>78</v>
      </c>
      <c r="E144" s="226" t="s">
        <v>8158</v>
      </c>
      <c r="F144" s="226" t="s">
        <v>8159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SUM(P145:P158)</f>
        <v>0</v>
      </c>
      <c r="Q144" s="220"/>
      <c r="R144" s="221">
        <f>SUM(R145:R158)</f>
        <v>0.55530000000000002</v>
      </c>
      <c r="S144" s="220"/>
      <c r="T144" s="222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86</v>
      </c>
      <c r="AY144" s="223" t="s">
        <v>216</v>
      </c>
      <c r="BK144" s="225">
        <f>SUM(BK145:BK158)</f>
        <v>0</v>
      </c>
    </row>
    <row r="145" s="2" customFormat="1" ht="24.15" customHeight="1">
      <c r="A145" s="39"/>
      <c r="B145" s="40"/>
      <c r="C145" s="228" t="s">
        <v>260</v>
      </c>
      <c r="D145" s="228" t="s">
        <v>218</v>
      </c>
      <c r="E145" s="229" t="s">
        <v>8166</v>
      </c>
      <c r="F145" s="230" t="s">
        <v>8167</v>
      </c>
      <c r="G145" s="231" t="s">
        <v>328</v>
      </c>
      <c r="H145" s="232">
        <v>7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8168</v>
      </c>
    </row>
    <row r="146" s="2" customFormat="1" ht="21.75" customHeight="1">
      <c r="A146" s="39"/>
      <c r="B146" s="40"/>
      <c r="C146" s="228" t="s">
        <v>265</v>
      </c>
      <c r="D146" s="228" t="s">
        <v>218</v>
      </c>
      <c r="E146" s="229" t="s">
        <v>4248</v>
      </c>
      <c r="F146" s="230" t="s">
        <v>4249</v>
      </c>
      <c r="G146" s="231" t="s">
        <v>328</v>
      </c>
      <c r="H146" s="232">
        <v>55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8230</v>
      </c>
    </row>
    <row r="147" s="2" customFormat="1" ht="21.75" customHeight="1">
      <c r="A147" s="39"/>
      <c r="B147" s="40"/>
      <c r="C147" s="228" t="s">
        <v>269</v>
      </c>
      <c r="D147" s="228" t="s">
        <v>218</v>
      </c>
      <c r="E147" s="229" t="s">
        <v>8231</v>
      </c>
      <c r="F147" s="230" t="s">
        <v>8232</v>
      </c>
      <c r="G147" s="231" t="s">
        <v>328</v>
      </c>
      <c r="H147" s="232">
        <v>218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8233</v>
      </c>
    </row>
    <row r="148" s="2" customFormat="1" ht="16.5" customHeight="1">
      <c r="A148" s="39"/>
      <c r="B148" s="40"/>
      <c r="C148" s="228" t="s">
        <v>274</v>
      </c>
      <c r="D148" s="228" t="s">
        <v>218</v>
      </c>
      <c r="E148" s="229" t="s">
        <v>8170</v>
      </c>
      <c r="F148" s="230" t="s">
        <v>8171</v>
      </c>
      <c r="G148" s="231" t="s">
        <v>277</v>
      </c>
      <c r="H148" s="232">
        <v>630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0.00084999999999999995</v>
      </c>
      <c r="R148" s="237">
        <f>Q148*H148</f>
        <v>0.53549999999999998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8172</v>
      </c>
    </row>
    <row r="149" s="2" customFormat="1" ht="16.5" customHeight="1">
      <c r="A149" s="39"/>
      <c r="B149" s="40"/>
      <c r="C149" s="228" t="s">
        <v>280</v>
      </c>
      <c r="D149" s="228" t="s">
        <v>218</v>
      </c>
      <c r="E149" s="229" t="s">
        <v>8173</v>
      </c>
      <c r="F149" s="230" t="s">
        <v>8174</v>
      </c>
      <c r="G149" s="231" t="s">
        <v>277</v>
      </c>
      <c r="H149" s="232">
        <v>630</v>
      </c>
      <c r="I149" s="233"/>
      <c r="J149" s="234">
        <f>ROUND(I149*H149,2)</f>
        <v>0</v>
      </c>
      <c r="K149" s="230" t="s">
        <v>222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8175</v>
      </c>
    </row>
    <row r="150" s="2" customFormat="1" ht="16.5" customHeight="1">
      <c r="A150" s="39"/>
      <c r="B150" s="40"/>
      <c r="C150" s="228" t="s">
        <v>8</v>
      </c>
      <c r="D150" s="228" t="s">
        <v>218</v>
      </c>
      <c r="E150" s="229" t="s">
        <v>8176</v>
      </c>
      <c r="F150" s="230" t="s">
        <v>8177</v>
      </c>
      <c r="G150" s="231" t="s">
        <v>328</v>
      </c>
      <c r="H150" s="232">
        <v>3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8178</v>
      </c>
    </row>
    <row r="151" s="2" customFormat="1" ht="16.5" customHeight="1">
      <c r="A151" s="39"/>
      <c r="B151" s="40"/>
      <c r="C151" s="228" t="s">
        <v>290</v>
      </c>
      <c r="D151" s="228" t="s">
        <v>218</v>
      </c>
      <c r="E151" s="229" t="s">
        <v>8179</v>
      </c>
      <c r="F151" s="230" t="s">
        <v>8180</v>
      </c>
      <c r="G151" s="231" t="s">
        <v>328</v>
      </c>
      <c r="H151" s="232">
        <v>283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8181</v>
      </c>
    </row>
    <row r="152" s="2" customFormat="1" ht="16.5" customHeight="1">
      <c r="A152" s="39"/>
      <c r="B152" s="40"/>
      <c r="C152" s="228" t="s">
        <v>297</v>
      </c>
      <c r="D152" s="228" t="s">
        <v>218</v>
      </c>
      <c r="E152" s="229" t="s">
        <v>602</v>
      </c>
      <c r="F152" s="230" t="s">
        <v>4046</v>
      </c>
      <c r="G152" s="231" t="s">
        <v>328</v>
      </c>
      <c r="H152" s="232">
        <v>75.5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8182</v>
      </c>
    </row>
    <row r="153" s="2" customFormat="1" ht="16.5" customHeight="1">
      <c r="A153" s="39"/>
      <c r="B153" s="40"/>
      <c r="C153" s="228" t="s">
        <v>302</v>
      </c>
      <c r="D153" s="228" t="s">
        <v>218</v>
      </c>
      <c r="E153" s="229" t="s">
        <v>607</v>
      </c>
      <c r="F153" s="230" t="s">
        <v>608</v>
      </c>
      <c r="G153" s="231" t="s">
        <v>328</v>
      </c>
      <c r="H153" s="232">
        <v>75.5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8183</v>
      </c>
    </row>
    <row r="154" s="2" customFormat="1" ht="16.5" customHeight="1">
      <c r="A154" s="39"/>
      <c r="B154" s="40"/>
      <c r="C154" s="228" t="s">
        <v>309</v>
      </c>
      <c r="D154" s="228" t="s">
        <v>218</v>
      </c>
      <c r="E154" s="229" t="s">
        <v>4048</v>
      </c>
      <c r="F154" s="230" t="s">
        <v>4049</v>
      </c>
      <c r="G154" s="231" t="s">
        <v>328</v>
      </c>
      <c r="H154" s="232">
        <v>75.5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8184</v>
      </c>
    </row>
    <row r="155" s="2" customFormat="1" ht="16.5" customHeight="1">
      <c r="A155" s="39"/>
      <c r="B155" s="40"/>
      <c r="C155" s="228" t="s">
        <v>313</v>
      </c>
      <c r="D155" s="228" t="s">
        <v>218</v>
      </c>
      <c r="E155" s="229" t="s">
        <v>621</v>
      </c>
      <c r="F155" s="230" t="s">
        <v>622</v>
      </c>
      <c r="G155" s="231" t="s">
        <v>359</v>
      </c>
      <c r="H155" s="232">
        <v>120.8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8185</v>
      </c>
    </row>
    <row r="156" s="13" customFormat="1">
      <c r="A156" s="13"/>
      <c r="B156" s="241"/>
      <c r="C156" s="242"/>
      <c r="D156" s="243" t="s">
        <v>230</v>
      </c>
      <c r="E156" s="244" t="s">
        <v>1</v>
      </c>
      <c r="F156" s="245" t="s">
        <v>8234</v>
      </c>
      <c r="G156" s="242"/>
      <c r="H156" s="246">
        <v>120.8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230</v>
      </c>
      <c r="AU156" s="252" t="s">
        <v>88</v>
      </c>
      <c r="AV156" s="13" t="s">
        <v>88</v>
      </c>
      <c r="AW156" s="13" t="s">
        <v>34</v>
      </c>
      <c r="AX156" s="13" t="s">
        <v>86</v>
      </c>
      <c r="AY156" s="252" t="s">
        <v>216</v>
      </c>
    </row>
    <row r="157" s="2" customFormat="1" ht="16.5" customHeight="1">
      <c r="A157" s="39"/>
      <c r="B157" s="40"/>
      <c r="C157" s="228" t="s">
        <v>7</v>
      </c>
      <c r="D157" s="228" t="s">
        <v>218</v>
      </c>
      <c r="E157" s="229" t="s">
        <v>8187</v>
      </c>
      <c r="F157" s="230" t="s">
        <v>8188</v>
      </c>
      <c r="G157" s="231" t="s">
        <v>3375</v>
      </c>
      <c r="H157" s="232">
        <v>1</v>
      </c>
      <c r="I157" s="233"/>
      <c r="J157" s="234">
        <f>ROUND(I157*H157,2)</f>
        <v>0</v>
      </c>
      <c r="K157" s="230" t="s">
        <v>3891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0.0099000000000000008</v>
      </c>
      <c r="R157" s="237">
        <f>Q157*H157</f>
        <v>0.0099000000000000008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528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528</v>
      </c>
      <c r="BM157" s="239" t="s">
        <v>8189</v>
      </c>
    </row>
    <row r="158" s="2" customFormat="1" ht="16.5" customHeight="1">
      <c r="A158" s="39"/>
      <c r="B158" s="40"/>
      <c r="C158" s="228" t="s">
        <v>320</v>
      </c>
      <c r="D158" s="228" t="s">
        <v>218</v>
      </c>
      <c r="E158" s="229" t="s">
        <v>8190</v>
      </c>
      <c r="F158" s="230" t="s">
        <v>8191</v>
      </c>
      <c r="G158" s="231" t="s">
        <v>3375</v>
      </c>
      <c r="H158" s="232">
        <v>1</v>
      </c>
      <c r="I158" s="233"/>
      <c r="J158" s="234">
        <f>ROUND(I158*H158,2)</f>
        <v>0</v>
      </c>
      <c r="K158" s="230" t="s">
        <v>3891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0.0099000000000000008</v>
      </c>
      <c r="R158" s="237">
        <f>Q158*H158</f>
        <v>0.0099000000000000008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528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528</v>
      </c>
      <c r="BM158" s="239" t="s">
        <v>8192</v>
      </c>
    </row>
    <row r="159" s="12" customFormat="1" ht="22.8" customHeight="1">
      <c r="A159" s="12"/>
      <c r="B159" s="212"/>
      <c r="C159" s="213"/>
      <c r="D159" s="214" t="s">
        <v>78</v>
      </c>
      <c r="E159" s="226" t="s">
        <v>8193</v>
      </c>
      <c r="F159" s="226" t="s">
        <v>8194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SUM(P160:P165)</f>
        <v>0</v>
      </c>
      <c r="Q159" s="220"/>
      <c r="R159" s="221">
        <f>SUM(R160:R165)</f>
        <v>129.17080000000001</v>
      </c>
      <c r="S159" s="220"/>
      <c r="T159" s="222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86</v>
      </c>
      <c r="AT159" s="224" t="s">
        <v>78</v>
      </c>
      <c r="AU159" s="224" t="s">
        <v>86</v>
      </c>
      <c r="AY159" s="223" t="s">
        <v>216</v>
      </c>
      <c r="BK159" s="225">
        <f>SUM(BK160:BK165)</f>
        <v>0</v>
      </c>
    </row>
    <row r="160" s="2" customFormat="1" ht="16.5" customHeight="1">
      <c r="A160" s="39"/>
      <c r="B160" s="40"/>
      <c r="C160" s="228" t="s">
        <v>325</v>
      </c>
      <c r="D160" s="228" t="s">
        <v>218</v>
      </c>
      <c r="E160" s="229" t="s">
        <v>4028</v>
      </c>
      <c r="F160" s="230" t="s">
        <v>4029</v>
      </c>
      <c r="G160" s="231" t="s">
        <v>328</v>
      </c>
      <c r="H160" s="232">
        <v>14</v>
      </c>
      <c r="I160" s="233"/>
      <c r="J160" s="234">
        <f>ROUND(I160*H160,2)</f>
        <v>0</v>
      </c>
      <c r="K160" s="230" t="s">
        <v>222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8195</v>
      </c>
    </row>
    <row r="161" s="2" customFormat="1" ht="16.5" customHeight="1">
      <c r="A161" s="39"/>
      <c r="B161" s="40"/>
      <c r="C161" s="228" t="s">
        <v>331</v>
      </c>
      <c r="D161" s="228" t="s">
        <v>218</v>
      </c>
      <c r="E161" s="229" t="s">
        <v>4032</v>
      </c>
      <c r="F161" s="230" t="s">
        <v>8196</v>
      </c>
      <c r="G161" s="231" t="s">
        <v>328</v>
      </c>
      <c r="H161" s="232">
        <v>61.5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8197</v>
      </c>
    </row>
    <row r="162" s="2" customFormat="1" ht="16.5" customHeight="1">
      <c r="A162" s="39"/>
      <c r="B162" s="40"/>
      <c r="C162" s="264" t="s">
        <v>336</v>
      </c>
      <c r="D162" s="264" t="s">
        <v>372</v>
      </c>
      <c r="E162" s="265" t="s">
        <v>4036</v>
      </c>
      <c r="F162" s="266" t="s">
        <v>4037</v>
      </c>
      <c r="G162" s="267" t="s">
        <v>359</v>
      </c>
      <c r="H162" s="268">
        <v>129.15000000000001</v>
      </c>
      <c r="I162" s="269"/>
      <c r="J162" s="270">
        <f>ROUND(I162*H162,2)</f>
        <v>0</v>
      </c>
      <c r="K162" s="266" t="s">
        <v>222</v>
      </c>
      <c r="L162" s="271"/>
      <c r="M162" s="272" t="s">
        <v>1</v>
      </c>
      <c r="N162" s="273" t="s">
        <v>44</v>
      </c>
      <c r="O162" s="92"/>
      <c r="P162" s="237">
        <f>O162*H162</f>
        <v>0</v>
      </c>
      <c r="Q162" s="237">
        <v>1</v>
      </c>
      <c r="R162" s="237">
        <f>Q162*H162</f>
        <v>129.15000000000001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250</v>
      </c>
      <c r="AT162" s="239" t="s">
        <v>372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8198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8235</v>
      </c>
      <c r="G163" s="242"/>
      <c r="H163" s="246">
        <v>129.15000000000001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86</v>
      </c>
      <c r="AY163" s="252" t="s">
        <v>216</v>
      </c>
    </row>
    <row r="164" s="2" customFormat="1" ht="16.5" customHeight="1">
      <c r="A164" s="39"/>
      <c r="B164" s="40"/>
      <c r="C164" s="228" t="s">
        <v>341</v>
      </c>
      <c r="D164" s="228" t="s">
        <v>218</v>
      </c>
      <c r="E164" s="229" t="s">
        <v>8200</v>
      </c>
      <c r="F164" s="230" t="s">
        <v>8201</v>
      </c>
      <c r="G164" s="231" t="s">
        <v>293</v>
      </c>
      <c r="H164" s="232">
        <v>160</v>
      </c>
      <c r="I164" s="233"/>
      <c r="J164" s="234">
        <f>ROUND(I164*H164,2)</f>
        <v>0</v>
      </c>
      <c r="K164" s="230" t="s">
        <v>222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0.00012999999999999999</v>
      </c>
      <c r="R164" s="237">
        <f>Q164*H164</f>
        <v>0.020799999999999999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8202</v>
      </c>
    </row>
    <row r="165" s="2" customFormat="1" ht="16.5" customHeight="1">
      <c r="A165" s="39"/>
      <c r="B165" s="40"/>
      <c r="C165" s="228" t="s">
        <v>346</v>
      </c>
      <c r="D165" s="228" t="s">
        <v>218</v>
      </c>
      <c r="E165" s="229" t="s">
        <v>629</v>
      </c>
      <c r="F165" s="230" t="s">
        <v>630</v>
      </c>
      <c r="G165" s="231" t="s">
        <v>328</v>
      </c>
      <c r="H165" s="232">
        <v>207.5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8203</v>
      </c>
    </row>
    <row r="166" s="12" customFormat="1" ht="22.8" customHeight="1">
      <c r="A166" s="12"/>
      <c r="B166" s="212"/>
      <c r="C166" s="213"/>
      <c r="D166" s="214" t="s">
        <v>78</v>
      </c>
      <c r="E166" s="226" t="s">
        <v>8204</v>
      </c>
      <c r="F166" s="226" t="s">
        <v>8236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SUM(P167:P185)</f>
        <v>0</v>
      </c>
      <c r="Q166" s="220"/>
      <c r="R166" s="221">
        <f>SUM(R167:R185)</f>
        <v>5.3389300000000004</v>
      </c>
      <c r="S166" s="220"/>
      <c r="T166" s="222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86</v>
      </c>
      <c r="AT166" s="224" t="s">
        <v>78</v>
      </c>
      <c r="AU166" s="224" t="s">
        <v>86</v>
      </c>
      <c r="AY166" s="223" t="s">
        <v>216</v>
      </c>
      <c r="BK166" s="225">
        <f>SUM(BK167:BK185)</f>
        <v>0</v>
      </c>
    </row>
    <row r="167" s="2" customFormat="1" ht="24.15" customHeight="1">
      <c r="A167" s="39"/>
      <c r="B167" s="40"/>
      <c r="C167" s="228" t="s">
        <v>351</v>
      </c>
      <c r="D167" s="228" t="s">
        <v>218</v>
      </c>
      <c r="E167" s="229" t="s">
        <v>8237</v>
      </c>
      <c r="F167" s="230" t="s">
        <v>8238</v>
      </c>
      <c r="G167" s="231" t="s">
        <v>4149</v>
      </c>
      <c r="H167" s="232">
        <v>1</v>
      </c>
      <c r="I167" s="233"/>
      <c r="J167" s="234">
        <f>ROUND(I167*H167,2)</f>
        <v>0</v>
      </c>
      <c r="K167" s="230" t="s">
        <v>3891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0.03603</v>
      </c>
      <c r="R167" s="237">
        <f>Q167*H167</f>
        <v>0.03603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8239</v>
      </c>
    </row>
    <row r="168" s="2" customFormat="1" ht="16.5" customHeight="1">
      <c r="A168" s="39"/>
      <c r="B168" s="40"/>
      <c r="C168" s="228" t="s">
        <v>356</v>
      </c>
      <c r="D168" s="228" t="s">
        <v>218</v>
      </c>
      <c r="E168" s="229" t="s">
        <v>4497</v>
      </c>
      <c r="F168" s="230" t="s">
        <v>4498</v>
      </c>
      <c r="G168" s="231" t="s">
        <v>293</v>
      </c>
      <c r="H168" s="232">
        <v>15</v>
      </c>
      <c r="I168" s="233"/>
      <c r="J168" s="234">
        <f>ROUND(I168*H168,2)</f>
        <v>0</v>
      </c>
      <c r="K168" s="230" t="s">
        <v>3891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0.0014400000000000001</v>
      </c>
      <c r="R168" s="237">
        <f>Q168*H168</f>
        <v>0.021600000000000001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290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290</v>
      </c>
      <c r="BM168" s="239" t="s">
        <v>8240</v>
      </c>
    </row>
    <row r="169" s="2" customFormat="1" ht="16.5" customHeight="1">
      <c r="A169" s="39"/>
      <c r="B169" s="40"/>
      <c r="C169" s="228" t="s">
        <v>362</v>
      </c>
      <c r="D169" s="228" t="s">
        <v>218</v>
      </c>
      <c r="E169" s="229" t="s">
        <v>4810</v>
      </c>
      <c r="F169" s="230" t="s">
        <v>4811</v>
      </c>
      <c r="G169" s="231" t="s">
        <v>293</v>
      </c>
      <c r="H169" s="232">
        <v>15</v>
      </c>
      <c r="I169" s="233"/>
      <c r="J169" s="234">
        <f>ROUND(I169*H169,2)</f>
        <v>0</v>
      </c>
      <c r="K169" s="230" t="s">
        <v>222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0.00019000000000000001</v>
      </c>
      <c r="R169" s="237">
        <f>Q169*H169</f>
        <v>0.0028500000000000001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8241</v>
      </c>
    </row>
    <row r="170" s="2" customFormat="1" ht="24.15" customHeight="1">
      <c r="A170" s="39"/>
      <c r="B170" s="40"/>
      <c r="C170" s="228" t="s">
        <v>367</v>
      </c>
      <c r="D170" s="228" t="s">
        <v>218</v>
      </c>
      <c r="E170" s="229" t="s">
        <v>8242</v>
      </c>
      <c r="F170" s="230" t="s">
        <v>8243</v>
      </c>
      <c r="G170" s="231" t="s">
        <v>221</v>
      </c>
      <c r="H170" s="232">
        <v>1</v>
      </c>
      <c r="I170" s="233"/>
      <c r="J170" s="234">
        <f>ROUND(I170*H170,2)</f>
        <v>0</v>
      </c>
      <c r="K170" s="230" t="s">
        <v>3891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0.026499999999999999</v>
      </c>
      <c r="R170" s="237">
        <f>Q170*H170</f>
        <v>0.026499999999999999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8244</v>
      </c>
    </row>
    <row r="171" s="2" customFormat="1" ht="21.75" customHeight="1">
      <c r="A171" s="39"/>
      <c r="B171" s="40"/>
      <c r="C171" s="228" t="s">
        <v>371</v>
      </c>
      <c r="D171" s="228" t="s">
        <v>218</v>
      </c>
      <c r="E171" s="229" t="s">
        <v>8245</v>
      </c>
      <c r="F171" s="230" t="s">
        <v>8246</v>
      </c>
      <c r="G171" s="231" t="s">
        <v>328</v>
      </c>
      <c r="H171" s="232">
        <v>7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8247</v>
      </c>
    </row>
    <row r="172" s="2" customFormat="1" ht="16.5" customHeight="1">
      <c r="A172" s="39"/>
      <c r="B172" s="40"/>
      <c r="C172" s="228" t="s">
        <v>376</v>
      </c>
      <c r="D172" s="228" t="s">
        <v>218</v>
      </c>
      <c r="E172" s="229" t="s">
        <v>4028</v>
      </c>
      <c r="F172" s="230" t="s">
        <v>4029</v>
      </c>
      <c r="G172" s="231" t="s">
        <v>328</v>
      </c>
      <c r="H172" s="232">
        <v>0.75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8248</v>
      </c>
    </row>
    <row r="173" s="2" customFormat="1" ht="16.5" customHeight="1">
      <c r="A173" s="39"/>
      <c r="B173" s="40"/>
      <c r="C173" s="228" t="s">
        <v>380</v>
      </c>
      <c r="D173" s="228" t="s">
        <v>218</v>
      </c>
      <c r="E173" s="229" t="s">
        <v>4032</v>
      </c>
      <c r="F173" s="230" t="s">
        <v>8196</v>
      </c>
      <c r="G173" s="231" t="s">
        <v>328</v>
      </c>
      <c r="H173" s="232">
        <v>2.5</v>
      </c>
      <c r="I173" s="233"/>
      <c r="J173" s="234">
        <f>ROUND(I173*H173,2)</f>
        <v>0</v>
      </c>
      <c r="K173" s="230" t="s">
        <v>222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8249</v>
      </c>
    </row>
    <row r="174" s="2" customFormat="1" ht="16.5" customHeight="1">
      <c r="A174" s="39"/>
      <c r="B174" s="40"/>
      <c r="C174" s="264" t="s">
        <v>384</v>
      </c>
      <c r="D174" s="264" t="s">
        <v>372</v>
      </c>
      <c r="E174" s="265" t="s">
        <v>4036</v>
      </c>
      <c r="F174" s="266" t="s">
        <v>4037</v>
      </c>
      <c r="G174" s="267" t="s">
        <v>359</v>
      </c>
      <c r="H174" s="268">
        <v>5.25</v>
      </c>
      <c r="I174" s="269"/>
      <c r="J174" s="270">
        <f>ROUND(I174*H174,2)</f>
        <v>0</v>
      </c>
      <c r="K174" s="266" t="s">
        <v>222</v>
      </c>
      <c r="L174" s="271"/>
      <c r="M174" s="272" t="s">
        <v>1</v>
      </c>
      <c r="N174" s="273" t="s">
        <v>44</v>
      </c>
      <c r="O174" s="92"/>
      <c r="P174" s="237">
        <f>O174*H174</f>
        <v>0</v>
      </c>
      <c r="Q174" s="237">
        <v>1</v>
      </c>
      <c r="R174" s="237">
        <f>Q174*H174</f>
        <v>5.25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250</v>
      </c>
      <c r="AT174" s="239" t="s">
        <v>372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8250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8251</v>
      </c>
      <c r="G175" s="242"/>
      <c r="H175" s="246">
        <v>5.25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86</v>
      </c>
      <c r="AY175" s="252" t="s">
        <v>216</v>
      </c>
    </row>
    <row r="176" s="2" customFormat="1" ht="16.5" customHeight="1">
      <c r="A176" s="39"/>
      <c r="B176" s="40"/>
      <c r="C176" s="228" t="s">
        <v>389</v>
      </c>
      <c r="D176" s="228" t="s">
        <v>218</v>
      </c>
      <c r="E176" s="229" t="s">
        <v>8200</v>
      </c>
      <c r="F176" s="230" t="s">
        <v>8201</v>
      </c>
      <c r="G176" s="231" t="s">
        <v>293</v>
      </c>
      <c r="H176" s="232">
        <v>15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0.00012999999999999999</v>
      </c>
      <c r="R176" s="237">
        <f>Q176*H176</f>
        <v>0.0019499999999999999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8252</v>
      </c>
    </row>
    <row r="177" s="2" customFormat="1" ht="16.5" customHeight="1">
      <c r="A177" s="39"/>
      <c r="B177" s="40"/>
      <c r="C177" s="228" t="s">
        <v>394</v>
      </c>
      <c r="D177" s="228" t="s">
        <v>218</v>
      </c>
      <c r="E177" s="229" t="s">
        <v>629</v>
      </c>
      <c r="F177" s="230" t="s">
        <v>630</v>
      </c>
      <c r="G177" s="231" t="s">
        <v>328</v>
      </c>
      <c r="H177" s="232">
        <v>3.75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8253</v>
      </c>
    </row>
    <row r="178" s="2" customFormat="1" ht="16.5" customHeight="1">
      <c r="A178" s="39"/>
      <c r="B178" s="40"/>
      <c r="C178" s="228" t="s">
        <v>398</v>
      </c>
      <c r="D178" s="228" t="s">
        <v>218</v>
      </c>
      <c r="E178" s="229" t="s">
        <v>8179</v>
      </c>
      <c r="F178" s="230" t="s">
        <v>8180</v>
      </c>
      <c r="G178" s="231" t="s">
        <v>328</v>
      </c>
      <c r="H178" s="232">
        <v>7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8254</v>
      </c>
    </row>
    <row r="179" s="2" customFormat="1" ht="16.5" customHeight="1">
      <c r="A179" s="39"/>
      <c r="B179" s="40"/>
      <c r="C179" s="228" t="s">
        <v>403</v>
      </c>
      <c r="D179" s="228" t="s">
        <v>218</v>
      </c>
      <c r="E179" s="229" t="s">
        <v>602</v>
      </c>
      <c r="F179" s="230" t="s">
        <v>4046</v>
      </c>
      <c r="G179" s="231" t="s">
        <v>328</v>
      </c>
      <c r="H179" s="232">
        <v>3.25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8255</v>
      </c>
    </row>
    <row r="180" s="2" customFormat="1" ht="16.5" customHeight="1">
      <c r="A180" s="39"/>
      <c r="B180" s="40"/>
      <c r="C180" s="228" t="s">
        <v>408</v>
      </c>
      <c r="D180" s="228" t="s">
        <v>218</v>
      </c>
      <c r="E180" s="229" t="s">
        <v>607</v>
      </c>
      <c r="F180" s="230" t="s">
        <v>608</v>
      </c>
      <c r="G180" s="231" t="s">
        <v>328</v>
      </c>
      <c r="H180" s="232">
        <v>3.25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8256</v>
      </c>
    </row>
    <row r="181" s="2" customFormat="1" ht="16.5" customHeight="1">
      <c r="A181" s="39"/>
      <c r="B181" s="40"/>
      <c r="C181" s="228" t="s">
        <v>415</v>
      </c>
      <c r="D181" s="228" t="s">
        <v>218</v>
      </c>
      <c r="E181" s="229" t="s">
        <v>4048</v>
      </c>
      <c r="F181" s="230" t="s">
        <v>4049</v>
      </c>
      <c r="G181" s="231" t="s">
        <v>328</v>
      </c>
      <c r="H181" s="232">
        <v>3.25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8257</v>
      </c>
    </row>
    <row r="182" s="2" customFormat="1" ht="16.5" customHeight="1">
      <c r="A182" s="39"/>
      <c r="B182" s="40"/>
      <c r="C182" s="228" t="s">
        <v>420</v>
      </c>
      <c r="D182" s="228" t="s">
        <v>218</v>
      </c>
      <c r="E182" s="229" t="s">
        <v>621</v>
      </c>
      <c r="F182" s="230" t="s">
        <v>622</v>
      </c>
      <c r="G182" s="231" t="s">
        <v>359</v>
      </c>
      <c r="H182" s="232">
        <v>5.2000000000000002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8258</v>
      </c>
    </row>
    <row r="183" s="13" customFormat="1">
      <c r="A183" s="13"/>
      <c r="B183" s="241"/>
      <c r="C183" s="242"/>
      <c r="D183" s="243" t="s">
        <v>230</v>
      </c>
      <c r="E183" s="244" t="s">
        <v>1</v>
      </c>
      <c r="F183" s="245" t="s">
        <v>8259</v>
      </c>
      <c r="G183" s="242"/>
      <c r="H183" s="246">
        <v>5.2000000000000002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230</v>
      </c>
      <c r="AU183" s="252" t="s">
        <v>88</v>
      </c>
      <c r="AV183" s="13" t="s">
        <v>88</v>
      </c>
      <c r="AW183" s="13" t="s">
        <v>34</v>
      </c>
      <c r="AX183" s="13" t="s">
        <v>86</v>
      </c>
      <c r="AY183" s="252" t="s">
        <v>216</v>
      </c>
    </row>
    <row r="184" s="2" customFormat="1" ht="16.5" customHeight="1">
      <c r="A184" s="39"/>
      <c r="B184" s="40"/>
      <c r="C184" s="228" t="s">
        <v>424</v>
      </c>
      <c r="D184" s="228" t="s">
        <v>218</v>
      </c>
      <c r="E184" s="229" t="s">
        <v>8260</v>
      </c>
      <c r="F184" s="230" t="s">
        <v>8261</v>
      </c>
      <c r="G184" s="231" t="s">
        <v>3375</v>
      </c>
      <c r="H184" s="232">
        <v>1</v>
      </c>
      <c r="I184" s="233"/>
      <c r="J184" s="234">
        <f>ROUND(I184*H184,2)</f>
        <v>0</v>
      </c>
      <c r="K184" s="230" t="s">
        <v>3891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8262</v>
      </c>
    </row>
    <row r="185" s="2" customFormat="1" ht="16.5" customHeight="1">
      <c r="A185" s="39"/>
      <c r="B185" s="40"/>
      <c r="C185" s="228" t="s">
        <v>428</v>
      </c>
      <c r="D185" s="228" t="s">
        <v>218</v>
      </c>
      <c r="E185" s="229" t="s">
        <v>8263</v>
      </c>
      <c r="F185" s="230" t="s">
        <v>8264</v>
      </c>
      <c r="G185" s="231" t="s">
        <v>359</v>
      </c>
      <c r="H185" s="232">
        <v>5.3390000000000004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8265</v>
      </c>
    </row>
    <row r="186" s="12" customFormat="1" ht="22.8" customHeight="1">
      <c r="A186" s="12"/>
      <c r="B186" s="212"/>
      <c r="C186" s="213"/>
      <c r="D186" s="214" t="s">
        <v>78</v>
      </c>
      <c r="E186" s="226" t="s">
        <v>8266</v>
      </c>
      <c r="F186" s="226" t="s">
        <v>3628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P187</f>
        <v>0</v>
      </c>
      <c r="Q186" s="220"/>
      <c r="R186" s="221">
        <f>R187</f>
        <v>0</v>
      </c>
      <c r="S186" s="220"/>
      <c r="T186" s="222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86</v>
      </c>
      <c r="AT186" s="224" t="s">
        <v>78</v>
      </c>
      <c r="AU186" s="224" t="s">
        <v>86</v>
      </c>
      <c r="AY186" s="223" t="s">
        <v>216</v>
      </c>
      <c r="BK186" s="225">
        <f>BK187</f>
        <v>0</v>
      </c>
    </row>
    <row r="187" s="2" customFormat="1" ht="16.5" customHeight="1">
      <c r="A187" s="39"/>
      <c r="B187" s="40"/>
      <c r="C187" s="228" t="s">
        <v>432</v>
      </c>
      <c r="D187" s="228" t="s">
        <v>218</v>
      </c>
      <c r="E187" s="229" t="s">
        <v>8205</v>
      </c>
      <c r="F187" s="230" t="s">
        <v>8206</v>
      </c>
      <c r="G187" s="231" t="s">
        <v>3375</v>
      </c>
      <c r="H187" s="232">
        <v>1</v>
      </c>
      <c r="I187" s="233"/>
      <c r="J187" s="234">
        <f>ROUND(I187*H187,2)</f>
        <v>0</v>
      </c>
      <c r="K187" s="230" t="s">
        <v>3891</v>
      </c>
      <c r="L187" s="45"/>
      <c r="M187" s="274" t="s">
        <v>1</v>
      </c>
      <c r="N187" s="275" t="s">
        <v>44</v>
      </c>
      <c r="O187" s="276"/>
      <c r="P187" s="277">
        <f>O187*H187</f>
        <v>0</v>
      </c>
      <c r="Q187" s="277">
        <v>0</v>
      </c>
      <c r="R187" s="277">
        <f>Q187*H187</f>
        <v>0</v>
      </c>
      <c r="S187" s="277">
        <v>0</v>
      </c>
      <c r="T187" s="27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8207</v>
      </c>
    </row>
    <row r="188" s="2" customFormat="1" ht="6.96" customHeight="1">
      <c r="A188" s="39"/>
      <c r="B188" s="67"/>
      <c r="C188" s="68"/>
      <c r="D188" s="68"/>
      <c r="E188" s="68"/>
      <c r="F188" s="68"/>
      <c r="G188" s="68"/>
      <c r="H188" s="68"/>
      <c r="I188" s="68"/>
      <c r="J188" s="68"/>
      <c r="K188" s="68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+8tDqxWDmK9I85Az26AwsnyBFqLP4s3YGX7TQyzhqyX2cHjgGxQQrz8R3XClAx/EH9F0Bi2TaJoHuS+S/ORt0g==" hashValue="7I+u7FAGGw2GAy98/ONckKYPWMZ/e3yeALy6p0oICiX4DSHvVz5AI2F4ZSRed6odh3N8bl+yivvb8bNxFTYfGw==" algorithmName="SHA-512" password="EA0A"/>
  <autoFilter ref="C130:K1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4" t="s">
        <v>8267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3378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ROUND((SUM(BE133:BE195)),  2)</f>
        <v>0</v>
      </c>
      <c r="G35" s="39"/>
      <c r="H35" s="39"/>
      <c r="I35" s="166">
        <v>0.20999999999999999</v>
      </c>
      <c r="J35" s="165">
        <f>ROUND(((SUM(BE133:BE195))*I35),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ROUND((SUM(BF133:BF195)),  2)</f>
        <v>0</v>
      </c>
      <c r="G36" s="39"/>
      <c r="H36" s="39"/>
      <c r="I36" s="166">
        <v>0.14999999999999999</v>
      </c>
      <c r="J36" s="165">
        <f>ROUND(((SUM(BF133:BF195))*I36),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ROUND((SUM(BG133:BG195)),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ROUND((SUM(BH133:BH195)),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ROUND((SUM(BI133:BI195)),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21 - Nová dešťová kanalizace včetně retenční nádrže + změna dimenzi části přípojky dešťové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8268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8269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8270</v>
      </c>
      <c r="E101" s="198"/>
      <c r="F101" s="198"/>
      <c r="G101" s="198"/>
      <c r="H101" s="198"/>
      <c r="I101" s="198"/>
      <c r="J101" s="199">
        <f>J140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8271</v>
      </c>
      <c r="E102" s="198"/>
      <c r="F102" s="198"/>
      <c r="G102" s="198"/>
      <c r="H102" s="198"/>
      <c r="I102" s="198"/>
      <c r="J102" s="199">
        <f>J144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8272</v>
      </c>
      <c r="E103" s="198"/>
      <c r="F103" s="198"/>
      <c r="G103" s="198"/>
      <c r="H103" s="198"/>
      <c r="I103" s="198"/>
      <c r="J103" s="199">
        <f>J157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8273</v>
      </c>
      <c r="E104" s="198"/>
      <c r="F104" s="198"/>
      <c r="G104" s="198"/>
      <c r="H104" s="198"/>
      <c r="I104" s="198"/>
      <c r="J104" s="199">
        <f>J167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8274</v>
      </c>
      <c r="E105" s="198"/>
      <c r="F105" s="198"/>
      <c r="G105" s="198"/>
      <c r="H105" s="198"/>
      <c r="I105" s="198"/>
      <c r="J105" s="199">
        <f>J172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8275</v>
      </c>
      <c r="E106" s="198"/>
      <c r="F106" s="198"/>
      <c r="G106" s="198"/>
      <c r="H106" s="198"/>
      <c r="I106" s="198"/>
      <c r="J106" s="199">
        <f>J174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8276</v>
      </c>
      <c r="E107" s="198"/>
      <c r="F107" s="198"/>
      <c r="G107" s="198"/>
      <c r="H107" s="198"/>
      <c r="I107" s="198"/>
      <c r="J107" s="199">
        <f>J176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8277</v>
      </c>
      <c r="E108" s="198"/>
      <c r="F108" s="198"/>
      <c r="G108" s="198"/>
      <c r="H108" s="198"/>
      <c r="I108" s="198"/>
      <c r="J108" s="199">
        <f>J178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8278</v>
      </c>
      <c r="E109" s="198"/>
      <c r="F109" s="198"/>
      <c r="G109" s="198"/>
      <c r="H109" s="198"/>
      <c r="I109" s="198"/>
      <c r="J109" s="199">
        <f>J180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8279</v>
      </c>
      <c r="E110" s="198"/>
      <c r="F110" s="198"/>
      <c r="G110" s="198"/>
      <c r="H110" s="198"/>
      <c r="I110" s="198"/>
      <c r="J110" s="199">
        <f>J187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8280</v>
      </c>
      <c r="E111" s="198"/>
      <c r="F111" s="198"/>
      <c r="G111" s="198"/>
      <c r="H111" s="198"/>
      <c r="I111" s="198"/>
      <c r="J111" s="199">
        <f>J194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201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Stavební úpravy a přístavba objektu MŠ Malínek, Kaplického 386 - NAVÝŠENÍ KAPACITY MŠ MALÍNEK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187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188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189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30" customHeight="1">
      <c r="A125" s="39"/>
      <c r="B125" s="40"/>
      <c r="C125" s="41"/>
      <c r="D125" s="41"/>
      <c r="E125" s="77" t="str">
        <f>E11</f>
        <v>SO 21 - Nová dešťová kanalizace včetně retenční nádrže + změna dimenzi části přípojky dešťové kanalizace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</v>
      </c>
      <c r="D127" s="41"/>
      <c r="E127" s="41"/>
      <c r="F127" s="28" t="str">
        <f>F14</f>
        <v xml:space="preserve"> </v>
      </c>
      <c r="G127" s="41"/>
      <c r="H127" s="41"/>
      <c r="I127" s="33" t="s">
        <v>24</v>
      </c>
      <c r="J127" s="80" t="str">
        <f>IF(J14="","",J14)</f>
        <v>15.9.2021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26</v>
      </c>
      <c r="D129" s="41"/>
      <c r="E129" s="41"/>
      <c r="F129" s="28" t="str">
        <f>E17</f>
        <v>SM Liberec, Nám.Dr.E.Beneše 1, Liberec, 460 59</v>
      </c>
      <c r="G129" s="41"/>
      <c r="H129" s="41"/>
      <c r="I129" s="33" t="s">
        <v>32</v>
      </c>
      <c r="J129" s="37" t="str">
        <f>E23</f>
        <v>FS Vision, s.r.o., B.Němcové 54/9, Liberec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IF(E20="","",E20)</f>
        <v>Vyplň údaj</v>
      </c>
      <c r="G130" s="41"/>
      <c r="H130" s="41"/>
      <c r="I130" s="33" t="s">
        <v>35</v>
      </c>
      <c r="J130" s="37" t="str">
        <f>E26</f>
        <v>Ing. Jaroslav Šíma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202</v>
      </c>
      <c r="D132" s="204" t="s">
        <v>64</v>
      </c>
      <c r="E132" s="204" t="s">
        <v>60</v>
      </c>
      <c r="F132" s="204" t="s">
        <v>61</v>
      </c>
      <c r="G132" s="204" t="s">
        <v>203</v>
      </c>
      <c r="H132" s="204" t="s">
        <v>204</v>
      </c>
      <c r="I132" s="204" t="s">
        <v>205</v>
      </c>
      <c r="J132" s="204" t="s">
        <v>193</v>
      </c>
      <c r="K132" s="205" t="s">
        <v>206</v>
      </c>
      <c r="L132" s="206"/>
      <c r="M132" s="101" t="s">
        <v>1</v>
      </c>
      <c r="N132" s="102" t="s">
        <v>43</v>
      </c>
      <c r="O132" s="102" t="s">
        <v>207</v>
      </c>
      <c r="P132" s="102" t="s">
        <v>208</v>
      </c>
      <c r="Q132" s="102" t="s">
        <v>209</v>
      </c>
      <c r="R132" s="102" t="s">
        <v>210</v>
      </c>
      <c r="S132" s="102" t="s">
        <v>211</v>
      </c>
      <c r="T132" s="103" t="s">
        <v>212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213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</f>
        <v>0</v>
      </c>
      <c r="Q133" s="105"/>
      <c r="R133" s="209">
        <f>R134</f>
        <v>0</v>
      </c>
      <c r="S133" s="105"/>
      <c r="T133" s="210">
        <f>T134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78</v>
      </c>
      <c r="AU133" s="18" t="s">
        <v>195</v>
      </c>
      <c r="BK133" s="211">
        <f>BK134</f>
        <v>0</v>
      </c>
    </row>
    <row r="134" s="12" customFormat="1" ht="25.92" customHeight="1">
      <c r="A134" s="12"/>
      <c r="B134" s="212"/>
      <c r="C134" s="213"/>
      <c r="D134" s="214" t="s">
        <v>78</v>
      </c>
      <c r="E134" s="215" t="s">
        <v>3384</v>
      </c>
      <c r="F134" s="215" t="s">
        <v>8281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P135+P140+P144+P157+P167+P172+P174+P176+P178+P180+P187+P194</f>
        <v>0</v>
      </c>
      <c r="Q134" s="220"/>
      <c r="R134" s="221">
        <f>R135+R140+R144+R157+R167+R172+R174+R176+R178+R180+R187+R194</f>
        <v>0</v>
      </c>
      <c r="S134" s="220"/>
      <c r="T134" s="222">
        <f>T135+T140+T144+T157+T167+T172+T174+T176+T178+T180+T187+T194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86</v>
      </c>
      <c r="AT134" s="224" t="s">
        <v>78</v>
      </c>
      <c r="AU134" s="224" t="s">
        <v>79</v>
      </c>
      <c r="AY134" s="223" t="s">
        <v>216</v>
      </c>
      <c r="BK134" s="225">
        <f>BK135+BK140+BK144+BK157+BK167+BK172+BK174+BK176+BK178+BK180+BK187+BK194</f>
        <v>0</v>
      </c>
    </row>
    <row r="135" s="12" customFormat="1" ht="22.8" customHeight="1">
      <c r="A135" s="12"/>
      <c r="B135" s="212"/>
      <c r="C135" s="213"/>
      <c r="D135" s="214" t="s">
        <v>78</v>
      </c>
      <c r="E135" s="226" t="s">
        <v>265</v>
      </c>
      <c r="F135" s="226" t="s">
        <v>8282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SUM(P136:P139)</f>
        <v>0</v>
      </c>
      <c r="Q135" s="220"/>
      <c r="R135" s="221">
        <f>SUM(R136:R139)</f>
        <v>0</v>
      </c>
      <c r="S135" s="220"/>
      <c r="T135" s="22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78</v>
      </c>
      <c r="AU135" s="224" t="s">
        <v>86</v>
      </c>
      <c r="AY135" s="223" t="s">
        <v>216</v>
      </c>
      <c r="BK135" s="225">
        <f>SUM(BK136:BK139)</f>
        <v>0</v>
      </c>
    </row>
    <row r="136" s="2" customFormat="1" ht="16.5" customHeight="1">
      <c r="A136" s="39"/>
      <c r="B136" s="40"/>
      <c r="C136" s="228" t="s">
        <v>86</v>
      </c>
      <c r="D136" s="228" t="s">
        <v>218</v>
      </c>
      <c r="E136" s="229" t="s">
        <v>8283</v>
      </c>
      <c r="F136" s="230" t="s">
        <v>8284</v>
      </c>
      <c r="G136" s="231" t="s">
        <v>277</v>
      </c>
      <c r="H136" s="232">
        <v>15</v>
      </c>
      <c r="I136" s="233"/>
      <c r="J136" s="234">
        <f>ROUND(I136*H136,2)</f>
        <v>0</v>
      </c>
      <c r="K136" s="230" t="s">
        <v>8285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88</v>
      </c>
    </row>
    <row r="137" s="2" customFormat="1" ht="16.5" customHeight="1">
      <c r="A137" s="39"/>
      <c r="B137" s="40"/>
      <c r="C137" s="228" t="s">
        <v>88</v>
      </c>
      <c r="D137" s="228" t="s">
        <v>218</v>
      </c>
      <c r="E137" s="229" t="s">
        <v>8286</v>
      </c>
      <c r="F137" s="230" t="s">
        <v>8287</v>
      </c>
      <c r="G137" s="231" t="s">
        <v>277</v>
      </c>
      <c r="H137" s="232">
        <v>8</v>
      </c>
      <c r="I137" s="233"/>
      <c r="J137" s="234">
        <f>ROUND(I137*H137,2)</f>
        <v>0</v>
      </c>
      <c r="K137" s="230" t="s">
        <v>8285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121</v>
      </c>
    </row>
    <row r="138" s="2" customFormat="1" ht="16.5" customHeight="1">
      <c r="A138" s="39"/>
      <c r="B138" s="40"/>
      <c r="C138" s="228" t="s">
        <v>99</v>
      </c>
      <c r="D138" s="228" t="s">
        <v>218</v>
      </c>
      <c r="E138" s="229" t="s">
        <v>8288</v>
      </c>
      <c r="F138" s="230" t="s">
        <v>8289</v>
      </c>
      <c r="G138" s="231" t="s">
        <v>293</v>
      </c>
      <c r="H138" s="232">
        <v>5</v>
      </c>
      <c r="I138" s="233"/>
      <c r="J138" s="234">
        <f>ROUND(I138*H138,2)</f>
        <v>0</v>
      </c>
      <c r="K138" s="230" t="s">
        <v>8285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241</v>
      </c>
    </row>
    <row r="139" s="2" customFormat="1" ht="16.5" customHeight="1">
      <c r="A139" s="39"/>
      <c r="B139" s="40"/>
      <c r="C139" s="228" t="s">
        <v>121</v>
      </c>
      <c r="D139" s="228" t="s">
        <v>218</v>
      </c>
      <c r="E139" s="229" t="s">
        <v>8290</v>
      </c>
      <c r="F139" s="230" t="s">
        <v>8291</v>
      </c>
      <c r="G139" s="231" t="s">
        <v>293</v>
      </c>
      <c r="H139" s="232">
        <v>5</v>
      </c>
      <c r="I139" s="233"/>
      <c r="J139" s="234">
        <f>ROUND(I139*H139,2)</f>
        <v>0</v>
      </c>
      <c r="K139" s="230" t="s">
        <v>8285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250</v>
      </c>
    </row>
    <row r="140" s="12" customFormat="1" ht="22.8" customHeight="1">
      <c r="A140" s="12"/>
      <c r="B140" s="212"/>
      <c r="C140" s="213"/>
      <c r="D140" s="214" t="s">
        <v>78</v>
      </c>
      <c r="E140" s="226" t="s">
        <v>274</v>
      </c>
      <c r="F140" s="226" t="s">
        <v>8292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SUM(P141:P143)</f>
        <v>0</v>
      </c>
      <c r="Q140" s="220"/>
      <c r="R140" s="221">
        <f>SUM(R141:R143)</f>
        <v>0</v>
      </c>
      <c r="S140" s="220"/>
      <c r="T140" s="222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86</v>
      </c>
      <c r="AT140" s="224" t="s">
        <v>78</v>
      </c>
      <c r="AU140" s="224" t="s">
        <v>86</v>
      </c>
      <c r="AY140" s="223" t="s">
        <v>216</v>
      </c>
      <c r="BK140" s="225">
        <f>SUM(BK141:BK143)</f>
        <v>0</v>
      </c>
    </row>
    <row r="141" s="2" customFormat="1" ht="16.5" customHeight="1">
      <c r="A141" s="39"/>
      <c r="B141" s="40"/>
      <c r="C141" s="228" t="s">
        <v>236</v>
      </c>
      <c r="D141" s="228" t="s">
        <v>218</v>
      </c>
      <c r="E141" s="229" t="s">
        <v>8293</v>
      </c>
      <c r="F141" s="230" t="s">
        <v>8294</v>
      </c>
      <c r="G141" s="231" t="s">
        <v>328</v>
      </c>
      <c r="H141" s="232">
        <v>278.5</v>
      </c>
      <c r="I141" s="233"/>
      <c r="J141" s="234">
        <f>ROUND(I141*H141,2)</f>
        <v>0</v>
      </c>
      <c r="K141" s="230" t="s">
        <v>8285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260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8295</v>
      </c>
      <c r="G142" s="242"/>
      <c r="H142" s="246">
        <v>278.5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79</v>
      </c>
      <c r="AY142" s="252" t="s">
        <v>216</v>
      </c>
    </row>
    <row r="143" s="14" customFormat="1">
      <c r="A143" s="14"/>
      <c r="B143" s="253"/>
      <c r="C143" s="254"/>
      <c r="D143" s="243" t="s">
        <v>230</v>
      </c>
      <c r="E143" s="255" t="s">
        <v>1</v>
      </c>
      <c r="F143" s="256" t="s">
        <v>285</v>
      </c>
      <c r="G143" s="254"/>
      <c r="H143" s="257">
        <v>278.5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230</v>
      </c>
      <c r="AU143" s="263" t="s">
        <v>88</v>
      </c>
      <c r="AV143" s="14" t="s">
        <v>121</v>
      </c>
      <c r="AW143" s="14" t="s">
        <v>34</v>
      </c>
      <c r="AX143" s="14" t="s">
        <v>86</v>
      </c>
      <c r="AY143" s="263" t="s">
        <v>216</v>
      </c>
    </row>
    <row r="144" s="12" customFormat="1" ht="22.8" customHeight="1">
      <c r="A144" s="12"/>
      <c r="B144" s="212"/>
      <c r="C144" s="213"/>
      <c r="D144" s="214" t="s">
        <v>78</v>
      </c>
      <c r="E144" s="226" t="s">
        <v>8</v>
      </c>
      <c r="F144" s="226" t="s">
        <v>8296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SUM(P145:P156)</f>
        <v>0</v>
      </c>
      <c r="Q144" s="220"/>
      <c r="R144" s="221">
        <f>SUM(R145:R156)</f>
        <v>0</v>
      </c>
      <c r="S144" s="220"/>
      <c r="T144" s="222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86</v>
      </c>
      <c r="AY144" s="223" t="s">
        <v>216</v>
      </c>
      <c r="BK144" s="225">
        <f>SUM(BK145:BK156)</f>
        <v>0</v>
      </c>
    </row>
    <row r="145" s="2" customFormat="1" ht="16.5" customHeight="1">
      <c r="A145" s="39"/>
      <c r="B145" s="40"/>
      <c r="C145" s="228" t="s">
        <v>241</v>
      </c>
      <c r="D145" s="228" t="s">
        <v>218</v>
      </c>
      <c r="E145" s="229" t="s">
        <v>8297</v>
      </c>
      <c r="F145" s="230" t="s">
        <v>8298</v>
      </c>
      <c r="G145" s="231" t="s">
        <v>277</v>
      </c>
      <c r="H145" s="232">
        <v>192.15899999999999</v>
      </c>
      <c r="I145" s="233"/>
      <c r="J145" s="234">
        <f>ROUND(I145*H145,2)</f>
        <v>0</v>
      </c>
      <c r="K145" s="230" t="s">
        <v>8285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269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8299</v>
      </c>
      <c r="G146" s="242"/>
      <c r="H146" s="246">
        <v>192.15899999999999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79</v>
      </c>
      <c r="AY146" s="252" t="s">
        <v>216</v>
      </c>
    </row>
    <row r="147" s="14" customFormat="1">
      <c r="A147" s="14"/>
      <c r="B147" s="253"/>
      <c r="C147" s="254"/>
      <c r="D147" s="243" t="s">
        <v>230</v>
      </c>
      <c r="E147" s="255" t="s">
        <v>1</v>
      </c>
      <c r="F147" s="256" t="s">
        <v>285</v>
      </c>
      <c r="G147" s="254"/>
      <c r="H147" s="257">
        <v>192.15899999999999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230</v>
      </c>
      <c r="AU147" s="263" t="s">
        <v>88</v>
      </c>
      <c r="AV147" s="14" t="s">
        <v>121</v>
      </c>
      <c r="AW147" s="14" t="s">
        <v>34</v>
      </c>
      <c r="AX147" s="14" t="s">
        <v>86</v>
      </c>
      <c r="AY147" s="263" t="s">
        <v>216</v>
      </c>
    </row>
    <row r="148" s="2" customFormat="1" ht="16.5" customHeight="1">
      <c r="A148" s="39"/>
      <c r="B148" s="40"/>
      <c r="C148" s="228" t="s">
        <v>245</v>
      </c>
      <c r="D148" s="228" t="s">
        <v>218</v>
      </c>
      <c r="E148" s="229" t="s">
        <v>8300</v>
      </c>
      <c r="F148" s="230" t="s">
        <v>8301</v>
      </c>
      <c r="G148" s="231" t="s">
        <v>277</v>
      </c>
      <c r="H148" s="232">
        <v>192.15899999999999</v>
      </c>
      <c r="I148" s="233"/>
      <c r="J148" s="234">
        <f>ROUND(I148*H148,2)</f>
        <v>0</v>
      </c>
      <c r="K148" s="230" t="s">
        <v>8285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280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8299</v>
      </c>
      <c r="G149" s="242"/>
      <c r="H149" s="246">
        <v>192.15899999999999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79</v>
      </c>
      <c r="AY149" s="252" t="s">
        <v>216</v>
      </c>
    </row>
    <row r="150" s="14" customFormat="1">
      <c r="A150" s="14"/>
      <c r="B150" s="253"/>
      <c r="C150" s="254"/>
      <c r="D150" s="243" t="s">
        <v>230</v>
      </c>
      <c r="E150" s="255" t="s">
        <v>1</v>
      </c>
      <c r="F150" s="256" t="s">
        <v>285</v>
      </c>
      <c r="G150" s="254"/>
      <c r="H150" s="257">
        <v>192.15899999999999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230</v>
      </c>
      <c r="AU150" s="263" t="s">
        <v>88</v>
      </c>
      <c r="AV150" s="14" t="s">
        <v>121</v>
      </c>
      <c r="AW150" s="14" t="s">
        <v>34</v>
      </c>
      <c r="AX150" s="14" t="s">
        <v>86</v>
      </c>
      <c r="AY150" s="263" t="s">
        <v>216</v>
      </c>
    </row>
    <row r="151" s="2" customFormat="1" ht="16.5" customHeight="1">
      <c r="A151" s="39"/>
      <c r="B151" s="40"/>
      <c r="C151" s="228" t="s">
        <v>250</v>
      </c>
      <c r="D151" s="228" t="s">
        <v>218</v>
      </c>
      <c r="E151" s="229" t="s">
        <v>8302</v>
      </c>
      <c r="F151" s="230" t="s">
        <v>8303</v>
      </c>
      <c r="G151" s="231" t="s">
        <v>277</v>
      </c>
      <c r="H151" s="232">
        <v>86.968000000000004</v>
      </c>
      <c r="I151" s="233"/>
      <c r="J151" s="234">
        <f>ROUND(I151*H151,2)</f>
        <v>0</v>
      </c>
      <c r="K151" s="230" t="s">
        <v>8285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290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8304</v>
      </c>
      <c r="G152" s="242"/>
      <c r="H152" s="246">
        <v>86.968000000000004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79</v>
      </c>
      <c r="AY152" s="252" t="s">
        <v>216</v>
      </c>
    </row>
    <row r="153" s="14" customFormat="1">
      <c r="A153" s="14"/>
      <c r="B153" s="253"/>
      <c r="C153" s="254"/>
      <c r="D153" s="243" t="s">
        <v>230</v>
      </c>
      <c r="E153" s="255" t="s">
        <v>1</v>
      </c>
      <c r="F153" s="256" t="s">
        <v>285</v>
      </c>
      <c r="G153" s="254"/>
      <c r="H153" s="257">
        <v>86.968000000000004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230</v>
      </c>
      <c r="AU153" s="263" t="s">
        <v>88</v>
      </c>
      <c r="AV153" s="14" t="s">
        <v>121</v>
      </c>
      <c r="AW153" s="14" t="s">
        <v>34</v>
      </c>
      <c r="AX153" s="14" t="s">
        <v>86</v>
      </c>
      <c r="AY153" s="263" t="s">
        <v>216</v>
      </c>
    </row>
    <row r="154" s="2" customFormat="1" ht="16.5" customHeight="1">
      <c r="A154" s="39"/>
      <c r="B154" s="40"/>
      <c r="C154" s="228" t="s">
        <v>255</v>
      </c>
      <c r="D154" s="228" t="s">
        <v>218</v>
      </c>
      <c r="E154" s="229" t="s">
        <v>8305</v>
      </c>
      <c r="F154" s="230" t="s">
        <v>8306</v>
      </c>
      <c r="G154" s="231" t="s">
        <v>277</v>
      </c>
      <c r="H154" s="232">
        <v>86.968000000000004</v>
      </c>
      <c r="I154" s="233"/>
      <c r="J154" s="234">
        <f>ROUND(I154*H154,2)</f>
        <v>0</v>
      </c>
      <c r="K154" s="230" t="s">
        <v>8285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302</v>
      </c>
    </row>
    <row r="155" s="13" customFormat="1">
      <c r="A155" s="13"/>
      <c r="B155" s="241"/>
      <c r="C155" s="242"/>
      <c r="D155" s="243" t="s">
        <v>230</v>
      </c>
      <c r="E155" s="244" t="s">
        <v>1</v>
      </c>
      <c r="F155" s="245" t="s">
        <v>8304</v>
      </c>
      <c r="G155" s="242"/>
      <c r="H155" s="246">
        <v>86.968000000000004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230</v>
      </c>
      <c r="AU155" s="252" t="s">
        <v>88</v>
      </c>
      <c r="AV155" s="13" t="s">
        <v>88</v>
      </c>
      <c r="AW155" s="13" t="s">
        <v>34</v>
      </c>
      <c r="AX155" s="13" t="s">
        <v>79</v>
      </c>
      <c r="AY155" s="252" t="s">
        <v>216</v>
      </c>
    </row>
    <row r="156" s="14" customFormat="1">
      <c r="A156" s="14"/>
      <c r="B156" s="253"/>
      <c r="C156" s="254"/>
      <c r="D156" s="243" t="s">
        <v>230</v>
      </c>
      <c r="E156" s="255" t="s">
        <v>1</v>
      </c>
      <c r="F156" s="256" t="s">
        <v>285</v>
      </c>
      <c r="G156" s="254"/>
      <c r="H156" s="257">
        <v>86.968000000000004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230</v>
      </c>
      <c r="AU156" s="263" t="s">
        <v>88</v>
      </c>
      <c r="AV156" s="14" t="s">
        <v>121</v>
      </c>
      <c r="AW156" s="14" t="s">
        <v>34</v>
      </c>
      <c r="AX156" s="14" t="s">
        <v>86</v>
      </c>
      <c r="AY156" s="263" t="s">
        <v>216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290</v>
      </c>
      <c r="F157" s="226" t="s">
        <v>8307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SUM(P158:P166)</f>
        <v>0</v>
      </c>
      <c r="Q157" s="220"/>
      <c r="R157" s="221">
        <f>SUM(R158:R166)</f>
        <v>0</v>
      </c>
      <c r="S157" s="220"/>
      <c r="T157" s="222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SUM(BK158:BK166)</f>
        <v>0</v>
      </c>
    </row>
    <row r="158" s="2" customFormat="1" ht="16.5" customHeight="1">
      <c r="A158" s="39"/>
      <c r="B158" s="40"/>
      <c r="C158" s="228" t="s">
        <v>260</v>
      </c>
      <c r="D158" s="228" t="s">
        <v>218</v>
      </c>
      <c r="E158" s="229" t="s">
        <v>8308</v>
      </c>
      <c r="F158" s="230" t="s">
        <v>8309</v>
      </c>
      <c r="G158" s="231" t="s">
        <v>328</v>
      </c>
      <c r="H158" s="232">
        <v>278.5</v>
      </c>
      <c r="I158" s="233"/>
      <c r="J158" s="234">
        <f>ROUND(I158*H158,2)</f>
        <v>0</v>
      </c>
      <c r="K158" s="230" t="s">
        <v>8285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313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8295</v>
      </c>
      <c r="G159" s="242"/>
      <c r="H159" s="246">
        <v>278.5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79</v>
      </c>
      <c r="AY159" s="252" t="s">
        <v>216</v>
      </c>
    </row>
    <row r="160" s="14" customFormat="1">
      <c r="A160" s="14"/>
      <c r="B160" s="253"/>
      <c r="C160" s="254"/>
      <c r="D160" s="243" t="s">
        <v>230</v>
      </c>
      <c r="E160" s="255" t="s">
        <v>1</v>
      </c>
      <c r="F160" s="256" t="s">
        <v>285</v>
      </c>
      <c r="G160" s="254"/>
      <c r="H160" s="257">
        <v>278.5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230</v>
      </c>
      <c r="AU160" s="263" t="s">
        <v>88</v>
      </c>
      <c r="AV160" s="14" t="s">
        <v>121</v>
      </c>
      <c r="AW160" s="14" t="s">
        <v>34</v>
      </c>
      <c r="AX160" s="14" t="s">
        <v>86</v>
      </c>
      <c r="AY160" s="263" t="s">
        <v>216</v>
      </c>
    </row>
    <row r="161" s="2" customFormat="1" ht="16.5" customHeight="1">
      <c r="A161" s="39"/>
      <c r="B161" s="40"/>
      <c r="C161" s="228" t="s">
        <v>265</v>
      </c>
      <c r="D161" s="228" t="s">
        <v>218</v>
      </c>
      <c r="E161" s="229" t="s">
        <v>8310</v>
      </c>
      <c r="F161" s="230" t="s">
        <v>8311</v>
      </c>
      <c r="G161" s="231" t="s">
        <v>328</v>
      </c>
      <c r="H161" s="232">
        <v>109.8</v>
      </c>
      <c r="I161" s="233"/>
      <c r="J161" s="234">
        <f>ROUND(I161*H161,2)</f>
        <v>0</v>
      </c>
      <c r="K161" s="230" t="s">
        <v>8285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320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8312</v>
      </c>
      <c r="G162" s="242"/>
      <c r="H162" s="246">
        <v>109.8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79</v>
      </c>
      <c r="AY162" s="252" t="s">
        <v>216</v>
      </c>
    </row>
    <row r="163" s="14" customFormat="1">
      <c r="A163" s="14"/>
      <c r="B163" s="253"/>
      <c r="C163" s="254"/>
      <c r="D163" s="243" t="s">
        <v>230</v>
      </c>
      <c r="E163" s="255" t="s">
        <v>1</v>
      </c>
      <c r="F163" s="256" t="s">
        <v>285</v>
      </c>
      <c r="G163" s="254"/>
      <c r="H163" s="257">
        <v>109.8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230</v>
      </c>
      <c r="AU163" s="263" t="s">
        <v>88</v>
      </c>
      <c r="AV163" s="14" t="s">
        <v>121</v>
      </c>
      <c r="AW163" s="14" t="s">
        <v>34</v>
      </c>
      <c r="AX163" s="14" t="s">
        <v>86</v>
      </c>
      <c r="AY163" s="263" t="s">
        <v>216</v>
      </c>
    </row>
    <row r="164" s="2" customFormat="1" ht="16.5" customHeight="1">
      <c r="A164" s="39"/>
      <c r="B164" s="40"/>
      <c r="C164" s="228" t="s">
        <v>269</v>
      </c>
      <c r="D164" s="228" t="s">
        <v>218</v>
      </c>
      <c r="E164" s="229" t="s">
        <v>8313</v>
      </c>
      <c r="F164" s="230" t="s">
        <v>8314</v>
      </c>
      <c r="G164" s="231" t="s">
        <v>328</v>
      </c>
      <c r="H164" s="232">
        <v>278.5</v>
      </c>
      <c r="I164" s="233"/>
      <c r="J164" s="234">
        <f>ROUND(I164*H164,2)</f>
        <v>0</v>
      </c>
      <c r="K164" s="230" t="s">
        <v>8285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331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8295</v>
      </c>
      <c r="G165" s="242"/>
      <c r="H165" s="246">
        <v>278.5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79</v>
      </c>
      <c r="AY165" s="252" t="s">
        <v>216</v>
      </c>
    </row>
    <row r="166" s="14" customFormat="1">
      <c r="A166" s="14"/>
      <c r="B166" s="253"/>
      <c r="C166" s="254"/>
      <c r="D166" s="243" t="s">
        <v>230</v>
      </c>
      <c r="E166" s="255" t="s">
        <v>1</v>
      </c>
      <c r="F166" s="256" t="s">
        <v>285</v>
      </c>
      <c r="G166" s="254"/>
      <c r="H166" s="257">
        <v>278.5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230</v>
      </c>
      <c r="AU166" s="263" t="s">
        <v>88</v>
      </c>
      <c r="AV166" s="14" t="s">
        <v>121</v>
      </c>
      <c r="AW166" s="14" t="s">
        <v>34</v>
      </c>
      <c r="AX166" s="14" t="s">
        <v>86</v>
      </c>
      <c r="AY166" s="263" t="s">
        <v>216</v>
      </c>
    </row>
    <row r="167" s="12" customFormat="1" ht="22.8" customHeight="1">
      <c r="A167" s="12"/>
      <c r="B167" s="212"/>
      <c r="C167" s="213"/>
      <c r="D167" s="214" t="s">
        <v>78</v>
      </c>
      <c r="E167" s="226" t="s">
        <v>297</v>
      </c>
      <c r="F167" s="226" t="s">
        <v>8315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SUM(P168:P171)</f>
        <v>0</v>
      </c>
      <c r="Q167" s="220"/>
      <c r="R167" s="221">
        <f>SUM(R168:R171)</f>
        <v>0</v>
      </c>
      <c r="S167" s="220"/>
      <c r="T167" s="222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86</v>
      </c>
      <c r="AT167" s="224" t="s">
        <v>78</v>
      </c>
      <c r="AU167" s="224" t="s">
        <v>86</v>
      </c>
      <c r="AY167" s="223" t="s">
        <v>216</v>
      </c>
      <c r="BK167" s="225">
        <f>SUM(BK168:BK171)</f>
        <v>0</v>
      </c>
    </row>
    <row r="168" s="2" customFormat="1" ht="16.5" customHeight="1">
      <c r="A168" s="39"/>
      <c r="B168" s="40"/>
      <c r="C168" s="228" t="s">
        <v>274</v>
      </c>
      <c r="D168" s="228" t="s">
        <v>218</v>
      </c>
      <c r="E168" s="229" t="s">
        <v>8316</v>
      </c>
      <c r="F168" s="230" t="s">
        <v>8317</v>
      </c>
      <c r="G168" s="231" t="s">
        <v>328</v>
      </c>
      <c r="H168" s="232">
        <v>71.299999999999997</v>
      </c>
      <c r="I168" s="233"/>
      <c r="J168" s="234">
        <f>ROUND(I168*H168,2)</f>
        <v>0</v>
      </c>
      <c r="K168" s="230" t="s">
        <v>8285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341</v>
      </c>
    </row>
    <row r="169" s="2" customFormat="1" ht="16.5" customHeight="1">
      <c r="A169" s="39"/>
      <c r="B169" s="40"/>
      <c r="C169" s="228" t="s">
        <v>280</v>
      </c>
      <c r="D169" s="228" t="s">
        <v>218</v>
      </c>
      <c r="E169" s="229" t="s">
        <v>8318</v>
      </c>
      <c r="F169" s="230" t="s">
        <v>8319</v>
      </c>
      <c r="G169" s="231" t="s">
        <v>328</v>
      </c>
      <c r="H169" s="232">
        <v>169.30000000000001</v>
      </c>
      <c r="I169" s="233"/>
      <c r="J169" s="234">
        <f>ROUND(I169*H169,2)</f>
        <v>0</v>
      </c>
      <c r="K169" s="230" t="s">
        <v>8285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351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8320</v>
      </c>
      <c r="G170" s="242"/>
      <c r="H170" s="246">
        <v>169.30000000000001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79</v>
      </c>
      <c r="AY170" s="252" t="s">
        <v>216</v>
      </c>
    </row>
    <row r="171" s="14" customFormat="1">
      <c r="A171" s="14"/>
      <c r="B171" s="253"/>
      <c r="C171" s="254"/>
      <c r="D171" s="243" t="s">
        <v>230</v>
      </c>
      <c r="E171" s="255" t="s">
        <v>1</v>
      </c>
      <c r="F171" s="256" t="s">
        <v>285</v>
      </c>
      <c r="G171" s="254"/>
      <c r="H171" s="257">
        <v>169.30000000000001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230</v>
      </c>
      <c r="AU171" s="263" t="s">
        <v>88</v>
      </c>
      <c r="AV171" s="14" t="s">
        <v>121</v>
      </c>
      <c r="AW171" s="14" t="s">
        <v>34</v>
      </c>
      <c r="AX171" s="14" t="s">
        <v>86</v>
      </c>
      <c r="AY171" s="263" t="s">
        <v>216</v>
      </c>
    </row>
    <row r="172" s="12" customFormat="1" ht="22.8" customHeight="1">
      <c r="A172" s="12"/>
      <c r="B172" s="212"/>
      <c r="C172" s="213"/>
      <c r="D172" s="214" t="s">
        <v>78</v>
      </c>
      <c r="E172" s="226" t="s">
        <v>309</v>
      </c>
      <c r="F172" s="226" t="s">
        <v>8321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P173</f>
        <v>0</v>
      </c>
      <c r="Q172" s="220"/>
      <c r="R172" s="221">
        <f>R173</f>
        <v>0</v>
      </c>
      <c r="S172" s="220"/>
      <c r="T172" s="222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86</v>
      </c>
      <c r="AT172" s="224" t="s">
        <v>78</v>
      </c>
      <c r="AU172" s="224" t="s">
        <v>86</v>
      </c>
      <c r="AY172" s="223" t="s">
        <v>216</v>
      </c>
      <c r="BK172" s="225">
        <f>BK173</f>
        <v>0</v>
      </c>
    </row>
    <row r="173" s="2" customFormat="1" ht="16.5" customHeight="1">
      <c r="A173" s="39"/>
      <c r="B173" s="40"/>
      <c r="C173" s="228" t="s">
        <v>8</v>
      </c>
      <c r="D173" s="228" t="s">
        <v>218</v>
      </c>
      <c r="E173" s="229" t="s">
        <v>8322</v>
      </c>
      <c r="F173" s="230" t="s">
        <v>8323</v>
      </c>
      <c r="G173" s="231" t="s">
        <v>328</v>
      </c>
      <c r="H173" s="232">
        <v>109.8</v>
      </c>
      <c r="I173" s="233"/>
      <c r="J173" s="234">
        <f>ROUND(I173*H173,2)</f>
        <v>0</v>
      </c>
      <c r="K173" s="230" t="s">
        <v>8285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362</v>
      </c>
    </row>
    <row r="174" s="12" customFormat="1" ht="22.8" customHeight="1">
      <c r="A174" s="12"/>
      <c r="B174" s="212"/>
      <c r="C174" s="213"/>
      <c r="D174" s="214" t="s">
        <v>78</v>
      </c>
      <c r="E174" s="226" t="s">
        <v>487</v>
      </c>
      <c r="F174" s="226" t="s">
        <v>8324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P175</f>
        <v>0</v>
      </c>
      <c r="Q174" s="220"/>
      <c r="R174" s="221">
        <f>R175</f>
        <v>0</v>
      </c>
      <c r="S174" s="220"/>
      <c r="T174" s="222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86</v>
      </c>
      <c r="AT174" s="224" t="s">
        <v>78</v>
      </c>
      <c r="AU174" s="224" t="s">
        <v>86</v>
      </c>
      <c r="AY174" s="223" t="s">
        <v>216</v>
      </c>
      <c r="BK174" s="225">
        <f>BK175</f>
        <v>0</v>
      </c>
    </row>
    <row r="175" s="2" customFormat="1" ht="16.5" customHeight="1">
      <c r="A175" s="39"/>
      <c r="B175" s="40"/>
      <c r="C175" s="228" t="s">
        <v>290</v>
      </c>
      <c r="D175" s="228" t="s">
        <v>218</v>
      </c>
      <c r="E175" s="229" t="s">
        <v>8325</v>
      </c>
      <c r="F175" s="230" t="s">
        <v>8326</v>
      </c>
      <c r="G175" s="231" t="s">
        <v>277</v>
      </c>
      <c r="H175" s="232">
        <v>15</v>
      </c>
      <c r="I175" s="233"/>
      <c r="J175" s="234">
        <f>ROUND(I175*H175,2)</f>
        <v>0</v>
      </c>
      <c r="K175" s="230" t="s">
        <v>8285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371</v>
      </c>
    </row>
    <row r="176" s="12" customFormat="1" ht="22.8" customHeight="1">
      <c r="A176" s="12"/>
      <c r="B176" s="212"/>
      <c r="C176" s="213"/>
      <c r="D176" s="214" t="s">
        <v>78</v>
      </c>
      <c r="E176" s="226" t="s">
        <v>499</v>
      </c>
      <c r="F176" s="226" t="s">
        <v>8327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P177</f>
        <v>0</v>
      </c>
      <c r="Q176" s="220"/>
      <c r="R176" s="221">
        <f>R177</f>
        <v>0</v>
      </c>
      <c r="S176" s="220"/>
      <c r="T176" s="22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86</v>
      </c>
      <c r="AT176" s="224" t="s">
        <v>78</v>
      </c>
      <c r="AU176" s="224" t="s">
        <v>86</v>
      </c>
      <c r="AY176" s="223" t="s">
        <v>216</v>
      </c>
      <c r="BK176" s="225">
        <f>BK177</f>
        <v>0</v>
      </c>
    </row>
    <row r="177" s="2" customFormat="1" ht="16.5" customHeight="1">
      <c r="A177" s="39"/>
      <c r="B177" s="40"/>
      <c r="C177" s="228" t="s">
        <v>297</v>
      </c>
      <c r="D177" s="228" t="s">
        <v>218</v>
      </c>
      <c r="E177" s="229" t="s">
        <v>8328</v>
      </c>
      <c r="F177" s="230" t="s">
        <v>8329</v>
      </c>
      <c r="G177" s="231" t="s">
        <v>277</v>
      </c>
      <c r="H177" s="232">
        <v>8</v>
      </c>
      <c r="I177" s="233"/>
      <c r="J177" s="234">
        <f>ROUND(I177*H177,2)</f>
        <v>0</v>
      </c>
      <c r="K177" s="230" t="s">
        <v>8285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380</v>
      </c>
    </row>
    <row r="178" s="12" customFormat="1" ht="22.8" customHeight="1">
      <c r="A178" s="12"/>
      <c r="B178" s="212"/>
      <c r="C178" s="213"/>
      <c r="D178" s="214" t="s">
        <v>78</v>
      </c>
      <c r="E178" s="226" t="s">
        <v>4434</v>
      </c>
      <c r="F178" s="226" t="s">
        <v>8330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P179</f>
        <v>0</v>
      </c>
      <c r="Q178" s="220"/>
      <c r="R178" s="221">
        <f>R179</f>
        <v>0</v>
      </c>
      <c r="S178" s="220"/>
      <c r="T178" s="222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88</v>
      </c>
      <c r="AT178" s="224" t="s">
        <v>78</v>
      </c>
      <c r="AU178" s="224" t="s">
        <v>86</v>
      </c>
      <c r="AY178" s="223" t="s">
        <v>216</v>
      </c>
      <c r="BK178" s="225">
        <f>BK179</f>
        <v>0</v>
      </c>
    </row>
    <row r="179" s="2" customFormat="1" ht="16.5" customHeight="1">
      <c r="A179" s="39"/>
      <c r="B179" s="40"/>
      <c r="C179" s="228" t="s">
        <v>302</v>
      </c>
      <c r="D179" s="228" t="s">
        <v>218</v>
      </c>
      <c r="E179" s="229" t="s">
        <v>8331</v>
      </c>
      <c r="F179" s="230" t="s">
        <v>8332</v>
      </c>
      <c r="G179" s="231" t="s">
        <v>221</v>
      </c>
      <c r="H179" s="232">
        <v>1</v>
      </c>
      <c r="I179" s="233"/>
      <c r="J179" s="234">
        <f>ROUND(I179*H179,2)</f>
        <v>0</v>
      </c>
      <c r="K179" s="230" t="s">
        <v>8285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389</v>
      </c>
    </row>
    <row r="180" s="12" customFormat="1" ht="22.8" customHeight="1">
      <c r="A180" s="12"/>
      <c r="B180" s="212"/>
      <c r="C180" s="213"/>
      <c r="D180" s="214" t="s">
        <v>78</v>
      </c>
      <c r="E180" s="226" t="s">
        <v>976</v>
      </c>
      <c r="F180" s="226" t="s">
        <v>8333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SUM(P181:P186)</f>
        <v>0</v>
      </c>
      <c r="Q180" s="220"/>
      <c r="R180" s="221">
        <f>SUM(R181:R186)</f>
        <v>0</v>
      </c>
      <c r="S180" s="220"/>
      <c r="T180" s="222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86</v>
      </c>
      <c r="AT180" s="224" t="s">
        <v>78</v>
      </c>
      <c r="AU180" s="224" t="s">
        <v>86</v>
      </c>
      <c r="AY180" s="223" t="s">
        <v>216</v>
      </c>
      <c r="BK180" s="225">
        <f>SUM(BK181:BK186)</f>
        <v>0</v>
      </c>
    </row>
    <row r="181" s="2" customFormat="1" ht="16.5" customHeight="1">
      <c r="A181" s="39"/>
      <c r="B181" s="40"/>
      <c r="C181" s="228" t="s">
        <v>309</v>
      </c>
      <c r="D181" s="228" t="s">
        <v>218</v>
      </c>
      <c r="E181" s="229" t="s">
        <v>8334</v>
      </c>
      <c r="F181" s="230" t="s">
        <v>8335</v>
      </c>
      <c r="G181" s="231" t="s">
        <v>293</v>
      </c>
      <c r="H181" s="232">
        <v>0</v>
      </c>
      <c r="I181" s="233"/>
      <c r="J181" s="234">
        <f>ROUND(I181*H181,2)</f>
        <v>0</v>
      </c>
      <c r="K181" s="230" t="s">
        <v>8285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398</v>
      </c>
    </row>
    <row r="182" s="2" customFormat="1" ht="16.5" customHeight="1">
      <c r="A182" s="39"/>
      <c r="B182" s="40"/>
      <c r="C182" s="228" t="s">
        <v>313</v>
      </c>
      <c r="D182" s="228" t="s">
        <v>218</v>
      </c>
      <c r="E182" s="229" t="s">
        <v>8336</v>
      </c>
      <c r="F182" s="230" t="s">
        <v>8337</v>
      </c>
      <c r="G182" s="231" t="s">
        <v>221</v>
      </c>
      <c r="H182" s="232">
        <v>35</v>
      </c>
      <c r="I182" s="233"/>
      <c r="J182" s="234">
        <f>ROUND(I182*H182,2)</f>
        <v>0</v>
      </c>
      <c r="K182" s="230" t="s">
        <v>8285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408</v>
      </c>
    </row>
    <row r="183" s="2" customFormat="1" ht="16.5" customHeight="1">
      <c r="A183" s="39"/>
      <c r="B183" s="40"/>
      <c r="C183" s="228" t="s">
        <v>7</v>
      </c>
      <c r="D183" s="228" t="s">
        <v>218</v>
      </c>
      <c r="E183" s="229" t="s">
        <v>8338</v>
      </c>
      <c r="F183" s="230" t="s">
        <v>8339</v>
      </c>
      <c r="G183" s="231" t="s">
        <v>293</v>
      </c>
      <c r="H183" s="232">
        <v>51.200000000000003</v>
      </c>
      <c r="I183" s="233"/>
      <c r="J183" s="234">
        <f>ROUND(I183*H183,2)</f>
        <v>0</v>
      </c>
      <c r="K183" s="230" t="s">
        <v>8285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420</v>
      </c>
    </row>
    <row r="184" s="2" customFormat="1" ht="16.5" customHeight="1">
      <c r="A184" s="39"/>
      <c r="B184" s="40"/>
      <c r="C184" s="228" t="s">
        <v>320</v>
      </c>
      <c r="D184" s="228" t="s">
        <v>218</v>
      </c>
      <c r="E184" s="229" t="s">
        <v>8340</v>
      </c>
      <c r="F184" s="230" t="s">
        <v>8341</v>
      </c>
      <c r="G184" s="231" t="s">
        <v>221</v>
      </c>
      <c r="H184" s="232">
        <v>53</v>
      </c>
      <c r="I184" s="233"/>
      <c r="J184" s="234">
        <f>ROUND(I184*H184,2)</f>
        <v>0</v>
      </c>
      <c r="K184" s="230" t="s">
        <v>8285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428</v>
      </c>
    </row>
    <row r="185" s="2" customFormat="1" ht="16.5" customHeight="1">
      <c r="A185" s="39"/>
      <c r="B185" s="40"/>
      <c r="C185" s="228" t="s">
        <v>325</v>
      </c>
      <c r="D185" s="228" t="s">
        <v>218</v>
      </c>
      <c r="E185" s="229" t="s">
        <v>8342</v>
      </c>
      <c r="F185" s="230" t="s">
        <v>8343</v>
      </c>
      <c r="G185" s="231" t="s">
        <v>293</v>
      </c>
      <c r="H185" s="232">
        <v>40.700000000000003</v>
      </c>
      <c r="I185" s="233"/>
      <c r="J185" s="234">
        <f>ROUND(I185*H185,2)</f>
        <v>0</v>
      </c>
      <c r="K185" s="230" t="s">
        <v>8285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436</v>
      </c>
    </row>
    <row r="186" s="2" customFormat="1" ht="16.5" customHeight="1">
      <c r="A186" s="39"/>
      <c r="B186" s="40"/>
      <c r="C186" s="228" t="s">
        <v>331</v>
      </c>
      <c r="D186" s="228" t="s">
        <v>218</v>
      </c>
      <c r="E186" s="229" t="s">
        <v>8344</v>
      </c>
      <c r="F186" s="230" t="s">
        <v>8345</v>
      </c>
      <c r="G186" s="231" t="s">
        <v>221</v>
      </c>
      <c r="H186" s="232">
        <v>42</v>
      </c>
      <c r="I186" s="233"/>
      <c r="J186" s="234">
        <f>ROUND(I186*H186,2)</f>
        <v>0</v>
      </c>
      <c r="K186" s="230" t="s">
        <v>8285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445</v>
      </c>
    </row>
    <row r="187" s="12" customFormat="1" ht="22.8" customHeight="1">
      <c r="A187" s="12"/>
      <c r="B187" s="212"/>
      <c r="C187" s="213"/>
      <c r="D187" s="214" t="s">
        <v>78</v>
      </c>
      <c r="E187" s="226" t="s">
        <v>995</v>
      </c>
      <c r="F187" s="226" t="s">
        <v>8346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SUM(P188:P193)</f>
        <v>0</v>
      </c>
      <c r="Q187" s="220"/>
      <c r="R187" s="221">
        <f>SUM(R188:R193)</f>
        <v>0</v>
      </c>
      <c r="S187" s="220"/>
      <c r="T187" s="222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86</v>
      </c>
      <c r="AT187" s="224" t="s">
        <v>78</v>
      </c>
      <c r="AU187" s="224" t="s">
        <v>86</v>
      </c>
      <c r="AY187" s="223" t="s">
        <v>216</v>
      </c>
      <c r="BK187" s="225">
        <f>SUM(BK188:BK193)</f>
        <v>0</v>
      </c>
    </row>
    <row r="188" s="2" customFormat="1" ht="16.5" customHeight="1">
      <c r="A188" s="39"/>
      <c r="B188" s="40"/>
      <c r="C188" s="228" t="s">
        <v>336</v>
      </c>
      <c r="D188" s="228" t="s">
        <v>218</v>
      </c>
      <c r="E188" s="229" t="s">
        <v>8347</v>
      </c>
      <c r="F188" s="230" t="s">
        <v>8348</v>
      </c>
      <c r="G188" s="231" t="s">
        <v>293</v>
      </c>
      <c r="H188" s="232">
        <v>125.2</v>
      </c>
      <c r="I188" s="233"/>
      <c r="J188" s="234">
        <f>ROUND(I188*H188,2)</f>
        <v>0</v>
      </c>
      <c r="K188" s="230" t="s">
        <v>8285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453</v>
      </c>
    </row>
    <row r="189" s="2" customFormat="1" ht="16.5" customHeight="1">
      <c r="A189" s="39"/>
      <c r="B189" s="40"/>
      <c r="C189" s="228" t="s">
        <v>341</v>
      </c>
      <c r="D189" s="228" t="s">
        <v>218</v>
      </c>
      <c r="E189" s="229" t="s">
        <v>8349</v>
      </c>
      <c r="F189" s="230" t="s">
        <v>8350</v>
      </c>
      <c r="G189" s="231" t="s">
        <v>221</v>
      </c>
      <c r="H189" s="232">
        <v>3</v>
      </c>
      <c r="I189" s="233"/>
      <c r="J189" s="234">
        <f>ROUND(I189*H189,2)</f>
        <v>0</v>
      </c>
      <c r="K189" s="230" t="s">
        <v>8285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464</v>
      </c>
    </row>
    <row r="190" s="2" customFormat="1" ht="16.5" customHeight="1">
      <c r="A190" s="39"/>
      <c r="B190" s="40"/>
      <c r="C190" s="228" t="s">
        <v>346</v>
      </c>
      <c r="D190" s="228" t="s">
        <v>218</v>
      </c>
      <c r="E190" s="229" t="s">
        <v>8351</v>
      </c>
      <c r="F190" s="230" t="s">
        <v>8352</v>
      </c>
      <c r="G190" s="231" t="s">
        <v>221</v>
      </c>
      <c r="H190" s="232">
        <v>1</v>
      </c>
      <c r="I190" s="233"/>
      <c r="J190" s="234">
        <f>ROUND(I190*H190,2)</f>
        <v>0</v>
      </c>
      <c r="K190" s="230" t="s">
        <v>8285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474</v>
      </c>
    </row>
    <row r="191" s="2" customFormat="1" ht="16.5" customHeight="1">
      <c r="A191" s="39"/>
      <c r="B191" s="40"/>
      <c r="C191" s="228" t="s">
        <v>351</v>
      </c>
      <c r="D191" s="228" t="s">
        <v>218</v>
      </c>
      <c r="E191" s="229" t="s">
        <v>8353</v>
      </c>
      <c r="F191" s="230" t="s">
        <v>8354</v>
      </c>
      <c r="G191" s="231" t="s">
        <v>221</v>
      </c>
      <c r="H191" s="232">
        <v>1</v>
      </c>
      <c r="I191" s="233"/>
      <c r="J191" s="234">
        <f>ROUND(I191*H191,2)</f>
        <v>0</v>
      </c>
      <c r="K191" s="230" t="s">
        <v>8285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483</v>
      </c>
    </row>
    <row r="192" s="2" customFormat="1" ht="16.5" customHeight="1">
      <c r="A192" s="39"/>
      <c r="B192" s="40"/>
      <c r="C192" s="228" t="s">
        <v>356</v>
      </c>
      <c r="D192" s="228" t="s">
        <v>218</v>
      </c>
      <c r="E192" s="229" t="s">
        <v>8355</v>
      </c>
      <c r="F192" s="230" t="s">
        <v>8356</v>
      </c>
      <c r="G192" s="231" t="s">
        <v>221</v>
      </c>
      <c r="H192" s="232">
        <v>2</v>
      </c>
      <c r="I192" s="233"/>
      <c r="J192" s="234">
        <f>ROUND(I192*H192,2)</f>
        <v>0</v>
      </c>
      <c r="K192" s="230" t="s">
        <v>8285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494</v>
      </c>
    </row>
    <row r="193" s="2" customFormat="1" ht="16.5" customHeight="1">
      <c r="A193" s="39"/>
      <c r="B193" s="40"/>
      <c r="C193" s="228" t="s">
        <v>362</v>
      </c>
      <c r="D193" s="228" t="s">
        <v>218</v>
      </c>
      <c r="E193" s="229" t="s">
        <v>8357</v>
      </c>
      <c r="F193" s="230" t="s">
        <v>8358</v>
      </c>
      <c r="G193" s="231" t="s">
        <v>221</v>
      </c>
      <c r="H193" s="232">
        <v>1</v>
      </c>
      <c r="I193" s="233"/>
      <c r="J193" s="234">
        <f>ROUND(I193*H193,2)</f>
        <v>0</v>
      </c>
      <c r="K193" s="230" t="s">
        <v>8285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504</v>
      </c>
    </row>
    <row r="194" s="12" customFormat="1" ht="22.8" customHeight="1">
      <c r="A194" s="12"/>
      <c r="B194" s="212"/>
      <c r="C194" s="213"/>
      <c r="D194" s="214" t="s">
        <v>78</v>
      </c>
      <c r="E194" s="226" t="s">
        <v>8359</v>
      </c>
      <c r="F194" s="226" t="s">
        <v>8360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P195</f>
        <v>0</v>
      </c>
      <c r="Q194" s="220"/>
      <c r="R194" s="221">
        <f>R195</f>
        <v>0</v>
      </c>
      <c r="S194" s="220"/>
      <c r="T194" s="222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86</v>
      </c>
      <c r="AT194" s="224" t="s">
        <v>78</v>
      </c>
      <c r="AU194" s="224" t="s">
        <v>86</v>
      </c>
      <c r="AY194" s="223" t="s">
        <v>216</v>
      </c>
      <c r="BK194" s="225">
        <f>BK195</f>
        <v>0</v>
      </c>
    </row>
    <row r="195" s="2" customFormat="1" ht="16.5" customHeight="1">
      <c r="A195" s="39"/>
      <c r="B195" s="40"/>
      <c r="C195" s="228" t="s">
        <v>367</v>
      </c>
      <c r="D195" s="228" t="s">
        <v>218</v>
      </c>
      <c r="E195" s="229" t="s">
        <v>8361</v>
      </c>
      <c r="F195" s="230" t="s">
        <v>8362</v>
      </c>
      <c r="G195" s="231" t="s">
        <v>359</v>
      </c>
      <c r="H195" s="232">
        <v>165.37600000000001</v>
      </c>
      <c r="I195" s="233"/>
      <c r="J195" s="234">
        <f>ROUND(I195*H195,2)</f>
        <v>0</v>
      </c>
      <c r="K195" s="230" t="s">
        <v>8285</v>
      </c>
      <c r="L195" s="45"/>
      <c r="M195" s="274" t="s">
        <v>1</v>
      </c>
      <c r="N195" s="275" t="s">
        <v>44</v>
      </c>
      <c r="O195" s="276"/>
      <c r="P195" s="277">
        <f>O195*H195</f>
        <v>0</v>
      </c>
      <c r="Q195" s="277">
        <v>0</v>
      </c>
      <c r="R195" s="277">
        <f>Q195*H195</f>
        <v>0</v>
      </c>
      <c r="S195" s="277">
        <v>0</v>
      </c>
      <c r="T195" s="27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515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MVP/uJEj/9tRmrXmzoRVFks3y0pcD5h+KF9768b++sBywpuc9ywIPVvEPxa6P4oK8l4evptyAiZnGN+Pmi6QuQ==" hashValue="1t26a9OC/z7J+I2xPHhKkmf1y3ve7EgLD9pWgdVVq9wt3HfGPeVASKASZcApL9SKYFiirZa9XaDy3VWKKcb8iQ==" algorithmName="SHA-512" password="EA0A"/>
  <autoFilter ref="C132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8363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3378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ROUND((SUM(BE132:BE164)),  2)</f>
        <v>0</v>
      </c>
      <c r="G35" s="39"/>
      <c r="H35" s="39"/>
      <c r="I35" s="166">
        <v>0.20999999999999999</v>
      </c>
      <c r="J35" s="165">
        <f>ROUND(((SUM(BE132:BE164))*I35),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ROUND((SUM(BF132:BF164)),  2)</f>
        <v>0</v>
      </c>
      <c r="G36" s="39"/>
      <c r="H36" s="39"/>
      <c r="I36" s="166">
        <v>0.14999999999999999</v>
      </c>
      <c r="J36" s="165">
        <f>ROUND(((SUM(BF132:BF164))*I36),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ROUND((SUM(BG132:BG164)),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ROUND((SUM(BH132:BH164)),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ROUND((SUM(BI132:BI164)),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22 - Rekonstrukce vodovodní přípojky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8364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8269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8270</v>
      </c>
      <c r="E101" s="198"/>
      <c r="F101" s="198"/>
      <c r="G101" s="198"/>
      <c r="H101" s="198"/>
      <c r="I101" s="198"/>
      <c r="J101" s="199">
        <f>J137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8271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8272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8273</v>
      </c>
      <c r="E104" s="198"/>
      <c r="F104" s="198"/>
      <c r="G104" s="198"/>
      <c r="H104" s="198"/>
      <c r="I104" s="198"/>
      <c r="J104" s="199">
        <f>J146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8274</v>
      </c>
      <c r="E105" s="198"/>
      <c r="F105" s="198"/>
      <c r="G105" s="198"/>
      <c r="H105" s="198"/>
      <c r="I105" s="198"/>
      <c r="J105" s="199">
        <f>J149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8275</v>
      </c>
      <c r="E106" s="198"/>
      <c r="F106" s="198"/>
      <c r="G106" s="198"/>
      <c r="H106" s="198"/>
      <c r="I106" s="198"/>
      <c r="J106" s="199">
        <f>J151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8277</v>
      </c>
      <c r="E107" s="198"/>
      <c r="F107" s="198"/>
      <c r="G107" s="198"/>
      <c r="H107" s="198"/>
      <c r="I107" s="198"/>
      <c r="J107" s="199">
        <f>J153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8278</v>
      </c>
      <c r="E108" s="198"/>
      <c r="F108" s="198"/>
      <c r="G108" s="198"/>
      <c r="H108" s="198"/>
      <c r="I108" s="198"/>
      <c r="J108" s="199">
        <f>J157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8279</v>
      </c>
      <c r="E109" s="198"/>
      <c r="F109" s="198"/>
      <c r="G109" s="198"/>
      <c r="H109" s="198"/>
      <c r="I109" s="198"/>
      <c r="J109" s="199">
        <f>J160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8280</v>
      </c>
      <c r="E110" s="198"/>
      <c r="F110" s="198"/>
      <c r="G110" s="198"/>
      <c r="H110" s="198"/>
      <c r="I110" s="198"/>
      <c r="J110" s="199">
        <f>J163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201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a přístavba objektu MŠ Malínek, Kaplického 386 - NAVÝŠENÍ KAPACITY MŠ MALÍNEK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188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189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SO 22 - Rekonstrukce vodovodní přípojky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 xml:space="preserve"> </v>
      </c>
      <c r="G126" s="41"/>
      <c r="H126" s="41"/>
      <c r="I126" s="33" t="s">
        <v>24</v>
      </c>
      <c r="J126" s="80" t="str">
        <f>IF(J14="","",J14)</f>
        <v>15.9.2021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40.05" customHeight="1">
      <c r="A128" s="39"/>
      <c r="B128" s="40"/>
      <c r="C128" s="33" t="s">
        <v>26</v>
      </c>
      <c r="D128" s="41"/>
      <c r="E128" s="41"/>
      <c r="F128" s="28" t="str">
        <f>E17</f>
        <v>SM Liberec, Nám.Dr.E.Beneše 1, Liberec, 460 59</v>
      </c>
      <c r="G128" s="41"/>
      <c r="H128" s="41"/>
      <c r="I128" s="33" t="s">
        <v>32</v>
      </c>
      <c r="J128" s="37" t="str">
        <f>E23</f>
        <v>FS Vision, s.r.o., B.Němcové 54/9, Liberec 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35</v>
      </c>
      <c r="J129" s="37" t="str">
        <f>E26</f>
        <v>Ing. Jaroslav Šíma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202</v>
      </c>
      <c r="D131" s="204" t="s">
        <v>64</v>
      </c>
      <c r="E131" s="204" t="s">
        <v>60</v>
      </c>
      <c r="F131" s="204" t="s">
        <v>61</v>
      </c>
      <c r="G131" s="204" t="s">
        <v>203</v>
      </c>
      <c r="H131" s="204" t="s">
        <v>204</v>
      </c>
      <c r="I131" s="204" t="s">
        <v>205</v>
      </c>
      <c r="J131" s="204" t="s">
        <v>193</v>
      </c>
      <c r="K131" s="205" t="s">
        <v>206</v>
      </c>
      <c r="L131" s="206"/>
      <c r="M131" s="101" t="s">
        <v>1</v>
      </c>
      <c r="N131" s="102" t="s">
        <v>43</v>
      </c>
      <c r="O131" s="102" t="s">
        <v>207</v>
      </c>
      <c r="P131" s="102" t="s">
        <v>208</v>
      </c>
      <c r="Q131" s="102" t="s">
        <v>209</v>
      </c>
      <c r="R131" s="102" t="s">
        <v>210</v>
      </c>
      <c r="S131" s="102" t="s">
        <v>211</v>
      </c>
      <c r="T131" s="103" t="s">
        <v>212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213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</f>
        <v>0</v>
      </c>
      <c r="Q132" s="105"/>
      <c r="R132" s="209">
        <f>R133</f>
        <v>0</v>
      </c>
      <c r="S132" s="105"/>
      <c r="T132" s="210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78</v>
      </c>
      <c r="AU132" s="18" t="s">
        <v>195</v>
      </c>
      <c r="BK132" s="211">
        <f>BK133</f>
        <v>0</v>
      </c>
    </row>
    <row r="133" s="12" customFormat="1" ht="25.92" customHeight="1">
      <c r="A133" s="12"/>
      <c r="B133" s="212"/>
      <c r="C133" s="213"/>
      <c r="D133" s="214" t="s">
        <v>78</v>
      </c>
      <c r="E133" s="215" t="s">
        <v>3384</v>
      </c>
      <c r="F133" s="215" t="s">
        <v>167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P134+P137+P139+P142+P146+P149+P151+P153+P157+P160+P163</f>
        <v>0</v>
      </c>
      <c r="Q133" s="220"/>
      <c r="R133" s="221">
        <f>R134+R137+R139+R142+R146+R149+R151+R153+R157+R160+R163</f>
        <v>0</v>
      </c>
      <c r="S133" s="220"/>
      <c r="T133" s="222">
        <f>T134+T137+T139+T142+T146+T149+T151+T153+T157+T160+T163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86</v>
      </c>
      <c r="AT133" s="224" t="s">
        <v>78</v>
      </c>
      <c r="AU133" s="224" t="s">
        <v>79</v>
      </c>
      <c r="AY133" s="223" t="s">
        <v>216</v>
      </c>
      <c r="BK133" s="225">
        <f>BK134+BK137+BK139+BK142+BK146+BK149+BK151+BK153+BK157+BK160+BK163</f>
        <v>0</v>
      </c>
    </row>
    <row r="134" s="12" customFormat="1" ht="22.8" customHeight="1">
      <c r="A134" s="12"/>
      <c r="B134" s="212"/>
      <c r="C134" s="213"/>
      <c r="D134" s="214" t="s">
        <v>78</v>
      </c>
      <c r="E134" s="226" t="s">
        <v>265</v>
      </c>
      <c r="F134" s="226" t="s">
        <v>8282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SUM(P135:P136)</f>
        <v>0</v>
      </c>
      <c r="Q134" s="220"/>
      <c r="R134" s="221">
        <f>SUM(R135:R136)</f>
        <v>0</v>
      </c>
      <c r="S134" s="220"/>
      <c r="T134" s="22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86</v>
      </c>
      <c r="AT134" s="224" t="s">
        <v>78</v>
      </c>
      <c r="AU134" s="224" t="s">
        <v>86</v>
      </c>
      <c r="AY134" s="223" t="s">
        <v>216</v>
      </c>
      <c r="BK134" s="225">
        <f>SUM(BK135:BK136)</f>
        <v>0</v>
      </c>
    </row>
    <row r="135" s="2" customFormat="1" ht="16.5" customHeight="1">
      <c r="A135" s="39"/>
      <c r="B135" s="40"/>
      <c r="C135" s="228" t="s">
        <v>86</v>
      </c>
      <c r="D135" s="228" t="s">
        <v>218</v>
      </c>
      <c r="E135" s="229" t="s">
        <v>8288</v>
      </c>
      <c r="F135" s="230" t="s">
        <v>8289</v>
      </c>
      <c r="G135" s="231" t="s">
        <v>293</v>
      </c>
      <c r="H135" s="232">
        <v>5</v>
      </c>
      <c r="I135" s="233"/>
      <c r="J135" s="234">
        <f>ROUND(I135*H135,2)</f>
        <v>0</v>
      </c>
      <c r="K135" s="230" t="s">
        <v>8285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88</v>
      </c>
    </row>
    <row r="136" s="2" customFormat="1" ht="16.5" customHeight="1">
      <c r="A136" s="39"/>
      <c r="B136" s="40"/>
      <c r="C136" s="228" t="s">
        <v>88</v>
      </c>
      <c r="D136" s="228" t="s">
        <v>218</v>
      </c>
      <c r="E136" s="229" t="s">
        <v>8283</v>
      </c>
      <c r="F136" s="230" t="s">
        <v>8284</v>
      </c>
      <c r="G136" s="231" t="s">
        <v>277</v>
      </c>
      <c r="H136" s="232">
        <v>15</v>
      </c>
      <c r="I136" s="233"/>
      <c r="J136" s="234">
        <f>ROUND(I136*H136,2)</f>
        <v>0</v>
      </c>
      <c r="K136" s="230" t="s">
        <v>8285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121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274</v>
      </c>
      <c r="F137" s="226" t="s">
        <v>8292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78</v>
      </c>
      <c r="AU137" s="224" t="s">
        <v>86</v>
      </c>
      <c r="AY137" s="223" t="s">
        <v>216</v>
      </c>
      <c r="BK137" s="225">
        <f>BK138</f>
        <v>0</v>
      </c>
    </row>
    <row r="138" s="2" customFormat="1" ht="16.5" customHeight="1">
      <c r="A138" s="39"/>
      <c r="B138" s="40"/>
      <c r="C138" s="228" t="s">
        <v>99</v>
      </c>
      <c r="D138" s="228" t="s">
        <v>218</v>
      </c>
      <c r="E138" s="229" t="s">
        <v>8365</v>
      </c>
      <c r="F138" s="230" t="s">
        <v>8366</v>
      </c>
      <c r="G138" s="231" t="s">
        <v>328</v>
      </c>
      <c r="H138" s="232">
        <v>17.199999999999999</v>
      </c>
      <c r="I138" s="233"/>
      <c r="J138" s="234">
        <f>ROUND(I138*H138,2)</f>
        <v>0</v>
      </c>
      <c r="K138" s="230" t="s">
        <v>8285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241</v>
      </c>
    </row>
    <row r="139" s="12" customFormat="1" ht="22.8" customHeight="1">
      <c r="A139" s="12"/>
      <c r="B139" s="212"/>
      <c r="C139" s="213"/>
      <c r="D139" s="214" t="s">
        <v>78</v>
      </c>
      <c r="E139" s="226" t="s">
        <v>8</v>
      </c>
      <c r="F139" s="226" t="s">
        <v>8296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SUM(P140:P141)</f>
        <v>0</v>
      </c>
      <c r="Q139" s="220"/>
      <c r="R139" s="221">
        <f>SUM(R140:R141)</f>
        <v>0</v>
      </c>
      <c r="S139" s="220"/>
      <c r="T139" s="22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78</v>
      </c>
      <c r="AU139" s="224" t="s">
        <v>86</v>
      </c>
      <c r="AY139" s="223" t="s">
        <v>216</v>
      </c>
      <c r="BK139" s="225">
        <f>SUM(BK140:BK141)</f>
        <v>0</v>
      </c>
    </row>
    <row r="140" s="2" customFormat="1" ht="16.5" customHeight="1">
      <c r="A140" s="39"/>
      <c r="B140" s="40"/>
      <c r="C140" s="228" t="s">
        <v>121</v>
      </c>
      <c r="D140" s="228" t="s">
        <v>218</v>
      </c>
      <c r="E140" s="229" t="s">
        <v>8305</v>
      </c>
      <c r="F140" s="230" t="s">
        <v>8306</v>
      </c>
      <c r="G140" s="231" t="s">
        <v>277</v>
      </c>
      <c r="H140" s="232">
        <v>34.399999999999999</v>
      </c>
      <c r="I140" s="233"/>
      <c r="J140" s="234">
        <f>ROUND(I140*H140,2)</f>
        <v>0</v>
      </c>
      <c r="K140" s="230" t="s">
        <v>8285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250</v>
      </c>
    </row>
    <row r="141" s="2" customFormat="1" ht="16.5" customHeight="1">
      <c r="A141" s="39"/>
      <c r="B141" s="40"/>
      <c r="C141" s="228" t="s">
        <v>236</v>
      </c>
      <c r="D141" s="228" t="s">
        <v>218</v>
      </c>
      <c r="E141" s="229" t="s">
        <v>8302</v>
      </c>
      <c r="F141" s="230" t="s">
        <v>8303</v>
      </c>
      <c r="G141" s="231" t="s">
        <v>277</v>
      </c>
      <c r="H141" s="232">
        <v>34.399999999999999</v>
      </c>
      <c r="I141" s="233"/>
      <c r="J141" s="234">
        <f>ROUND(I141*H141,2)</f>
        <v>0</v>
      </c>
      <c r="K141" s="230" t="s">
        <v>8285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260</v>
      </c>
    </row>
    <row r="142" s="12" customFormat="1" ht="22.8" customHeight="1">
      <c r="A142" s="12"/>
      <c r="B142" s="212"/>
      <c r="C142" s="213"/>
      <c r="D142" s="214" t="s">
        <v>78</v>
      </c>
      <c r="E142" s="226" t="s">
        <v>290</v>
      </c>
      <c r="F142" s="226" t="s">
        <v>8307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SUM(P143:P145)</f>
        <v>0</v>
      </c>
      <c r="Q142" s="220"/>
      <c r="R142" s="221">
        <f>SUM(R143:R145)</f>
        <v>0</v>
      </c>
      <c r="S142" s="220"/>
      <c r="T142" s="222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86</v>
      </c>
      <c r="AT142" s="224" t="s">
        <v>78</v>
      </c>
      <c r="AU142" s="224" t="s">
        <v>86</v>
      </c>
      <c r="AY142" s="223" t="s">
        <v>216</v>
      </c>
      <c r="BK142" s="225">
        <f>SUM(BK143:BK145)</f>
        <v>0</v>
      </c>
    </row>
    <row r="143" s="2" customFormat="1" ht="16.5" customHeight="1">
      <c r="A143" s="39"/>
      <c r="B143" s="40"/>
      <c r="C143" s="228" t="s">
        <v>241</v>
      </c>
      <c r="D143" s="228" t="s">
        <v>218</v>
      </c>
      <c r="E143" s="229" t="s">
        <v>8313</v>
      </c>
      <c r="F143" s="230" t="s">
        <v>8314</v>
      </c>
      <c r="G143" s="231" t="s">
        <v>328</v>
      </c>
      <c r="H143" s="232">
        <v>17.199999999999999</v>
      </c>
      <c r="I143" s="233"/>
      <c r="J143" s="234">
        <f>ROUND(I143*H143,2)</f>
        <v>0</v>
      </c>
      <c r="K143" s="230" t="s">
        <v>8285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269</v>
      </c>
    </row>
    <row r="144" s="2" customFormat="1" ht="16.5" customHeight="1">
      <c r="A144" s="39"/>
      <c r="B144" s="40"/>
      <c r="C144" s="228" t="s">
        <v>245</v>
      </c>
      <c r="D144" s="228" t="s">
        <v>218</v>
      </c>
      <c r="E144" s="229" t="s">
        <v>8367</v>
      </c>
      <c r="F144" s="230" t="s">
        <v>8368</v>
      </c>
      <c r="G144" s="231" t="s">
        <v>328</v>
      </c>
      <c r="H144" s="232">
        <v>17.199999999999999</v>
      </c>
      <c r="I144" s="233"/>
      <c r="J144" s="234">
        <f>ROUND(I144*H144,2)</f>
        <v>0</v>
      </c>
      <c r="K144" s="230" t="s">
        <v>8285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280</v>
      </c>
    </row>
    <row r="145" s="2" customFormat="1" ht="16.5" customHeight="1">
      <c r="A145" s="39"/>
      <c r="B145" s="40"/>
      <c r="C145" s="228" t="s">
        <v>250</v>
      </c>
      <c r="D145" s="228" t="s">
        <v>218</v>
      </c>
      <c r="E145" s="229" t="s">
        <v>8310</v>
      </c>
      <c r="F145" s="230" t="s">
        <v>8311</v>
      </c>
      <c r="G145" s="231" t="s">
        <v>328</v>
      </c>
      <c r="H145" s="232">
        <v>4</v>
      </c>
      <c r="I145" s="233"/>
      <c r="J145" s="234">
        <f>ROUND(I145*H145,2)</f>
        <v>0</v>
      </c>
      <c r="K145" s="230" t="s">
        <v>8285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290</v>
      </c>
    </row>
    <row r="146" s="12" customFormat="1" ht="22.8" customHeight="1">
      <c r="A146" s="12"/>
      <c r="B146" s="212"/>
      <c r="C146" s="213"/>
      <c r="D146" s="214" t="s">
        <v>78</v>
      </c>
      <c r="E146" s="226" t="s">
        <v>297</v>
      </c>
      <c r="F146" s="226" t="s">
        <v>8315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SUM(P147:P148)</f>
        <v>0</v>
      </c>
      <c r="Q146" s="220"/>
      <c r="R146" s="221">
        <f>SUM(R147:R148)</f>
        <v>0</v>
      </c>
      <c r="S146" s="220"/>
      <c r="T146" s="22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86</v>
      </c>
      <c r="AT146" s="224" t="s">
        <v>78</v>
      </c>
      <c r="AU146" s="224" t="s">
        <v>86</v>
      </c>
      <c r="AY146" s="223" t="s">
        <v>216</v>
      </c>
      <c r="BK146" s="225">
        <f>SUM(BK147:BK148)</f>
        <v>0</v>
      </c>
    </row>
    <row r="147" s="2" customFormat="1" ht="16.5" customHeight="1">
      <c r="A147" s="39"/>
      <c r="B147" s="40"/>
      <c r="C147" s="228" t="s">
        <v>255</v>
      </c>
      <c r="D147" s="228" t="s">
        <v>218</v>
      </c>
      <c r="E147" s="229" t="s">
        <v>8316</v>
      </c>
      <c r="F147" s="230" t="s">
        <v>8317</v>
      </c>
      <c r="G147" s="231" t="s">
        <v>328</v>
      </c>
      <c r="H147" s="232">
        <v>4</v>
      </c>
      <c r="I147" s="233"/>
      <c r="J147" s="234">
        <f>ROUND(I147*H147,2)</f>
        <v>0</v>
      </c>
      <c r="K147" s="230" t="s">
        <v>8285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302</v>
      </c>
    </row>
    <row r="148" s="2" customFormat="1" ht="16.5" customHeight="1">
      <c r="A148" s="39"/>
      <c r="B148" s="40"/>
      <c r="C148" s="228" t="s">
        <v>260</v>
      </c>
      <c r="D148" s="228" t="s">
        <v>218</v>
      </c>
      <c r="E148" s="229" t="s">
        <v>8318</v>
      </c>
      <c r="F148" s="230" t="s">
        <v>8319</v>
      </c>
      <c r="G148" s="231" t="s">
        <v>328</v>
      </c>
      <c r="H148" s="232">
        <v>14.199999999999999</v>
      </c>
      <c r="I148" s="233"/>
      <c r="J148" s="234">
        <f>ROUND(I148*H148,2)</f>
        <v>0</v>
      </c>
      <c r="K148" s="230" t="s">
        <v>8285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313</v>
      </c>
    </row>
    <row r="149" s="12" customFormat="1" ht="22.8" customHeight="1">
      <c r="A149" s="12"/>
      <c r="B149" s="212"/>
      <c r="C149" s="213"/>
      <c r="D149" s="214" t="s">
        <v>78</v>
      </c>
      <c r="E149" s="226" t="s">
        <v>309</v>
      </c>
      <c r="F149" s="226" t="s">
        <v>8321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P150</f>
        <v>0</v>
      </c>
      <c r="Q149" s="220"/>
      <c r="R149" s="221">
        <f>R150</f>
        <v>0</v>
      </c>
      <c r="S149" s="220"/>
      <c r="T149" s="22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86</v>
      </c>
      <c r="AT149" s="224" t="s">
        <v>78</v>
      </c>
      <c r="AU149" s="224" t="s">
        <v>86</v>
      </c>
      <c r="AY149" s="223" t="s">
        <v>216</v>
      </c>
      <c r="BK149" s="225">
        <f>BK150</f>
        <v>0</v>
      </c>
    </row>
    <row r="150" s="2" customFormat="1" ht="16.5" customHeight="1">
      <c r="A150" s="39"/>
      <c r="B150" s="40"/>
      <c r="C150" s="228" t="s">
        <v>265</v>
      </c>
      <c r="D150" s="228" t="s">
        <v>218</v>
      </c>
      <c r="E150" s="229" t="s">
        <v>8322</v>
      </c>
      <c r="F150" s="230" t="s">
        <v>8323</v>
      </c>
      <c r="G150" s="231" t="s">
        <v>328</v>
      </c>
      <c r="H150" s="232">
        <v>4</v>
      </c>
      <c r="I150" s="233"/>
      <c r="J150" s="234">
        <f>ROUND(I150*H150,2)</f>
        <v>0</v>
      </c>
      <c r="K150" s="230" t="s">
        <v>8285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320</v>
      </c>
    </row>
    <row r="151" s="12" customFormat="1" ht="22.8" customHeight="1">
      <c r="A151" s="12"/>
      <c r="B151" s="212"/>
      <c r="C151" s="213"/>
      <c r="D151" s="214" t="s">
        <v>78</v>
      </c>
      <c r="E151" s="226" t="s">
        <v>487</v>
      </c>
      <c r="F151" s="226" t="s">
        <v>8324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P152</f>
        <v>0</v>
      </c>
      <c r="Q151" s="220"/>
      <c r="R151" s="221">
        <f>R152</f>
        <v>0</v>
      </c>
      <c r="S151" s="220"/>
      <c r="T151" s="222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78</v>
      </c>
      <c r="AU151" s="224" t="s">
        <v>86</v>
      </c>
      <c r="AY151" s="223" t="s">
        <v>216</v>
      </c>
      <c r="BK151" s="225">
        <f>BK152</f>
        <v>0</v>
      </c>
    </row>
    <row r="152" s="2" customFormat="1" ht="16.5" customHeight="1">
      <c r="A152" s="39"/>
      <c r="B152" s="40"/>
      <c r="C152" s="228" t="s">
        <v>269</v>
      </c>
      <c r="D152" s="228" t="s">
        <v>218</v>
      </c>
      <c r="E152" s="229" t="s">
        <v>8325</v>
      </c>
      <c r="F152" s="230" t="s">
        <v>8326</v>
      </c>
      <c r="G152" s="231" t="s">
        <v>277</v>
      </c>
      <c r="H152" s="232">
        <v>15</v>
      </c>
      <c r="I152" s="233"/>
      <c r="J152" s="234">
        <f>ROUND(I152*H152,2)</f>
        <v>0</v>
      </c>
      <c r="K152" s="230" t="s">
        <v>8285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331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4434</v>
      </c>
      <c r="F153" s="226" t="s">
        <v>8330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0</v>
      </c>
      <c r="S153" s="220"/>
      <c r="T153" s="22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88</v>
      </c>
      <c r="AT153" s="224" t="s">
        <v>78</v>
      </c>
      <c r="AU153" s="224" t="s">
        <v>86</v>
      </c>
      <c r="AY153" s="223" t="s">
        <v>216</v>
      </c>
      <c r="BK153" s="225">
        <f>SUM(BK154:BK156)</f>
        <v>0</v>
      </c>
    </row>
    <row r="154" s="2" customFormat="1" ht="16.5" customHeight="1">
      <c r="A154" s="39"/>
      <c r="B154" s="40"/>
      <c r="C154" s="228" t="s">
        <v>274</v>
      </c>
      <c r="D154" s="228" t="s">
        <v>218</v>
      </c>
      <c r="E154" s="229" t="s">
        <v>8369</v>
      </c>
      <c r="F154" s="230" t="s">
        <v>8370</v>
      </c>
      <c r="G154" s="231" t="s">
        <v>293</v>
      </c>
      <c r="H154" s="232">
        <v>11.1</v>
      </c>
      <c r="I154" s="233"/>
      <c r="J154" s="234">
        <f>ROUND(I154*H154,2)</f>
        <v>0</v>
      </c>
      <c r="K154" s="230" t="s">
        <v>8285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341</v>
      </c>
    </row>
    <row r="155" s="2" customFormat="1" ht="16.5" customHeight="1">
      <c r="A155" s="39"/>
      <c r="B155" s="40"/>
      <c r="C155" s="228" t="s">
        <v>280</v>
      </c>
      <c r="D155" s="228" t="s">
        <v>218</v>
      </c>
      <c r="E155" s="229" t="s">
        <v>8371</v>
      </c>
      <c r="F155" s="230" t="s">
        <v>8372</v>
      </c>
      <c r="G155" s="231" t="s">
        <v>293</v>
      </c>
      <c r="H155" s="232">
        <v>11.1</v>
      </c>
      <c r="I155" s="233"/>
      <c r="J155" s="234">
        <f>ROUND(I155*H155,2)</f>
        <v>0</v>
      </c>
      <c r="K155" s="230" t="s">
        <v>8285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351</v>
      </c>
    </row>
    <row r="156" s="2" customFormat="1" ht="16.5" customHeight="1">
      <c r="A156" s="39"/>
      <c r="B156" s="40"/>
      <c r="C156" s="228" t="s">
        <v>8</v>
      </c>
      <c r="D156" s="228" t="s">
        <v>218</v>
      </c>
      <c r="E156" s="229" t="s">
        <v>8373</v>
      </c>
      <c r="F156" s="230" t="s">
        <v>8374</v>
      </c>
      <c r="G156" s="231" t="s">
        <v>293</v>
      </c>
      <c r="H156" s="232">
        <v>11.1</v>
      </c>
      <c r="I156" s="233"/>
      <c r="J156" s="234">
        <f>ROUND(I156*H156,2)</f>
        <v>0</v>
      </c>
      <c r="K156" s="230" t="s">
        <v>8285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290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290</v>
      </c>
      <c r="BM156" s="239" t="s">
        <v>362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976</v>
      </c>
      <c r="F157" s="226" t="s">
        <v>8333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SUM(P158:P159)</f>
        <v>0</v>
      </c>
      <c r="Q157" s="220"/>
      <c r="R157" s="221">
        <f>SUM(R158:R159)</f>
        <v>0</v>
      </c>
      <c r="S157" s="220"/>
      <c r="T157" s="22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SUM(BK158:BK159)</f>
        <v>0</v>
      </c>
    </row>
    <row r="158" s="2" customFormat="1" ht="16.5" customHeight="1">
      <c r="A158" s="39"/>
      <c r="B158" s="40"/>
      <c r="C158" s="228" t="s">
        <v>290</v>
      </c>
      <c r="D158" s="228" t="s">
        <v>218</v>
      </c>
      <c r="E158" s="229" t="s">
        <v>8375</v>
      </c>
      <c r="F158" s="230" t="s">
        <v>8376</v>
      </c>
      <c r="G158" s="231" t="s">
        <v>293</v>
      </c>
      <c r="H158" s="232">
        <v>12</v>
      </c>
      <c r="I158" s="233"/>
      <c r="J158" s="234">
        <f>ROUND(I158*H158,2)</f>
        <v>0</v>
      </c>
      <c r="K158" s="230" t="s">
        <v>8285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371</v>
      </c>
    </row>
    <row r="159" s="2" customFormat="1" ht="16.5" customHeight="1">
      <c r="A159" s="39"/>
      <c r="B159" s="40"/>
      <c r="C159" s="228" t="s">
        <v>297</v>
      </c>
      <c r="D159" s="228" t="s">
        <v>218</v>
      </c>
      <c r="E159" s="229" t="s">
        <v>8377</v>
      </c>
      <c r="F159" s="230" t="s">
        <v>8378</v>
      </c>
      <c r="G159" s="231" t="s">
        <v>293</v>
      </c>
      <c r="H159" s="232">
        <v>11.1</v>
      </c>
      <c r="I159" s="233"/>
      <c r="J159" s="234">
        <f>ROUND(I159*H159,2)</f>
        <v>0</v>
      </c>
      <c r="K159" s="230" t="s">
        <v>8285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380</v>
      </c>
    </row>
    <row r="160" s="12" customFormat="1" ht="22.8" customHeight="1">
      <c r="A160" s="12"/>
      <c r="B160" s="212"/>
      <c r="C160" s="213"/>
      <c r="D160" s="214" t="s">
        <v>78</v>
      </c>
      <c r="E160" s="226" t="s">
        <v>995</v>
      </c>
      <c r="F160" s="226" t="s">
        <v>8346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SUM(P161:P162)</f>
        <v>0</v>
      </c>
      <c r="Q160" s="220"/>
      <c r="R160" s="221">
        <f>SUM(R161:R162)</f>
        <v>0</v>
      </c>
      <c r="S160" s="220"/>
      <c r="T160" s="22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86</v>
      </c>
      <c r="AT160" s="224" t="s">
        <v>78</v>
      </c>
      <c r="AU160" s="224" t="s">
        <v>86</v>
      </c>
      <c r="AY160" s="223" t="s">
        <v>216</v>
      </c>
      <c r="BK160" s="225">
        <f>SUM(BK161:BK162)</f>
        <v>0</v>
      </c>
    </row>
    <row r="161" s="2" customFormat="1" ht="16.5" customHeight="1">
      <c r="A161" s="39"/>
      <c r="B161" s="40"/>
      <c r="C161" s="228" t="s">
        <v>302</v>
      </c>
      <c r="D161" s="228" t="s">
        <v>218</v>
      </c>
      <c r="E161" s="229" t="s">
        <v>8379</v>
      </c>
      <c r="F161" s="230" t="s">
        <v>8380</v>
      </c>
      <c r="G161" s="231" t="s">
        <v>293</v>
      </c>
      <c r="H161" s="232">
        <v>11.1</v>
      </c>
      <c r="I161" s="233"/>
      <c r="J161" s="234">
        <f>ROUND(I161*H161,2)</f>
        <v>0</v>
      </c>
      <c r="K161" s="230" t="s">
        <v>8285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389</v>
      </c>
    </row>
    <row r="162" s="2" customFormat="1" ht="16.5" customHeight="1">
      <c r="A162" s="39"/>
      <c r="B162" s="40"/>
      <c r="C162" s="228" t="s">
        <v>309</v>
      </c>
      <c r="D162" s="228" t="s">
        <v>218</v>
      </c>
      <c r="E162" s="229" t="s">
        <v>8381</v>
      </c>
      <c r="F162" s="230" t="s">
        <v>8382</v>
      </c>
      <c r="G162" s="231" t="s">
        <v>293</v>
      </c>
      <c r="H162" s="232">
        <v>11.1</v>
      </c>
      <c r="I162" s="233"/>
      <c r="J162" s="234">
        <f>ROUND(I162*H162,2)</f>
        <v>0</v>
      </c>
      <c r="K162" s="230" t="s">
        <v>8285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398</v>
      </c>
    </row>
    <row r="163" s="12" customFormat="1" ht="22.8" customHeight="1">
      <c r="A163" s="12"/>
      <c r="B163" s="212"/>
      <c r="C163" s="213"/>
      <c r="D163" s="214" t="s">
        <v>78</v>
      </c>
      <c r="E163" s="226" t="s">
        <v>8359</v>
      </c>
      <c r="F163" s="226" t="s">
        <v>8360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0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86</v>
      </c>
      <c r="AT163" s="224" t="s">
        <v>78</v>
      </c>
      <c r="AU163" s="224" t="s">
        <v>86</v>
      </c>
      <c r="AY163" s="223" t="s">
        <v>216</v>
      </c>
      <c r="BK163" s="225">
        <f>BK164</f>
        <v>0</v>
      </c>
    </row>
    <row r="164" s="2" customFormat="1" ht="16.5" customHeight="1">
      <c r="A164" s="39"/>
      <c r="B164" s="40"/>
      <c r="C164" s="228" t="s">
        <v>313</v>
      </c>
      <c r="D164" s="228" t="s">
        <v>218</v>
      </c>
      <c r="E164" s="229" t="s">
        <v>8361</v>
      </c>
      <c r="F164" s="230" t="s">
        <v>8362</v>
      </c>
      <c r="G164" s="231" t="s">
        <v>359</v>
      </c>
      <c r="H164" s="232">
        <v>17.77</v>
      </c>
      <c r="I164" s="233"/>
      <c r="J164" s="234">
        <f>ROUND(I164*H164,2)</f>
        <v>0</v>
      </c>
      <c r="K164" s="230" t="s">
        <v>8285</v>
      </c>
      <c r="L164" s="45"/>
      <c r="M164" s="274" t="s">
        <v>1</v>
      </c>
      <c r="N164" s="275" t="s">
        <v>44</v>
      </c>
      <c r="O164" s="276"/>
      <c r="P164" s="277">
        <f>O164*H164</f>
        <v>0</v>
      </c>
      <c r="Q164" s="277">
        <v>0</v>
      </c>
      <c r="R164" s="277">
        <f>Q164*H164</f>
        <v>0</v>
      </c>
      <c r="S164" s="277">
        <v>0</v>
      </c>
      <c r="T164" s="27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408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8wGD9Qg21uQ6XrV76XbfGZGIzVcXD2WZ+kv+Agy+TarW8GE6GIApctmwuxe/xDVLYBe4n+xvQ80WKX6176lAlQ==" hashValue="6NawB1BvJCa/GcE2nHeJFMyOju541+KYqxgWgQcvW1NYuqi64OyO7vmNGW2u5WxSuPuKNg8nMP9MOCYvH/RidQ==" algorithmName="SHA-512" password="EA0A"/>
  <autoFilter ref="C131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8383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3378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ROUND((SUM(BE135:BE210)),  2)</f>
        <v>0</v>
      </c>
      <c r="G35" s="39"/>
      <c r="H35" s="39"/>
      <c r="I35" s="166">
        <v>0.20999999999999999</v>
      </c>
      <c r="J35" s="165">
        <f>ROUND(((SUM(BE135:BE210))*I35),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ROUND((SUM(BF135:BF210)),  2)</f>
        <v>0</v>
      </c>
      <c r="G36" s="39"/>
      <c r="H36" s="39"/>
      <c r="I36" s="166">
        <v>0.14999999999999999</v>
      </c>
      <c r="J36" s="165">
        <f>ROUND(((SUM(BF135:BF210))*I36),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ROUND((SUM(BG135:BG210)),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ROUND((SUM(BH135:BH210)),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ROUND((SUM(BI135:BI210)),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SO23,24 - Rekonstrukce splaškové kanalizace, tukové kanalizace včetně odlučovače tuků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8384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8269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8270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8271</v>
      </c>
      <c r="E102" s="198"/>
      <c r="F102" s="198"/>
      <c r="G102" s="198"/>
      <c r="H102" s="198"/>
      <c r="I102" s="198"/>
      <c r="J102" s="199">
        <f>J144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8272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8273</v>
      </c>
      <c r="E104" s="198"/>
      <c r="F104" s="198"/>
      <c r="G104" s="198"/>
      <c r="H104" s="198"/>
      <c r="I104" s="198"/>
      <c r="J104" s="199">
        <f>J161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8274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8385</v>
      </c>
      <c r="E106" s="198"/>
      <c r="F106" s="198"/>
      <c r="G106" s="198"/>
      <c r="H106" s="198"/>
      <c r="I106" s="198"/>
      <c r="J106" s="199">
        <f>J170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8386</v>
      </c>
      <c r="E107" s="198"/>
      <c r="F107" s="198"/>
      <c r="G107" s="198"/>
      <c r="H107" s="198"/>
      <c r="I107" s="198"/>
      <c r="J107" s="199">
        <f>J173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8275</v>
      </c>
      <c r="E108" s="198"/>
      <c r="F108" s="198"/>
      <c r="G108" s="198"/>
      <c r="H108" s="198"/>
      <c r="I108" s="198"/>
      <c r="J108" s="199">
        <f>J175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8387</v>
      </c>
      <c r="E109" s="198"/>
      <c r="F109" s="198"/>
      <c r="G109" s="198"/>
      <c r="H109" s="198"/>
      <c r="I109" s="198"/>
      <c r="J109" s="199">
        <f>J177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8279</v>
      </c>
      <c r="E110" s="198"/>
      <c r="F110" s="198"/>
      <c r="G110" s="198"/>
      <c r="H110" s="198"/>
      <c r="I110" s="198"/>
      <c r="J110" s="199">
        <f>J186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8388</v>
      </c>
      <c r="E111" s="198"/>
      <c r="F111" s="198"/>
      <c r="G111" s="198"/>
      <c r="H111" s="198"/>
      <c r="I111" s="198"/>
      <c r="J111" s="199">
        <f>J199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8280</v>
      </c>
      <c r="E112" s="198"/>
      <c r="F112" s="198"/>
      <c r="G112" s="198"/>
      <c r="H112" s="198"/>
      <c r="I112" s="198"/>
      <c r="J112" s="199">
        <f>J201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8389</v>
      </c>
      <c r="E113" s="198"/>
      <c r="F113" s="198"/>
      <c r="G113" s="198"/>
      <c r="H113" s="198"/>
      <c r="I113" s="198"/>
      <c r="J113" s="199">
        <f>J203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201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Stavební úpravy a přístavba objektu MŠ Malínek, Kaplického 386 - NAVÝŠENÍ KAPACITY MŠ MALÍNEK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187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188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189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SO23,24 - Rekonstrukce splaškové kanalizace, tukové kanalizace včetně odlučovače tuků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22</v>
      </c>
      <c r="D129" s="41"/>
      <c r="E129" s="41"/>
      <c r="F129" s="28" t="str">
        <f>F14</f>
        <v xml:space="preserve"> </v>
      </c>
      <c r="G129" s="41"/>
      <c r="H129" s="41"/>
      <c r="I129" s="33" t="s">
        <v>24</v>
      </c>
      <c r="J129" s="80" t="str">
        <f>IF(J14="","",J14)</f>
        <v>15.9.2021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40.05" customHeight="1">
      <c r="A131" s="39"/>
      <c r="B131" s="40"/>
      <c r="C131" s="33" t="s">
        <v>26</v>
      </c>
      <c r="D131" s="41"/>
      <c r="E131" s="41"/>
      <c r="F131" s="28" t="str">
        <f>E17</f>
        <v>SM Liberec, Nám.Dr.E.Beneše 1, Liberec, 460 59</v>
      </c>
      <c r="G131" s="41"/>
      <c r="H131" s="41"/>
      <c r="I131" s="33" t="s">
        <v>32</v>
      </c>
      <c r="J131" s="37" t="str">
        <f>E23</f>
        <v>FS Vision, s.r.o., B.Němcové 54/9, Liberec 5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IF(E20="","",E20)</f>
        <v>Vyplň údaj</v>
      </c>
      <c r="G132" s="41"/>
      <c r="H132" s="41"/>
      <c r="I132" s="33" t="s">
        <v>35</v>
      </c>
      <c r="J132" s="37" t="str">
        <f>E26</f>
        <v>Ing. Jaroslav Šíma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202</v>
      </c>
      <c r="D134" s="204" t="s">
        <v>64</v>
      </c>
      <c r="E134" s="204" t="s">
        <v>60</v>
      </c>
      <c r="F134" s="204" t="s">
        <v>61</v>
      </c>
      <c r="G134" s="204" t="s">
        <v>203</v>
      </c>
      <c r="H134" s="204" t="s">
        <v>204</v>
      </c>
      <c r="I134" s="204" t="s">
        <v>205</v>
      </c>
      <c r="J134" s="204" t="s">
        <v>193</v>
      </c>
      <c r="K134" s="205" t="s">
        <v>206</v>
      </c>
      <c r="L134" s="206"/>
      <c r="M134" s="101" t="s">
        <v>1</v>
      </c>
      <c r="N134" s="102" t="s">
        <v>43</v>
      </c>
      <c r="O134" s="102" t="s">
        <v>207</v>
      </c>
      <c r="P134" s="102" t="s">
        <v>208</v>
      </c>
      <c r="Q134" s="102" t="s">
        <v>209</v>
      </c>
      <c r="R134" s="102" t="s">
        <v>210</v>
      </c>
      <c r="S134" s="102" t="s">
        <v>211</v>
      </c>
      <c r="T134" s="103" t="s">
        <v>212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213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</f>
        <v>0</v>
      </c>
      <c r="Q135" s="105"/>
      <c r="R135" s="209">
        <f>R136</f>
        <v>0</v>
      </c>
      <c r="S135" s="105"/>
      <c r="T135" s="210">
        <f>T136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78</v>
      </c>
      <c r="AU135" s="18" t="s">
        <v>195</v>
      </c>
      <c r="BK135" s="211">
        <f>BK136</f>
        <v>0</v>
      </c>
    </row>
    <row r="136" s="12" customFormat="1" ht="25.92" customHeight="1">
      <c r="A136" s="12"/>
      <c r="B136" s="212"/>
      <c r="C136" s="213"/>
      <c r="D136" s="214" t="s">
        <v>78</v>
      </c>
      <c r="E136" s="215" t="s">
        <v>3384</v>
      </c>
      <c r="F136" s="215" t="s">
        <v>8390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P137+P141+P144+P151+P161+P168+P170+P173+P175+P177+P186+P199+P201+P203</f>
        <v>0</v>
      </c>
      <c r="Q136" s="220"/>
      <c r="R136" s="221">
        <f>R137+R141+R144+R151+R161+R168+R170+R173+R175+R177+R186+R199+R201+R203</f>
        <v>0</v>
      </c>
      <c r="S136" s="220"/>
      <c r="T136" s="222">
        <f>T137+T141+T144+T151+T161+T168+T170+T173+T175+T177+T186+T199+T201+T203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78</v>
      </c>
      <c r="AU136" s="224" t="s">
        <v>79</v>
      </c>
      <c r="AY136" s="223" t="s">
        <v>216</v>
      </c>
      <c r="BK136" s="225">
        <f>BK137+BK141+BK144+BK151+BK161+BK168+BK170+BK173+BK175+BK177+BK186+BK199+BK201+BK203</f>
        <v>0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265</v>
      </c>
      <c r="F137" s="226" t="s">
        <v>8282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78</v>
      </c>
      <c r="AU137" s="224" t="s">
        <v>86</v>
      </c>
      <c r="AY137" s="223" t="s">
        <v>216</v>
      </c>
      <c r="BK137" s="225">
        <f>SUM(BK138:BK140)</f>
        <v>0</v>
      </c>
    </row>
    <row r="138" s="2" customFormat="1" ht="16.5" customHeight="1">
      <c r="A138" s="39"/>
      <c r="B138" s="40"/>
      <c r="C138" s="228" t="s">
        <v>86</v>
      </c>
      <c r="D138" s="228" t="s">
        <v>218</v>
      </c>
      <c r="E138" s="229" t="s">
        <v>8391</v>
      </c>
      <c r="F138" s="230" t="s">
        <v>8392</v>
      </c>
      <c r="G138" s="231" t="s">
        <v>293</v>
      </c>
      <c r="H138" s="232">
        <v>7</v>
      </c>
      <c r="I138" s="233"/>
      <c r="J138" s="234">
        <f>ROUND(I138*H138,2)</f>
        <v>0</v>
      </c>
      <c r="K138" s="230" t="s">
        <v>8285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88</v>
      </c>
    </row>
    <row r="139" s="2" customFormat="1" ht="16.5" customHeight="1">
      <c r="A139" s="39"/>
      <c r="B139" s="40"/>
      <c r="C139" s="228" t="s">
        <v>88</v>
      </c>
      <c r="D139" s="228" t="s">
        <v>218</v>
      </c>
      <c r="E139" s="229" t="s">
        <v>8290</v>
      </c>
      <c r="F139" s="230" t="s">
        <v>8291</v>
      </c>
      <c r="G139" s="231" t="s">
        <v>293</v>
      </c>
      <c r="H139" s="232">
        <v>3</v>
      </c>
      <c r="I139" s="233"/>
      <c r="J139" s="234">
        <f>ROUND(I139*H139,2)</f>
        <v>0</v>
      </c>
      <c r="K139" s="230" t="s">
        <v>8285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121</v>
      </c>
    </row>
    <row r="140" s="2" customFormat="1" ht="16.5" customHeight="1">
      <c r="A140" s="39"/>
      <c r="B140" s="40"/>
      <c r="C140" s="228" t="s">
        <v>99</v>
      </c>
      <c r="D140" s="228" t="s">
        <v>218</v>
      </c>
      <c r="E140" s="229" t="s">
        <v>8283</v>
      </c>
      <c r="F140" s="230" t="s">
        <v>8284</v>
      </c>
      <c r="G140" s="231" t="s">
        <v>277</v>
      </c>
      <c r="H140" s="232">
        <v>45</v>
      </c>
      <c r="I140" s="233"/>
      <c r="J140" s="234">
        <f>ROUND(I140*H140,2)</f>
        <v>0</v>
      </c>
      <c r="K140" s="230" t="s">
        <v>8285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241</v>
      </c>
    </row>
    <row r="141" s="12" customFormat="1" ht="22.8" customHeight="1">
      <c r="A141" s="12"/>
      <c r="B141" s="212"/>
      <c r="C141" s="213"/>
      <c r="D141" s="214" t="s">
        <v>78</v>
      </c>
      <c r="E141" s="226" t="s">
        <v>274</v>
      </c>
      <c r="F141" s="226" t="s">
        <v>8292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86</v>
      </c>
      <c r="AT141" s="224" t="s">
        <v>78</v>
      </c>
      <c r="AU141" s="224" t="s">
        <v>86</v>
      </c>
      <c r="AY141" s="223" t="s">
        <v>216</v>
      </c>
      <c r="BK141" s="225">
        <f>SUM(BK142:BK143)</f>
        <v>0</v>
      </c>
    </row>
    <row r="142" s="2" customFormat="1" ht="16.5" customHeight="1">
      <c r="A142" s="39"/>
      <c r="B142" s="40"/>
      <c r="C142" s="228" t="s">
        <v>121</v>
      </c>
      <c r="D142" s="228" t="s">
        <v>218</v>
      </c>
      <c r="E142" s="229" t="s">
        <v>8393</v>
      </c>
      <c r="F142" s="230" t="s">
        <v>8394</v>
      </c>
      <c r="G142" s="231" t="s">
        <v>328</v>
      </c>
      <c r="H142" s="232">
        <v>99.015000000000001</v>
      </c>
      <c r="I142" s="233"/>
      <c r="J142" s="234">
        <f>ROUND(I142*H142,2)</f>
        <v>0</v>
      </c>
      <c r="K142" s="230" t="s">
        <v>8285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250</v>
      </c>
    </row>
    <row r="143" s="2" customFormat="1" ht="16.5" customHeight="1">
      <c r="A143" s="39"/>
      <c r="B143" s="40"/>
      <c r="C143" s="228" t="s">
        <v>236</v>
      </c>
      <c r="D143" s="228" t="s">
        <v>218</v>
      </c>
      <c r="E143" s="229" t="s">
        <v>8365</v>
      </c>
      <c r="F143" s="230" t="s">
        <v>8366</v>
      </c>
      <c r="G143" s="231" t="s">
        <v>328</v>
      </c>
      <c r="H143" s="232">
        <v>205.405</v>
      </c>
      <c r="I143" s="233"/>
      <c r="J143" s="234">
        <f>ROUND(I143*H143,2)</f>
        <v>0</v>
      </c>
      <c r="K143" s="230" t="s">
        <v>8285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260</v>
      </c>
    </row>
    <row r="144" s="12" customFormat="1" ht="22.8" customHeight="1">
      <c r="A144" s="12"/>
      <c r="B144" s="212"/>
      <c r="C144" s="213"/>
      <c r="D144" s="214" t="s">
        <v>78</v>
      </c>
      <c r="E144" s="226" t="s">
        <v>8</v>
      </c>
      <c r="F144" s="226" t="s">
        <v>8296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SUM(P145:P150)</f>
        <v>0</v>
      </c>
      <c r="Q144" s="220"/>
      <c r="R144" s="221">
        <f>SUM(R145:R150)</f>
        <v>0</v>
      </c>
      <c r="S144" s="220"/>
      <c r="T144" s="222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86</v>
      </c>
      <c r="AY144" s="223" t="s">
        <v>216</v>
      </c>
      <c r="BK144" s="225">
        <f>SUM(BK145:BK150)</f>
        <v>0</v>
      </c>
    </row>
    <row r="145" s="2" customFormat="1" ht="16.5" customHeight="1">
      <c r="A145" s="39"/>
      <c r="B145" s="40"/>
      <c r="C145" s="228" t="s">
        <v>241</v>
      </c>
      <c r="D145" s="228" t="s">
        <v>218</v>
      </c>
      <c r="E145" s="229" t="s">
        <v>8297</v>
      </c>
      <c r="F145" s="230" t="s">
        <v>8298</v>
      </c>
      <c r="G145" s="231" t="s">
        <v>277</v>
      </c>
      <c r="H145" s="232">
        <v>700.60000000000002</v>
      </c>
      <c r="I145" s="233"/>
      <c r="J145" s="234">
        <f>ROUND(I145*H145,2)</f>
        <v>0</v>
      </c>
      <c r="K145" s="230" t="s">
        <v>8285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269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8395</v>
      </c>
      <c r="G146" s="242"/>
      <c r="H146" s="246">
        <v>700.60000000000002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79</v>
      </c>
      <c r="AY146" s="252" t="s">
        <v>216</v>
      </c>
    </row>
    <row r="147" s="14" customFormat="1">
      <c r="A147" s="14"/>
      <c r="B147" s="253"/>
      <c r="C147" s="254"/>
      <c r="D147" s="243" t="s">
        <v>230</v>
      </c>
      <c r="E147" s="255" t="s">
        <v>1</v>
      </c>
      <c r="F147" s="256" t="s">
        <v>285</v>
      </c>
      <c r="G147" s="254"/>
      <c r="H147" s="257">
        <v>700.60000000000002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230</v>
      </c>
      <c r="AU147" s="263" t="s">
        <v>88</v>
      </c>
      <c r="AV147" s="14" t="s">
        <v>121</v>
      </c>
      <c r="AW147" s="14" t="s">
        <v>34</v>
      </c>
      <c r="AX147" s="14" t="s">
        <v>86</v>
      </c>
      <c r="AY147" s="263" t="s">
        <v>216</v>
      </c>
    </row>
    <row r="148" s="2" customFormat="1" ht="16.5" customHeight="1">
      <c r="A148" s="39"/>
      <c r="B148" s="40"/>
      <c r="C148" s="228" t="s">
        <v>245</v>
      </c>
      <c r="D148" s="228" t="s">
        <v>218</v>
      </c>
      <c r="E148" s="229" t="s">
        <v>8300</v>
      </c>
      <c r="F148" s="230" t="s">
        <v>8301</v>
      </c>
      <c r="G148" s="231" t="s">
        <v>277</v>
      </c>
      <c r="H148" s="232">
        <v>700.60000000000002</v>
      </c>
      <c r="I148" s="233"/>
      <c r="J148" s="234">
        <f>ROUND(I148*H148,2)</f>
        <v>0</v>
      </c>
      <c r="K148" s="230" t="s">
        <v>8285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280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8395</v>
      </c>
      <c r="G149" s="242"/>
      <c r="H149" s="246">
        <v>700.60000000000002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79</v>
      </c>
      <c r="AY149" s="252" t="s">
        <v>216</v>
      </c>
    </row>
    <row r="150" s="14" customFormat="1">
      <c r="A150" s="14"/>
      <c r="B150" s="253"/>
      <c r="C150" s="254"/>
      <c r="D150" s="243" t="s">
        <v>230</v>
      </c>
      <c r="E150" s="255" t="s">
        <v>1</v>
      </c>
      <c r="F150" s="256" t="s">
        <v>285</v>
      </c>
      <c r="G150" s="254"/>
      <c r="H150" s="257">
        <v>700.60000000000002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230</v>
      </c>
      <c r="AU150" s="263" t="s">
        <v>88</v>
      </c>
      <c r="AV150" s="14" t="s">
        <v>121</v>
      </c>
      <c r="AW150" s="14" t="s">
        <v>34</v>
      </c>
      <c r="AX150" s="14" t="s">
        <v>86</v>
      </c>
      <c r="AY150" s="263" t="s">
        <v>216</v>
      </c>
    </row>
    <row r="151" s="12" customFormat="1" ht="22.8" customHeight="1">
      <c r="A151" s="12"/>
      <c r="B151" s="212"/>
      <c r="C151" s="213"/>
      <c r="D151" s="214" t="s">
        <v>78</v>
      </c>
      <c r="E151" s="226" t="s">
        <v>290</v>
      </c>
      <c r="F151" s="226" t="s">
        <v>8307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78</v>
      </c>
      <c r="AU151" s="224" t="s">
        <v>86</v>
      </c>
      <c r="AY151" s="223" t="s">
        <v>216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250</v>
      </c>
      <c r="D152" s="228" t="s">
        <v>218</v>
      </c>
      <c r="E152" s="229" t="s">
        <v>8308</v>
      </c>
      <c r="F152" s="230" t="s">
        <v>8309</v>
      </c>
      <c r="G152" s="231" t="s">
        <v>328</v>
      </c>
      <c r="H152" s="232">
        <v>361.80000000000001</v>
      </c>
      <c r="I152" s="233"/>
      <c r="J152" s="234">
        <f>ROUND(I152*H152,2)</f>
        <v>0</v>
      </c>
      <c r="K152" s="230" t="s">
        <v>8285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290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8396</v>
      </c>
      <c r="G153" s="242"/>
      <c r="H153" s="246">
        <v>361.80000000000001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4" customFormat="1">
      <c r="A154" s="14"/>
      <c r="B154" s="253"/>
      <c r="C154" s="254"/>
      <c r="D154" s="243" t="s">
        <v>230</v>
      </c>
      <c r="E154" s="255" t="s">
        <v>1</v>
      </c>
      <c r="F154" s="256" t="s">
        <v>285</v>
      </c>
      <c r="G154" s="254"/>
      <c r="H154" s="257">
        <v>361.80000000000001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230</v>
      </c>
      <c r="AU154" s="263" t="s">
        <v>88</v>
      </c>
      <c r="AV154" s="14" t="s">
        <v>121</v>
      </c>
      <c r="AW154" s="14" t="s">
        <v>34</v>
      </c>
      <c r="AX154" s="14" t="s">
        <v>86</v>
      </c>
      <c r="AY154" s="263" t="s">
        <v>216</v>
      </c>
    </row>
    <row r="155" s="2" customFormat="1" ht="16.5" customHeight="1">
      <c r="A155" s="39"/>
      <c r="B155" s="40"/>
      <c r="C155" s="228" t="s">
        <v>255</v>
      </c>
      <c r="D155" s="228" t="s">
        <v>218</v>
      </c>
      <c r="E155" s="229" t="s">
        <v>8313</v>
      </c>
      <c r="F155" s="230" t="s">
        <v>8314</v>
      </c>
      <c r="G155" s="231" t="s">
        <v>328</v>
      </c>
      <c r="H155" s="232">
        <v>361.80000000000001</v>
      </c>
      <c r="I155" s="233"/>
      <c r="J155" s="234">
        <f>ROUND(I155*H155,2)</f>
        <v>0</v>
      </c>
      <c r="K155" s="230" t="s">
        <v>8285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302</v>
      </c>
    </row>
    <row r="156" s="13" customFormat="1">
      <c r="A156" s="13"/>
      <c r="B156" s="241"/>
      <c r="C156" s="242"/>
      <c r="D156" s="243" t="s">
        <v>230</v>
      </c>
      <c r="E156" s="244" t="s">
        <v>1</v>
      </c>
      <c r="F156" s="245" t="s">
        <v>8396</v>
      </c>
      <c r="G156" s="242"/>
      <c r="H156" s="246">
        <v>361.80000000000001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230</v>
      </c>
      <c r="AU156" s="252" t="s">
        <v>88</v>
      </c>
      <c r="AV156" s="13" t="s">
        <v>88</v>
      </c>
      <c r="AW156" s="13" t="s">
        <v>34</v>
      </c>
      <c r="AX156" s="13" t="s">
        <v>79</v>
      </c>
      <c r="AY156" s="252" t="s">
        <v>216</v>
      </c>
    </row>
    <row r="157" s="14" customFormat="1">
      <c r="A157" s="14"/>
      <c r="B157" s="253"/>
      <c r="C157" s="254"/>
      <c r="D157" s="243" t="s">
        <v>230</v>
      </c>
      <c r="E157" s="255" t="s">
        <v>1</v>
      </c>
      <c r="F157" s="256" t="s">
        <v>285</v>
      </c>
      <c r="G157" s="254"/>
      <c r="H157" s="257">
        <v>361.80000000000001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230</v>
      </c>
      <c r="AU157" s="263" t="s">
        <v>88</v>
      </c>
      <c r="AV157" s="14" t="s">
        <v>121</v>
      </c>
      <c r="AW157" s="14" t="s">
        <v>34</v>
      </c>
      <c r="AX157" s="14" t="s">
        <v>86</v>
      </c>
      <c r="AY157" s="263" t="s">
        <v>216</v>
      </c>
    </row>
    <row r="158" s="2" customFormat="1" ht="16.5" customHeight="1">
      <c r="A158" s="39"/>
      <c r="B158" s="40"/>
      <c r="C158" s="228" t="s">
        <v>260</v>
      </c>
      <c r="D158" s="228" t="s">
        <v>218</v>
      </c>
      <c r="E158" s="229" t="s">
        <v>8310</v>
      </c>
      <c r="F158" s="230" t="s">
        <v>8311</v>
      </c>
      <c r="G158" s="231" t="s">
        <v>328</v>
      </c>
      <c r="H158" s="232">
        <v>83.799999999999997</v>
      </c>
      <c r="I158" s="233"/>
      <c r="J158" s="234">
        <f>ROUND(I158*H158,2)</f>
        <v>0</v>
      </c>
      <c r="K158" s="230" t="s">
        <v>8285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313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8397</v>
      </c>
      <c r="G159" s="242"/>
      <c r="H159" s="246">
        <v>83.799999999999997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79</v>
      </c>
      <c r="AY159" s="252" t="s">
        <v>216</v>
      </c>
    </row>
    <row r="160" s="14" customFormat="1">
      <c r="A160" s="14"/>
      <c r="B160" s="253"/>
      <c r="C160" s="254"/>
      <c r="D160" s="243" t="s">
        <v>230</v>
      </c>
      <c r="E160" s="255" t="s">
        <v>1</v>
      </c>
      <c r="F160" s="256" t="s">
        <v>285</v>
      </c>
      <c r="G160" s="254"/>
      <c r="H160" s="257">
        <v>83.799999999999997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230</v>
      </c>
      <c r="AU160" s="263" t="s">
        <v>88</v>
      </c>
      <c r="AV160" s="14" t="s">
        <v>121</v>
      </c>
      <c r="AW160" s="14" t="s">
        <v>34</v>
      </c>
      <c r="AX160" s="14" t="s">
        <v>86</v>
      </c>
      <c r="AY160" s="263" t="s">
        <v>216</v>
      </c>
    </row>
    <row r="161" s="12" customFormat="1" ht="22.8" customHeight="1">
      <c r="A161" s="12"/>
      <c r="B161" s="212"/>
      <c r="C161" s="213"/>
      <c r="D161" s="214" t="s">
        <v>78</v>
      </c>
      <c r="E161" s="226" t="s">
        <v>297</v>
      </c>
      <c r="F161" s="226" t="s">
        <v>8315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SUM(P162:P167)</f>
        <v>0</v>
      </c>
      <c r="Q161" s="220"/>
      <c r="R161" s="221">
        <f>SUM(R162:R167)</f>
        <v>0</v>
      </c>
      <c r="S161" s="220"/>
      <c r="T161" s="222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86</v>
      </c>
      <c r="AT161" s="224" t="s">
        <v>78</v>
      </c>
      <c r="AU161" s="224" t="s">
        <v>86</v>
      </c>
      <c r="AY161" s="223" t="s">
        <v>216</v>
      </c>
      <c r="BK161" s="225">
        <f>SUM(BK162:BK167)</f>
        <v>0</v>
      </c>
    </row>
    <row r="162" s="2" customFormat="1" ht="16.5" customHeight="1">
      <c r="A162" s="39"/>
      <c r="B162" s="40"/>
      <c r="C162" s="228" t="s">
        <v>265</v>
      </c>
      <c r="D162" s="228" t="s">
        <v>218</v>
      </c>
      <c r="E162" s="229" t="s">
        <v>8316</v>
      </c>
      <c r="F162" s="230" t="s">
        <v>8317</v>
      </c>
      <c r="G162" s="231" t="s">
        <v>328</v>
      </c>
      <c r="H162" s="232">
        <v>62.600000000000001</v>
      </c>
      <c r="I162" s="233"/>
      <c r="J162" s="234">
        <f>ROUND(I162*H162,2)</f>
        <v>0</v>
      </c>
      <c r="K162" s="230" t="s">
        <v>8285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320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8398</v>
      </c>
      <c r="G163" s="242"/>
      <c r="H163" s="246">
        <v>62.600000000000001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4" customFormat="1">
      <c r="A164" s="14"/>
      <c r="B164" s="253"/>
      <c r="C164" s="254"/>
      <c r="D164" s="243" t="s">
        <v>230</v>
      </c>
      <c r="E164" s="255" t="s">
        <v>1</v>
      </c>
      <c r="F164" s="256" t="s">
        <v>285</v>
      </c>
      <c r="G164" s="254"/>
      <c r="H164" s="257">
        <v>62.600000000000001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230</v>
      </c>
      <c r="AU164" s="263" t="s">
        <v>88</v>
      </c>
      <c r="AV164" s="14" t="s">
        <v>121</v>
      </c>
      <c r="AW164" s="14" t="s">
        <v>34</v>
      </c>
      <c r="AX164" s="14" t="s">
        <v>86</v>
      </c>
      <c r="AY164" s="263" t="s">
        <v>216</v>
      </c>
    </row>
    <row r="165" s="2" customFormat="1" ht="16.5" customHeight="1">
      <c r="A165" s="39"/>
      <c r="B165" s="40"/>
      <c r="C165" s="228" t="s">
        <v>269</v>
      </c>
      <c r="D165" s="228" t="s">
        <v>218</v>
      </c>
      <c r="E165" s="229" t="s">
        <v>8318</v>
      </c>
      <c r="F165" s="230" t="s">
        <v>8319</v>
      </c>
      <c r="G165" s="231" t="s">
        <v>328</v>
      </c>
      <c r="H165" s="232">
        <v>278</v>
      </c>
      <c r="I165" s="233"/>
      <c r="J165" s="234">
        <f>ROUND(I165*H165,2)</f>
        <v>0</v>
      </c>
      <c r="K165" s="230" t="s">
        <v>8285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331</v>
      </c>
    </row>
    <row r="166" s="13" customFormat="1">
      <c r="A166" s="13"/>
      <c r="B166" s="241"/>
      <c r="C166" s="242"/>
      <c r="D166" s="243" t="s">
        <v>230</v>
      </c>
      <c r="E166" s="244" t="s">
        <v>1</v>
      </c>
      <c r="F166" s="245" t="s">
        <v>8399</v>
      </c>
      <c r="G166" s="242"/>
      <c r="H166" s="246">
        <v>278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230</v>
      </c>
      <c r="AU166" s="252" t="s">
        <v>88</v>
      </c>
      <c r="AV166" s="13" t="s">
        <v>88</v>
      </c>
      <c r="AW166" s="13" t="s">
        <v>34</v>
      </c>
      <c r="AX166" s="13" t="s">
        <v>79</v>
      </c>
      <c r="AY166" s="252" t="s">
        <v>216</v>
      </c>
    </row>
    <row r="167" s="14" customFormat="1">
      <c r="A167" s="14"/>
      <c r="B167" s="253"/>
      <c r="C167" s="254"/>
      <c r="D167" s="243" t="s">
        <v>230</v>
      </c>
      <c r="E167" s="255" t="s">
        <v>1</v>
      </c>
      <c r="F167" s="256" t="s">
        <v>285</v>
      </c>
      <c r="G167" s="254"/>
      <c r="H167" s="257">
        <v>278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230</v>
      </c>
      <c r="AU167" s="263" t="s">
        <v>88</v>
      </c>
      <c r="AV167" s="14" t="s">
        <v>121</v>
      </c>
      <c r="AW167" s="14" t="s">
        <v>34</v>
      </c>
      <c r="AX167" s="14" t="s">
        <v>86</v>
      </c>
      <c r="AY167" s="263" t="s">
        <v>216</v>
      </c>
    </row>
    <row r="168" s="12" customFormat="1" ht="22.8" customHeight="1">
      <c r="A168" s="12"/>
      <c r="B168" s="212"/>
      <c r="C168" s="213"/>
      <c r="D168" s="214" t="s">
        <v>78</v>
      </c>
      <c r="E168" s="226" t="s">
        <v>309</v>
      </c>
      <c r="F168" s="226" t="s">
        <v>8321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P169</f>
        <v>0</v>
      </c>
      <c r="Q168" s="220"/>
      <c r="R168" s="221">
        <f>R169</f>
        <v>0</v>
      </c>
      <c r="S168" s="220"/>
      <c r="T168" s="22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86</v>
      </c>
      <c r="AT168" s="224" t="s">
        <v>78</v>
      </c>
      <c r="AU168" s="224" t="s">
        <v>86</v>
      </c>
      <c r="AY168" s="223" t="s">
        <v>216</v>
      </c>
      <c r="BK168" s="225">
        <f>BK169</f>
        <v>0</v>
      </c>
    </row>
    <row r="169" s="2" customFormat="1" ht="16.5" customHeight="1">
      <c r="A169" s="39"/>
      <c r="B169" s="40"/>
      <c r="C169" s="228" t="s">
        <v>274</v>
      </c>
      <c r="D169" s="228" t="s">
        <v>218</v>
      </c>
      <c r="E169" s="229" t="s">
        <v>8322</v>
      </c>
      <c r="F169" s="230" t="s">
        <v>8323</v>
      </c>
      <c r="G169" s="231" t="s">
        <v>328</v>
      </c>
      <c r="H169" s="232">
        <v>83.799999999999997</v>
      </c>
      <c r="I169" s="233"/>
      <c r="J169" s="234">
        <f>ROUND(I169*H169,2)</f>
        <v>0</v>
      </c>
      <c r="K169" s="230" t="s">
        <v>8285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341</v>
      </c>
    </row>
    <row r="170" s="12" customFormat="1" ht="22.8" customHeight="1">
      <c r="A170" s="12"/>
      <c r="B170" s="212"/>
      <c r="C170" s="213"/>
      <c r="D170" s="214" t="s">
        <v>78</v>
      </c>
      <c r="E170" s="226" t="s">
        <v>398</v>
      </c>
      <c r="F170" s="226" t="s">
        <v>8400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SUM(P171:P172)</f>
        <v>0</v>
      </c>
      <c r="Q170" s="220"/>
      <c r="R170" s="221">
        <f>SUM(R171:R172)</f>
        <v>0</v>
      </c>
      <c r="S170" s="220"/>
      <c r="T170" s="222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86</v>
      </c>
      <c r="AT170" s="224" t="s">
        <v>78</v>
      </c>
      <c r="AU170" s="224" t="s">
        <v>86</v>
      </c>
      <c r="AY170" s="223" t="s">
        <v>216</v>
      </c>
      <c r="BK170" s="225">
        <f>SUM(BK171:BK172)</f>
        <v>0</v>
      </c>
    </row>
    <row r="171" s="2" customFormat="1" ht="16.5" customHeight="1">
      <c r="A171" s="39"/>
      <c r="B171" s="40"/>
      <c r="C171" s="228" t="s">
        <v>280</v>
      </c>
      <c r="D171" s="228" t="s">
        <v>218</v>
      </c>
      <c r="E171" s="229" t="s">
        <v>8401</v>
      </c>
      <c r="F171" s="230" t="s">
        <v>8402</v>
      </c>
      <c r="G171" s="231" t="s">
        <v>221</v>
      </c>
      <c r="H171" s="232">
        <v>1</v>
      </c>
      <c r="I171" s="233"/>
      <c r="J171" s="234">
        <f>ROUND(I171*H171,2)</f>
        <v>0</v>
      </c>
      <c r="K171" s="230" t="s">
        <v>8285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351</v>
      </c>
    </row>
    <row r="172" s="2" customFormat="1" ht="16.5" customHeight="1">
      <c r="A172" s="39"/>
      <c r="B172" s="40"/>
      <c r="C172" s="228" t="s">
        <v>8</v>
      </c>
      <c r="D172" s="228" t="s">
        <v>218</v>
      </c>
      <c r="E172" s="229" t="s">
        <v>8403</v>
      </c>
      <c r="F172" s="230" t="s">
        <v>8404</v>
      </c>
      <c r="G172" s="231" t="s">
        <v>221</v>
      </c>
      <c r="H172" s="232">
        <v>1</v>
      </c>
      <c r="I172" s="233"/>
      <c r="J172" s="234">
        <f>ROUND(I172*H172,2)</f>
        <v>0</v>
      </c>
      <c r="K172" s="230" t="s">
        <v>8285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362</v>
      </c>
    </row>
    <row r="173" s="12" customFormat="1" ht="22.8" customHeight="1">
      <c r="A173" s="12"/>
      <c r="B173" s="212"/>
      <c r="C173" s="213"/>
      <c r="D173" s="214" t="s">
        <v>78</v>
      </c>
      <c r="E173" s="226" t="s">
        <v>432</v>
      </c>
      <c r="F173" s="226" t="s">
        <v>8405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P174</f>
        <v>0</v>
      </c>
      <c r="Q173" s="220"/>
      <c r="R173" s="221">
        <f>R174</f>
        <v>0</v>
      </c>
      <c r="S173" s="220"/>
      <c r="T173" s="222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86</v>
      </c>
      <c r="AT173" s="224" t="s">
        <v>78</v>
      </c>
      <c r="AU173" s="224" t="s">
        <v>86</v>
      </c>
      <c r="AY173" s="223" t="s">
        <v>216</v>
      </c>
      <c r="BK173" s="225">
        <f>BK174</f>
        <v>0</v>
      </c>
    </row>
    <row r="174" s="2" customFormat="1" ht="16.5" customHeight="1">
      <c r="A174" s="39"/>
      <c r="B174" s="40"/>
      <c r="C174" s="228" t="s">
        <v>290</v>
      </c>
      <c r="D174" s="228" t="s">
        <v>218</v>
      </c>
      <c r="E174" s="229" t="s">
        <v>8406</v>
      </c>
      <c r="F174" s="230" t="s">
        <v>8407</v>
      </c>
      <c r="G174" s="231" t="s">
        <v>328</v>
      </c>
      <c r="H174" s="232">
        <v>6.0999999999999996</v>
      </c>
      <c r="I174" s="233"/>
      <c r="J174" s="234">
        <f>ROUND(I174*H174,2)</f>
        <v>0</v>
      </c>
      <c r="K174" s="230" t="s">
        <v>8285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371</v>
      </c>
    </row>
    <row r="175" s="12" customFormat="1" ht="22.8" customHeight="1">
      <c r="A175" s="12"/>
      <c r="B175" s="212"/>
      <c r="C175" s="213"/>
      <c r="D175" s="214" t="s">
        <v>78</v>
      </c>
      <c r="E175" s="226" t="s">
        <v>487</v>
      </c>
      <c r="F175" s="226" t="s">
        <v>8324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P176</f>
        <v>0</v>
      </c>
      <c r="Q175" s="220"/>
      <c r="R175" s="221">
        <f>R176</f>
        <v>0</v>
      </c>
      <c r="S175" s="220"/>
      <c r="T175" s="222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86</v>
      </c>
      <c r="AT175" s="224" t="s">
        <v>78</v>
      </c>
      <c r="AU175" s="224" t="s">
        <v>86</v>
      </c>
      <c r="AY175" s="223" t="s">
        <v>216</v>
      </c>
      <c r="BK175" s="225">
        <f>BK176</f>
        <v>0</v>
      </c>
    </row>
    <row r="176" s="2" customFormat="1" ht="16.5" customHeight="1">
      <c r="A176" s="39"/>
      <c r="B176" s="40"/>
      <c r="C176" s="228" t="s">
        <v>297</v>
      </c>
      <c r="D176" s="228" t="s">
        <v>218</v>
      </c>
      <c r="E176" s="229" t="s">
        <v>8325</v>
      </c>
      <c r="F176" s="230" t="s">
        <v>8326</v>
      </c>
      <c r="G176" s="231" t="s">
        <v>277</v>
      </c>
      <c r="H176" s="232">
        <v>45</v>
      </c>
      <c r="I176" s="233"/>
      <c r="J176" s="234">
        <f>ROUND(I176*H176,2)</f>
        <v>0</v>
      </c>
      <c r="K176" s="230" t="s">
        <v>8285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380</v>
      </c>
    </row>
    <row r="177" s="12" customFormat="1" ht="22.8" customHeight="1">
      <c r="A177" s="12"/>
      <c r="B177" s="212"/>
      <c r="C177" s="213"/>
      <c r="D177" s="214" t="s">
        <v>78</v>
      </c>
      <c r="E177" s="226" t="s">
        <v>959</v>
      </c>
      <c r="F177" s="226" t="s">
        <v>8408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SUM(P178:P185)</f>
        <v>0</v>
      </c>
      <c r="Q177" s="220"/>
      <c r="R177" s="221">
        <f>SUM(R178:R185)</f>
        <v>0</v>
      </c>
      <c r="S177" s="220"/>
      <c r="T177" s="222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86</v>
      </c>
      <c r="AT177" s="224" t="s">
        <v>78</v>
      </c>
      <c r="AU177" s="224" t="s">
        <v>86</v>
      </c>
      <c r="AY177" s="223" t="s">
        <v>216</v>
      </c>
      <c r="BK177" s="225">
        <f>SUM(BK178:BK185)</f>
        <v>0</v>
      </c>
    </row>
    <row r="178" s="2" customFormat="1" ht="16.5" customHeight="1">
      <c r="A178" s="39"/>
      <c r="B178" s="40"/>
      <c r="C178" s="228" t="s">
        <v>302</v>
      </c>
      <c r="D178" s="228" t="s">
        <v>218</v>
      </c>
      <c r="E178" s="229" t="s">
        <v>8409</v>
      </c>
      <c r="F178" s="230" t="s">
        <v>8410</v>
      </c>
      <c r="G178" s="231" t="s">
        <v>293</v>
      </c>
      <c r="H178" s="232">
        <v>1.5</v>
      </c>
      <c r="I178" s="233"/>
      <c r="J178" s="234">
        <f>ROUND(I178*H178,2)</f>
        <v>0</v>
      </c>
      <c r="K178" s="230" t="s">
        <v>8285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389</v>
      </c>
    </row>
    <row r="179" s="2" customFormat="1" ht="16.5" customHeight="1">
      <c r="A179" s="39"/>
      <c r="B179" s="40"/>
      <c r="C179" s="228" t="s">
        <v>309</v>
      </c>
      <c r="D179" s="228" t="s">
        <v>218</v>
      </c>
      <c r="E179" s="229" t="s">
        <v>8411</v>
      </c>
      <c r="F179" s="230" t="s">
        <v>8412</v>
      </c>
      <c r="G179" s="231" t="s">
        <v>293</v>
      </c>
      <c r="H179" s="232">
        <v>1.5</v>
      </c>
      <c r="I179" s="233"/>
      <c r="J179" s="234">
        <f>ROUND(I179*H179,2)</f>
        <v>0</v>
      </c>
      <c r="K179" s="230" t="s">
        <v>8285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398</v>
      </c>
    </row>
    <row r="180" s="2" customFormat="1" ht="16.5" customHeight="1">
      <c r="A180" s="39"/>
      <c r="B180" s="40"/>
      <c r="C180" s="228" t="s">
        <v>313</v>
      </c>
      <c r="D180" s="228" t="s">
        <v>218</v>
      </c>
      <c r="E180" s="229" t="s">
        <v>8413</v>
      </c>
      <c r="F180" s="230" t="s">
        <v>8414</v>
      </c>
      <c r="G180" s="231" t="s">
        <v>293</v>
      </c>
      <c r="H180" s="232">
        <v>2.1000000000000001</v>
      </c>
      <c r="I180" s="233"/>
      <c r="J180" s="234">
        <f>ROUND(I180*H180,2)</f>
        <v>0</v>
      </c>
      <c r="K180" s="230" t="s">
        <v>8285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408</v>
      </c>
    </row>
    <row r="181" s="2" customFormat="1" ht="16.5" customHeight="1">
      <c r="A181" s="39"/>
      <c r="B181" s="40"/>
      <c r="C181" s="228" t="s">
        <v>7</v>
      </c>
      <c r="D181" s="228" t="s">
        <v>218</v>
      </c>
      <c r="E181" s="229" t="s">
        <v>8415</v>
      </c>
      <c r="F181" s="230" t="s">
        <v>8416</v>
      </c>
      <c r="G181" s="231" t="s">
        <v>293</v>
      </c>
      <c r="H181" s="232">
        <v>2.1000000000000001</v>
      </c>
      <c r="I181" s="233"/>
      <c r="J181" s="234">
        <f>ROUND(I181*H181,2)</f>
        <v>0</v>
      </c>
      <c r="K181" s="230" t="s">
        <v>8285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420</v>
      </c>
    </row>
    <row r="182" s="2" customFormat="1" ht="16.5" customHeight="1">
      <c r="A182" s="39"/>
      <c r="B182" s="40"/>
      <c r="C182" s="228" t="s">
        <v>320</v>
      </c>
      <c r="D182" s="228" t="s">
        <v>218</v>
      </c>
      <c r="E182" s="229" t="s">
        <v>8417</v>
      </c>
      <c r="F182" s="230" t="s">
        <v>8418</v>
      </c>
      <c r="G182" s="231" t="s">
        <v>293</v>
      </c>
      <c r="H182" s="232">
        <v>8.5999999999999996</v>
      </c>
      <c r="I182" s="233"/>
      <c r="J182" s="234">
        <f>ROUND(I182*H182,2)</f>
        <v>0</v>
      </c>
      <c r="K182" s="230" t="s">
        <v>8285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428</v>
      </c>
    </row>
    <row r="183" s="2" customFormat="1" ht="16.5" customHeight="1">
      <c r="A183" s="39"/>
      <c r="B183" s="40"/>
      <c r="C183" s="228" t="s">
        <v>325</v>
      </c>
      <c r="D183" s="228" t="s">
        <v>218</v>
      </c>
      <c r="E183" s="229" t="s">
        <v>8419</v>
      </c>
      <c r="F183" s="230" t="s">
        <v>8420</v>
      </c>
      <c r="G183" s="231" t="s">
        <v>293</v>
      </c>
      <c r="H183" s="232">
        <v>8.5999999999999996</v>
      </c>
      <c r="I183" s="233"/>
      <c r="J183" s="234">
        <f>ROUND(I183*H183,2)</f>
        <v>0</v>
      </c>
      <c r="K183" s="230" t="s">
        <v>8285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436</v>
      </c>
    </row>
    <row r="184" s="2" customFormat="1" ht="16.5" customHeight="1">
      <c r="A184" s="39"/>
      <c r="B184" s="40"/>
      <c r="C184" s="228" t="s">
        <v>331</v>
      </c>
      <c r="D184" s="228" t="s">
        <v>218</v>
      </c>
      <c r="E184" s="229" t="s">
        <v>8421</v>
      </c>
      <c r="F184" s="230" t="s">
        <v>8422</v>
      </c>
      <c r="G184" s="231" t="s">
        <v>293</v>
      </c>
      <c r="H184" s="232">
        <v>93.400000000000006</v>
      </c>
      <c r="I184" s="233"/>
      <c r="J184" s="234">
        <f>ROUND(I184*H184,2)</f>
        <v>0</v>
      </c>
      <c r="K184" s="230" t="s">
        <v>8285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445</v>
      </c>
    </row>
    <row r="185" s="2" customFormat="1" ht="16.5" customHeight="1">
      <c r="A185" s="39"/>
      <c r="B185" s="40"/>
      <c r="C185" s="228" t="s">
        <v>336</v>
      </c>
      <c r="D185" s="228" t="s">
        <v>218</v>
      </c>
      <c r="E185" s="229" t="s">
        <v>8423</v>
      </c>
      <c r="F185" s="230" t="s">
        <v>8424</v>
      </c>
      <c r="G185" s="231" t="s">
        <v>293</v>
      </c>
      <c r="H185" s="232">
        <v>93.400000000000006</v>
      </c>
      <c r="I185" s="233"/>
      <c r="J185" s="234">
        <f>ROUND(I185*H185,2)</f>
        <v>0</v>
      </c>
      <c r="K185" s="230" t="s">
        <v>8285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453</v>
      </c>
    </row>
    <row r="186" s="12" customFormat="1" ht="22.8" customHeight="1">
      <c r="A186" s="12"/>
      <c r="B186" s="212"/>
      <c r="C186" s="213"/>
      <c r="D186" s="214" t="s">
        <v>78</v>
      </c>
      <c r="E186" s="226" t="s">
        <v>995</v>
      </c>
      <c r="F186" s="226" t="s">
        <v>8346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SUM(P187:P198)</f>
        <v>0</v>
      </c>
      <c r="Q186" s="220"/>
      <c r="R186" s="221">
        <f>SUM(R187:R198)</f>
        <v>0</v>
      </c>
      <c r="S186" s="220"/>
      <c r="T186" s="222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86</v>
      </c>
      <c r="AT186" s="224" t="s">
        <v>78</v>
      </c>
      <c r="AU186" s="224" t="s">
        <v>86</v>
      </c>
      <c r="AY186" s="223" t="s">
        <v>216</v>
      </c>
      <c r="BK186" s="225">
        <f>SUM(BK187:BK198)</f>
        <v>0</v>
      </c>
    </row>
    <row r="187" s="2" customFormat="1" ht="16.5" customHeight="1">
      <c r="A187" s="39"/>
      <c r="B187" s="40"/>
      <c r="C187" s="228" t="s">
        <v>341</v>
      </c>
      <c r="D187" s="228" t="s">
        <v>218</v>
      </c>
      <c r="E187" s="229" t="s">
        <v>8347</v>
      </c>
      <c r="F187" s="230" t="s">
        <v>8348</v>
      </c>
      <c r="G187" s="231" t="s">
        <v>293</v>
      </c>
      <c r="H187" s="232">
        <v>105.59999999999999</v>
      </c>
      <c r="I187" s="233"/>
      <c r="J187" s="234">
        <f>ROUND(I187*H187,2)</f>
        <v>0</v>
      </c>
      <c r="K187" s="230" t="s">
        <v>8285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464</v>
      </c>
    </row>
    <row r="188" s="2" customFormat="1" ht="16.5" customHeight="1">
      <c r="A188" s="39"/>
      <c r="B188" s="40"/>
      <c r="C188" s="228" t="s">
        <v>346</v>
      </c>
      <c r="D188" s="228" t="s">
        <v>218</v>
      </c>
      <c r="E188" s="229" t="s">
        <v>8425</v>
      </c>
      <c r="F188" s="230" t="s">
        <v>8426</v>
      </c>
      <c r="G188" s="231" t="s">
        <v>293</v>
      </c>
      <c r="H188" s="232">
        <v>2.1000000000000001</v>
      </c>
      <c r="I188" s="233"/>
      <c r="J188" s="234">
        <f>ROUND(I188*H188,2)</f>
        <v>0</v>
      </c>
      <c r="K188" s="230" t="s">
        <v>8285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474</v>
      </c>
    </row>
    <row r="189" s="2" customFormat="1" ht="16.5" customHeight="1">
      <c r="A189" s="39"/>
      <c r="B189" s="40"/>
      <c r="C189" s="228" t="s">
        <v>351</v>
      </c>
      <c r="D189" s="228" t="s">
        <v>218</v>
      </c>
      <c r="E189" s="229" t="s">
        <v>8427</v>
      </c>
      <c r="F189" s="230" t="s">
        <v>8428</v>
      </c>
      <c r="G189" s="231" t="s">
        <v>293</v>
      </c>
      <c r="H189" s="232">
        <v>10.1</v>
      </c>
      <c r="I189" s="233"/>
      <c r="J189" s="234">
        <f>ROUND(I189*H189,2)</f>
        <v>0</v>
      </c>
      <c r="K189" s="230" t="s">
        <v>8285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483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8429</v>
      </c>
      <c r="G190" s="242"/>
      <c r="H190" s="246">
        <v>10.1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79</v>
      </c>
      <c r="AY190" s="252" t="s">
        <v>216</v>
      </c>
    </row>
    <row r="191" s="14" customFormat="1">
      <c r="A191" s="14"/>
      <c r="B191" s="253"/>
      <c r="C191" s="254"/>
      <c r="D191" s="243" t="s">
        <v>230</v>
      </c>
      <c r="E191" s="255" t="s">
        <v>1</v>
      </c>
      <c r="F191" s="256" t="s">
        <v>285</v>
      </c>
      <c r="G191" s="254"/>
      <c r="H191" s="257">
        <v>10.1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230</v>
      </c>
      <c r="AU191" s="263" t="s">
        <v>88</v>
      </c>
      <c r="AV191" s="14" t="s">
        <v>121</v>
      </c>
      <c r="AW191" s="14" t="s">
        <v>34</v>
      </c>
      <c r="AX191" s="14" t="s">
        <v>86</v>
      </c>
      <c r="AY191" s="263" t="s">
        <v>216</v>
      </c>
    </row>
    <row r="192" s="2" customFormat="1" ht="16.5" customHeight="1">
      <c r="A192" s="39"/>
      <c r="B192" s="40"/>
      <c r="C192" s="228" t="s">
        <v>356</v>
      </c>
      <c r="D192" s="228" t="s">
        <v>218</v>
      </c>
      <c r="E192" s="229" t="s">
        <v>8430</v>
      </c>
      <c r="F192" s="230" t="s">
        <v>8431</v>
      </c>
      <c r="G192" s="231" t="s">
        <v>293</v>
      </c>
      <c r="H192" s="232">
        <v>93.400000000000006</v>
      </c>
      <c r="I192" s="233"/>
      <c r="J192" s="234">
        <f>ROUND(I192*H192,2)</f>
        <v>0</v>
      </c>
      <c r="K192" s="230" t="s">
        <v>8285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494</v>
      </c>
    </row>
    <row r="193" s="2" customFormat="1" ht="16.5" customHeight="1">
      <c r="A193" s="39"/>
      <c r="B193" s="40"/>
      <c r="C193" s="228" t="s">
        <v>362</v>
      </c>
      <c r="D193" s="228" t="s">
        <v>218</v>
      </c>
      <c r="E193" s="229" t="s">
        <v>8432</v>
      </c>
      <c r="F193" s="230" t="s">
        <v>8433</v>
      </c>
      <c r="G193" s="231" t="s">
        <v>293</v>
      </c>
      <c r="H193" s="232">
        <v>12.199999999999999</v>
      </c>
      <c r="I193" s="233"/>
      <c r="J193" s="234">
        <f>ROUND(I193*H193,2)</f>
        <v>0</v>
      </c>
      <c r="K193" s="230" t="s">
        <v>8285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504</v>
      </c>
    </row>
    <row r="194" s="13" customFormat="1">
      <c r="A194" s="13"/>
      <c r="B194" s="241"/>
      <c r="C194" s="242"/>
      <c r="D194" s="243" t="s">
        <v>230</v>
      </c>
      <c r="E194" s="244" t="s">
        <v>1</v>
      </c>
      <c r="F194" s="245" t="s">
        <v>8434</v>
      </c>
      <c r="G194" s="242"/>
      <c r="H194" s="246">
        <v>12.199999999999999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230</v>
      </c>
      <c r="AU194" s="252" t="s">
        <v>88</v>
      </c>
      <c r="AV194" s="13" t="s">
        <v>88</v>
      </c>
      <c r="AW194" s="13" t="s">
        <v>34</v>
      </c>
      <c r="AX194" s="13" t="s">
        <v>79</v>
      </c>
      <c r="AY194" s="252" t="s">
        <v>216</v>
      </c>
    </row>
    <row r="195" s="14" customFormat="1">
      <c r="A195" s="14"/>
      <c r="B195" s="253"/>
      <c r="C195" s="254"/>
      <c r="D195" s="243" t="s">
        <v>230</v>
      </c>
      <c r="E195" s="255" t="s">
        <v>1</v>
      </c>
      <c r="F195" s="256" t="s">
        <v>285</v>
      </c>
      <c r="G195" s="254"/>
      <c r="H195" s="257">
        <v>12.199999999999999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230</v>
      </c>
      <c r="AU195" s="263" t="s">
        <v>88</v>
      </c>
      <c r="AV195" s="14" t="s">
        <v>121</v>
      </c>
      <c r="AW195" s="14" t="s">
        <v>34</v>
      </c>
      <c r="AX195" s="14" t="s">
        <v>86</v>
      </c>
      <c r="AY195" s="263" t="s">
        <v>216</v>
      </c>
    </row>
    <row r="196" s="2" customFormat="1" ht="16.5" customHeight="1">
      <c r="A196" s="39"/>
      <c r="B196" s="40"/>
      <c r="C196" s="228" t="s">
        <v>367</v>
      </c>
      <c r="D196" s="228" t="s">
        <v>218</v>
      </c>
      <c r="E196" s="229" t="s">
        <v>8435</v>
      </c>
      <c r="F196" s="230" t="s">
        <v>8436</v>
      </c>
      <c r="G196" s="231" t="s">
        <v>293</v>
      </c>
      <c r="H196" s="232">
        <v>93.400000000000006</v>
      </c>
      <c r="I196" s="233"/>
      <c r="J196" s="234">
        <f>ROUND(I196*H196,2)</f>
        <v>0</v>
      </c>
      <c r="K196" s="230" t="s">
        <v>8285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515</v>
      </c>
    </row>
    <row r="197" s="2" customFormat="1" ht="16.5" customHeight="1">
      <c r="A197" s="39"/>
      <c r="B197" s="40"/>
      <c r="C197" s="228" t="s">
        <v>371</v>
      </c>
      <c r="D197" s="228" t="s">
        <v>218</v>
      </c>
      <c r="E197" s="229" t="s">
        <v>8355</v>
      </c>
      <c r="F197" s="230" t="s">
        <v>8356</v>
      </c>
      <c r="G197" s="231" t="s">
        <v>221</v>
      </c>
      <c r="H197" s="232">
        <v>5</v>
      </c>
      <c r="I197" s="233"/>
      <c r="J197" s="234">
        <f>ROUND(I197*H197,2)</f>
        <v>0</v>
      </c>
      <c r="K197" s="230" t="s">
        <v>8285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528</v>
      </c>
    </row>
    <row r="198" s="2" customFormat="1" ht="16.5" customHeight="1">
      <c r="A198" s="39"/>
      <c r="B198" s="40"/>
      <c r="C198" s="228" t="s">
        <v>376</v>
      </c>
      <c r="D198" s="228" t="s">
        <v>218</v>
      </c>
      <c r="E198" s="229" t="s">
        <v>8437</v>
      </c>
      <c r="F198" s="230" t="s">
        <v>8438</v>
      </c>
      <c r="G198" s="231" t="s">
        <v>221</v>
      </c>
      <c r="H198" s="232">
        <v>1</v>
      </c>
      <c r="I198" s="233"/>
      <c r="J198" s="234">
        <f>ROUND(I198*H198,2)</f>
        <v>0</v>
      </c>
      <c r="K198" s="230" t="s">
        <v>8285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863</v>
      </c>
    </row>
    <row r="199" s="12" customFormat="1" ht="22.8" customHeight="1">
      <c r="A199" s="12"/>
      <c r="B199" s="212"/>
      <c r="C199" s="213"/>
      <c r="D199" s="214" t="s">
        <v>78</v>
      </c>
      <c r="E199" s="226" t="s">
        <v>1078</v>
      </c>
      <c r="F199" s="226" t="s">
        <v>8439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P200</f>
        <v>0</v>
      </c>
      <c r="Q199" s="220"/>
      <c r="R199" s="221">
        <f>R200</f>
        <v>0</v>
      </c>
      <c r="S199" s="220"/>
      <c r="T199" s="222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86</v>
      </c>
      <c r="AT199" s="224" t="s">
        <v>78</v>
      </c>
      <c r="AU199" s="224" t="s">
        <v>86</v>
      </c>
      <c r="AY199" s="223" t="s">
        <v>216</v>
      </c>
      <c r="BK199" s="225">
        <f>BK200</f>
        <v>0</v>
      </c>
    </row>
    <row r="200" s="2" customFormat="1" ht="16.5" customHeight="1">
      <c r="A200" s="39"/>
      <c r="B200" s="40"/>
      <c r="C200" s="228" t="s">
        <v>380</v>
      </c>
      <c r="D200" s="228" t="s">
        <v>218</v>
      </c>
      <c r="E200" s="229" t="s">
        <v>8440</v>
      </c>
      <c r="F200" s="230" t="s">
        <v>8441</v>
      </c>
      <c r="G200" s="231" t="s">
        <v>328</v>
      </c>
      <c r="H200" s="232">
        <v>1.5</v>
      </c>
      <c r="I200" s="233"/>
      <c r="J200" s="234">
        <f>ROUND(I200*H200,2)</f>
        <v>0</v>
      </c>
      <c r="K200" s="230" t="s">
        <v>8285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875</v>
      </c>
    </row>
    <row r="201" s="12" customFormat="1" ht="22.8" customHeight="1">
      <c r="A201" s="12"/>
      <c r="B201" s="212"/>
      <c r="C201" s="213"/>
      <c r="D201" s="214" t="s">
        <v>78</v>
      </c>
      <c r="E201" s="226" t="s">
        <v>8359</v>
      </c>
      <c r="F201" s="226" t="s">
        <v>8360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P202</f>
        <v>0</v>
      </c>
      <c r="Q201" s="220"/>
      <c r="R201" s="221">
        <f>R202</f>
        <v>0</v>
      </c>
      <c r="S201" s="220"/>
      <c r="T201" s="222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86</v>
      </c>
      <c r="AT201" s="224" t="s">
        <v>78</v>
      </c>
      <c r="AU201" s="224" t="s">
        <v>86</v>
      </c>
      <c r="AY201" s="223" t="s">
        <v>216</v>
      </c>
      <c r="BK201" s="225">
        <f>BK202</f>
        <v>0</v>
      </c>
    </row>
    <row r="202" s="2" customFormat="1" ht="16.5" customHeight="1">
      <c r="A202" s="39"/>
      <c r="B202" s="40"/>
      <c r="C202" s="228" t="s">
        <v>384</v>
      </c>
      <c r="D202" s="228" t="s">
        <v>218</v>
      </c>
      <c r="E202" s="229" t="s">
        <v>8442</v>
      </c>
      <c r="F202" s="230" t="s">
        <v>8443</v>
      </c>
      <c r="G202" s="231" t="s">
        <v>359</v>
      </c>
      <c r="H202" s="232">
        <v>185.167</v>
      </c>
      <c r="I202" s="233"/>
      <c r="J202" s="234">
        <f>ROUND(I202*H202,2)</f>
        <v>0</v>
      </c>
      <c r="K202" s="230" t="s">
        <v>8285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885</v>
      </c>
    </row>
    <row r="203" s="12" customFormat="1" ht="22.8" customHeight="1">
      <c r="A203" s="12"/>
      <c r="B203" s="212"/>
      <c r="C203" s="213"/>
      <c r="D203" s="214" t="s">
        <v>78</v>
      </c>
      <c r="E203" s="226" t="s">
        <v>8444</v>
      </c>
      <c r="F203" s="226" t="s">
        <v>8445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SUM(P204:P210)</f>
        <v>0</v>
      </c>
      <c r="Q203" s="220"/>
      <c r="R203" s="221">
        <f>SUM(R204:R210)</f>
        <v>0</v>
      </c>
      <c r="S203" s="220"/>
      <c r="T203" s="222">
        <f>SUM(T204:T210)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86</v>
      </c>
      <c r="AT203" s="224" t="s">
        <v>78</v>
      </c>
      <c r="AU203" s="224" t="s">
        <v>86</v>
      </c>
      <c r="AY203" s="223" t="s">
        <v>216</v>
      </c>
      <c r="BK203" s="225">
        <f>SUM(BK204:BK210)</f>
        <v>0</v>
      </c>
    </row>
    <row r="204" s="2" customFormat="1" ht="16.5" customHeight="1">
      <c r="A204" s="39"/>
      <c r="B204" s="40"/>
      <c r="C204" s="228" t="s">
        <v>389</v>
      </c>
      <c r="D204" s="228" t="s">
        <v>218</v>
      </c>
      <c r="E204" s="229" t="s">
        <v>8446</v>
      </c>
      <c r="F204" s="230" t="s">
        <v>8447</v>
      </c>
      <c r="G204" s="231" t="s">
        <v>359</v>
      </c>
      <c r="H204" s="232">
        <v>4.5</v>
      </c>
      <c r="I204" s="233"/>
      <c r="J204" s="234">
        <f>ROUND(I204*H204,2)</f>
        <v>0</v>
      </c>
      <c r="K204" s="230" t="s">
        <v>8285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898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8448</v>
      </c>
      <c r="G205" s="242"/>
      <c r="H205" s="246">
        <v>4.5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4" customFormat="1">
      <c r="A206" s="14"/>
      <c r="B206" s="253"/>
      <c r="C206" s="254"/>
      <c r="D206" s="243" t="s">
        <v>230</v>
      </c>
      <c r="E206" s="255" t="s">
        <v>1</v>
      </c>
      <c r="F206" s="256" t="s">
        <v>285</v>
      </c>
      <c r="G206" s="254"/>
      <c r="H206" s="257">
        <v>4.5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230</v>
      </c>
      <c r="AU206" s="263" t="s">
        <v>88</v>
      </c>
      <c r="AV206" s="14" t="s">
        <v>121</v>
      </c>
      <c r="AW206" s="14" t="s">
        <v>34</v>
      </c>
      <c r="AX206" s="14" t="s">
        <v>86</v>
      </c>
      <c r="AY206" s="263" t="s">
        <v>216</v>
      </c>
    </row>
    <row r="207" s="2" customFormat="1" ht="16.5" customHeight="1">
      <c r="A207" s="39"/>
      <c r="B207" s="40"/>
      <c r="C207" s="228" t="s">
        <v>394</v>
      </c>
      <c r="D207" s="228" t="s">
        <v>218</v>
      </c>
      <c r="E207" s="229" t="s">
        <v>8449</v>
      </c>
      <c r="F207" s="230" t="s">
        <v>8450</v>
      </c>
      <c r="G207" s="231" t="s">
        <v>359</v>
      </c>
      <c r="H207" s="232">
        <v>13.5</v>
      </c>
      <c r="I207" s="233"/>
      <c r="J207" s="234">
        <f>ROUND(I207*H207,2)</f>
        <v>0</v>
      </c>
      <c r="K207" s="230" t="s">
        <v>8285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909</v>
      </c>
    </row>
    <row r="208" s="13" customFormat="1">
      <c r="A208" s="13"/>
      <c r="B208" s="241"/>
      <c r="C208" s="242"/>
      <c r="D208" s="243" t="s">
        <v>230</v>
      </c>
      <c r="E208" s="244" t="s">
        <v>1</v>
      </c>
      <c r="F208" s="245" t="s">
        <v>8451</v>
      </c>
      <c r="G208" s="242"/>
      <c r="H208" s="246">
        <v>13.5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230</v>
      </c>
      <c r="AU208" s="252" t="s">
        <v>88</v>
      </c>
      <c r="AV208" s="13" t="s">
        <v>88</v>
      </c>
      <c r="AW208" s="13" t="s">
        <v>34</v>
      </c>
      <c r="AX208" s="13" t="s">
        <v>79</v>
      </c>
      <c r="AY208" s="252" t="s">
        <v>216</v>
      </c>
    </row>
    <row r="209" s="14" customFormat="1">
      <c r="A209" s="14"/>
      <c r="B209" s="253"/>
      <c r="C209" s="254"/>
      <c r="D209" s="243" t="s">
        <v>230</v>
      </c>
      <c r="E209" s="255" t="s">
        <v>1</v>
      </c>
      <c r="F209" s="256" t="s">
        <v>285</v>
      </c>
      <c r="G209" s="254"/>
      <c r="H209" s="257">
        <v>13.5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230</v>
      </c>
      <c r="AU209" s="263" t="s">
        <v>88</v>
      </c>
      <c r="AV209" s="14" t="s">
        <v>121</v>
      </c>
      <c r="AW209" s="14" t="s">
        <v>34</v>
      </c>
      <c r="AX209" s="14" t="s">
        <v>86</v>
      </c>
      <c r="AY209" s="263" t="s">
        <v>216</v>
      </c>
    </row>
    <row r="210" s="2" customFormat="1" ht="16.5" customHeight="1">
      <c r="A210" s="39"/>
      <c r="B210" s="40"/>
      <c r="C210" s="228" t="s">
        <v>398</v>
      </c>
      <c r="D210" s="228" t="s">
        <v>218</v>
      </c>
      <c r="E210" s="229" t="s">
        <v>8452</v>
      </c>
      <c r="F210" s="230" t="s">
        <v>8453</v>
      </c>
      <c r="G210" s="231" t="s">
        <v>359</v>
      </c>
      <c r="H210" s="232">
        <v>4.5</v>
      </c>
      <c r="I210" s="233"/>
      <c r="J210" s="234">
        <f>ROUND(I210*H210,2)</f>
        <v>0</v>
      </c>
      <c r="K210" s="230" t="s">
        <v>8285</v>
      </c>
      <c r="L210" s="45"/>
      <c r="M210" s="274" t="s">
        <v>1</v>
      </c>
      <c r="N210" s="275" t="s">
        <v>44</v>
      </c>
      <c r="O210" s="276"/>
      <c r="P210" s="277">
        <f>O210*H210</f>
        <v>0</v>
      </c>
      <c r="Q210" s="277">
        <v>0</v>
      </c>
      <c r="R210" s="277">
        <f>Q210*H210</f>
        <v>0</v>
      </c>
      <c r="S210" s="277">
        <v>0</v>
      </c>
      <c r="T210" s="27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920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/D2XMZEZJXxpgJhZDmqnZX78EDiHnOPFA2qzZ0dcFUmx+zV/Z3/yF89IiYWHf2u/SexrA9SLIOx6lYextSvRDw==" hashValue="MTYBeVrNcpdLEviNGAjmvO9abO8EFh5IrCQak0qFJhpDTUklQZnvC+WZKVb/9vFrEFukwUphVtImcQVDBg9Z8w==" algorithmName="SHA-512" password="EA0A"/>
  <autoFilter ref="C134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8454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8455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ROUND((SUM(BE126:BE142)),  2)</f>
        <v>0</v>
      </c>
      <c r="G35" s="39"/>
      <c r="H35" s="39"/>
      <c r="I35" s="166">
        <v>0.20999999999999999</v>
      </c>
      <c r="J35" s="165">
        <f>ROUND(((SUM(BE126:BE142))*I35),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ROUND((SUM(BF126:BF142)),  2)</f>
        <v>0</v>
      </c>
      <c r="G36" s="39"/>
      <c r="H36" s="39"/>
      <c r="I36" s="166">
        <v>0.14999999999999999</v>
      </c>
      <c r="J36" s="165">
        <f>ROUND(((SUM(BF126:BF142))*I36),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ROUND((SUM(BG126:BG142)),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ROUND((SUM(BH126:BH142)),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ROUND((SUM(BI126:BI142)),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8454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 jinde neuvedené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368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7387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8456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8457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7388</v>
      </c>
      <c r="E102" s="198"/>
      <c r="F102" s="198"/>
      <c r="G102" s="198"/>
      <c r="H102" s="198"/>
      <c r="I102" s="198"/>
      <c r="J102" s="199">
        <f>J137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8458</v>
      </c>
      <c r="E103" s="198"/>
      <c r="F103" s="198"/>
      <c r="G103" s="198"/>
      <c r="H103" s="198"/>
      <c r="I103" s="198"/>
      <c r="J103" s="199">
        <f>J139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7389</v>
      </c>
      <c r="E104" s="198"/>
      <c r="F104" s="198"/>
      <c r="G104" s="198"/>
      <c r="H104" s="198"/>
      <c r="I104" s="198"/>
      <c r="J104" s="199">
        <f>J141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8454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 - Vedlejší rozpočtové náklady jinde neuvedené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>Kaplického 368</v>
      </c>
      <c r="G120" s="41"/>
      <c r="H120" s="41"/>
      <c r="I120" s="33" t="s">
        <v>24</v>
      </c>
      <c r="J120" s="80" t="str">
        <f>IF(J14="","",J14)</f>
        <v>15.9.2021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26</v>
      </c>
      <c r="D122" s="41"/>
      <c r="E122" s="41"/>
      <c r="F122" s="28" t="str">
        <f>E17</f>
        <v>SM Liberec, Nám.Dr.E.Beneše 1, Liberec, 460 59</v>
      </c>
      <c r="G122" s="41"/>
      <c r="H122" s="41"/>
      <c r="I122" s="33" t="s">
        <v>32</v>
      </c>
      <c r="J122" s="37" t="str">
        <f>E23</f>
        <v>FS Vision, s.r.o., B.Němcové 54/9, Liberec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Ing. Jaroslav Šíma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202</v>
      </c>
      <c r="D125" s="204" t="s">
        <v>64</v>
      </c>
      <c r="E125" s="204" t="s">
        <v>60</v>
      </c>
      <c r="F125" s="204" t="s">
        <v>61</v>
      </c>
      <c r="G125" s="204" t="s">
        <v>203</v>
      </c>
      <c r="H125" s="204" t="s">
        <v>204</v>
      </c>
      <c r="I125" s="204" t="s">
        <v>205</v>
      </c>
      <c r="J125" s="204" t="s">
        <v>193</v>
      </c>
      <c r="K125" s="205" t="s">
        <v>206</v>
      </c>
      <c r="L125" s="206"/>
      <c r="M125" s="101" t="s">
        <v>1</v>
      </c>
      <c r="N125" s="102" t="s">
        <v>43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195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175</v>
      </c>
      <c r="F127" s="215" t="s">
        <v>7614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P128+P134+P137+P139+P141</f>
        <v>0</v>
      </c>
      <c r="Q127" s="220"/>
      <c r="R127" s="221">
        <f>R128+R134+R137+R139+R141</f>
        <v>0</v>
      </c>
      <c r="S127" s="220"/>
      <c r="T127" s="222">
        <f>T128+T134+T137+T139+T141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236</v>
      </c>
      <c r="AT127" s="224" t="s">
        <v>78</v>
      </c>
      <c r="AU127" s="224" t="s">
        <v>79</v>
      </c>
      <c r="AY127" s="223" t="s">
        <v>216</v>
      </c>
      <c r="BK127" s="225">
        <f>BK128+BK134+BK137+BK139+BK141</f>
        <v>0</v>
      </c>
    </row>
    <row r="128" s="12" customFormat="1" ht="22.8" customHeight="1">
      <c r="A128" s="12"/>
      <c r="B128" s="212"/>
      <c r="C128" s="213"/>
      <c r="D128" s="214" t="s">
        <v>78</v>
      </c>
      <c r="E128" s="226" t="s">
        <v>8459</v>
      </c>
      <c r="F128" s="226" t="s">
        <v>8460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SUM(P129:P133)</f>
        <v>0</v>
      </c>
      <c r="Q128" s="220"/>
      <c r="R128" s="221">
        <f>SUM(R129:R133)</f>
        <v>0</v>
      </c>
      <c r="S128" s="220"/>
      <c r="T128" s="22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236</v>
      </c>
      <c r="AT128" s="224" t="s">
        <v>78</v>
      </c>
      <c r="AU128" s="224" t="s">
        <v>86</v>
      </c>
      <c r="AY128" s="223" t="s">
        <v>216</v>
      </c>
      <c r="BK128" s="225">
        <f>SUM(BK129:BK133)</f>
        <v>0</v>
      </c>
    </row>
    <row r="129" s="2" customFormat="1" ht="16.5" customHeight="1">
      <c r="A129" s="39"/>
      <c r="B129" s="40"/>
      <c r="C129" s="228" t="s">
        <v>86</v>
      </c>
      <c r="D129" s="228" t="s">
        <v>218</v>
      </c>
      <c r="E129" s="229" t="s">
        <v>8461</v>
      </c>
      <c r="F129" s="230" t="s">
        <v>8462</v>
      </c>
      <c r="G129" s="231" t="s">
        <v>8463</v>
      </c>
      <c r="H129" s="232">
        <v>1</v>
      </c>
      <c r="I129" s="233"/>
      <c r="J129" s="234">
        <f>ROUND(I129*H129,2)</f>
        <v>0</v>
      </c>
      <c r="K129" s="230" t="s">
        <v>770</v>
      </c>
      <c r="L129" s="45"/>
      <c r="M129" s="235" t="s">
        <v>1</v>
      </c>
      <c r="N129" s="236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4790</v>
      </c>
      <c r="AT129" s="239" t="s">
        <v>218</v>
      </c>
      <c r="AU129" s="239" t="s">
        <v>88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4790</v>
      </c>
      <c r="BM129" s="239" t="s">
        <v>8464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8465</v>
      </c>
      <c r="F130" s="230" t="s">
        <v>8466</v>
      </c>
      <c r="G130" s="231" t="s">
        <v>8463</v>
      </c>
      <c r="H130" s="232">
        <v>1</v>
      </c>
      <c r="I130" s="233"/>
      <c r="J130" s="234">
        <f>ROUND(I130*H130,2)</f>
        <v>0</v>
      </c>
      <c r="K130" s="230" t="s">
        <v>770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4790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4790</v>
      </c>
      <c r="BM130" s="239" t="s">
        <v>8467</v>
      </c>
    </row>
    <row r="131" s="2" customFormat="1" ht="16.5" customHeight="1">
      <c r="A131" s="39"/>
      <c r="B131" s="40"/>
      <c r="C131" s="228" t="s">
        <v>99</v>
      </c>
      <c r="D131" s="228" t="s">
        <v>218</v>
      </c>
      <c r="E131" s="229" t="s">
        <v>8468</v>
      </c>
      <c r="F131" s="230" t="s">
        <v>8469</v>
      </c>
      <c r="G131" s="231" t="s">
        <v>8463</v>
      </c>
      <c r="H131" s="232">
        <v>1</v>
      </c>
      <c r="I131" s="233"/>
      <c r="J131" s="234">
        <f>ROUND(I131*H131,2)</f>
        <v>0</v>
      </c>
      <c r="K131" s="230" t="s">
        <v>770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4790</v>
      </c>
      <c r="AT131" s="239" t="s">
        <v>218</v>
      </c>
      <c r="AU131" s="239" t="s">
        <v>88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4790</v>
      </c>
      <c r="BM131" s="239" t="s">
        <v>8470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8471</v>
      </c>
      <c r="F132" s="230" t="s">
        <v>8472</v>
      </c>
      <c r="G132" s="231" t="s">
        <v>8463</v>
      </c>
      <c r="H132" s="232">
        <v>1</v>
      </c>
      <c r="I132" s="233"/>
      <c r="J132" s="234">
        <f>ROUND(I132*H132,2)</f>
        <v>0</v>
      </c>
      <c r="K132" s="230" t="s">
        <v>770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4790</v>
      </c>
      <c r="AT132" s="239" t="s">
        <v>218</v>
      </c>
      <c r="AU132" s="239" t="s">
        <v>88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4790</v>
      </c>
      <c r="BM132" s="239" t="s">
        <v>8473</v>
      </c>
    </row>
    <row r="133" s="2" customFormat="1" ht="16.5" customHeight="1">
      <c r="A133" s="39"/>
      <c r="B133" s="40"/>
      <c r="C133" s="228" t="s">
        <v>236</v>
      </c>
      <c r="D133" s="228" t="s">
        <v>218</v>
      </c>
      <c r="E133" s="229" t="s">
        <v>8474</v>
      </c>
      <c r="F133" s="230" t="s">
        <v>8475</v>
      </c>
      <c r="G133" s="231" t="s">
        <v>8463</v>
      </c>
      <c r="H133" s="232">
        <v>1</v>
      </c>
      <c r="I133" s="233"/>
      <c r="J133" s="234">
        <f>ROUND(I133*H133,2)</f>
        <v>0</v>
      </c>
      <c r="K133" s="230" t="s">
        <v>770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4790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4790</v>
      </c>
      <c r="BM133" s="239" t="s">
        <v>8476</v>
      </c>
    </row>
    <row r="134" s="12" customFormat="1" ht="22.8" customHeight="1">
      <c r="A134" s="12"/>
      <c r="B134" s="212"/>
      <c r="C134" s="213"/>
      <c r="D134" s="214" t="s">
        <v>78</v>
      </c>
      <c r="E134" s="226" t="s">
        <v>8477</v>
      </c>
      <c r="F134" s="226" t="s">
        <v>8478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SUM(P135:P136)</f>
        <v>0</v>
      </c>
      <c r="Q134" s="220"/>
      <c r="R134" s="221">
        <f>SUM(R135:R136)</f>
        <v>0</v>
      </c>
      <c r="S134" s="220"/>
      <c r="T134" s="22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236</v>
      </c>
      <c r="AT134" s="224" t="s">
        <v>78</v>
      </c>
      <c r="AU134" s="224" t="s">
        <v>86</v>
      </c>
      <c r="AY134" s="223" t="s">
        <v>216</v>
      </c>
      <c r="BK134" s="225">
        <f>SUM(BK135:BK136)</f>
        <v>0</v>
      </c>
    </row>
    <row r="135" s="2" customFormat="1" ht="16.5" customHeight="1">
      <c r="A135" s="39"/>
      <c r="B135" s="40"/>
      <c r="C135" s="228" t="s">
        <v>241</v>
      </c>
      <c r="D135" s="228" t="s">
        <v>218</v>
      </c>
      <c r="E135" s="229" t="s">
        <v>8479</v>
      </c>
      <c r="F135" s="230" t="s">
        <v>8478</v>
      </c>
      <c r="G135" s="231" t="s">
        <v>8463</v>
      </c>
      <c r="H135" s="232">
        <v>1</v>
      </c>
      <c r="I135" s="233"/>
      <c r="J135" s="234">
        <f>ROUND(I135*H135,2)</f>
        <v>0</v>
      </c>
      <c r="K135" s="230" t="s">
        <v>770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4790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4790</v>
      </c>
      <c r="BM135" s="239" t="s">
        <v>8480</v>
      </c>
    </row>
    <row r="136" s="2" customFormat="1" ht="24.15" customHeight="1">
      <c r="A136" s="39"/>
      <c r="B136" s="40"/>
      <c r="C136" s="228" t="s">
        <v>245</v>
      </c>
      <c r="D136" s="228" t="s">
        <v>218</v>
      </c>
      <c r="E136" s="229" t="s">
        <v>8481</v>
      </c>
      <c r="F136" s="230" t="s">
        <v>8482</v>
      </c>
      <c r="G136" s="231" t="s">
        <v>8463</v>
      </c>
      <c r="H136" s="232">
        <v>1</v>
      </c>
      <c r="I136" s="233"/>
      <c r="J136" s="234">
        <f>ROUND(I136*H136,2)</f>
        <v>0</v>
      </c>
      <c r="K136" s="230" t="s">
        <v>770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4790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4790</v>
      </c>
      <c r="BM136" s="239" t="s">
        <v>8483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7615</v>
      </c>
      <c r="F137" s="226" t="s">
        <v>7616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236</v>
      </c>
      <c r="AT137" s="224" t="s">
        <v>78</v>
      </c>
      <c r="AU137" s="224" t="s">
        <v>86</v>
      </c>
      <c r="AY137" s="223" t="s">
        <v>216</v>
      </c>
      <c r="BK137" s="225">
        <f>BK138</f>
        <v>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8484</v>
      </c>
      <c r="F138" s="230" t="s">
        <v>8485</v>
      </c>
      <c r="G138" s="231" t="s">
        <v>8463</v>
      </c>
      <c r="H138" s="232">
        <v>1</v>
      </c>
      <c r="I138" s="233"/>
      <c r="J138" s="234">
        <f>ROUND(I138*H138,2)</f>
        <v>0</v>
      </c>
      <c r="K138" s="230" t="s">
        <v>770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4790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4790</v>
      </c>
      <c r="BM138" s="239" t="s">
        <v>8486</v>
      </c>
    </row>
    <row r="139" s="12" customFormat="1" ht="22.8" customHeight="1">
      <c r="A139" s="12"/>
      <c r="B139" s="212"/>
      <c r="C139" s="213"/>
      <c r="D139" s="214" t="s">
        <v>78</v>
      </c>
      <c r="E139" s="226" t="s">
        <v>8487</v>
      </c>
      <c r="F139" s="226" t="s">
        <v>8488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236</v>
      </c>
      <c r="AT139" s="224" t="s">
        <v>78</v>
      </c>
      <c r="AU139" s="224" t="s">
        <v>86</v>
      </c>
      <c r="AY139" s="223" t="s">
        <v>216</v>
      </c>
      <c r="BK139" s="225">
        <f>BK140</f>
        <v>0</v>
      </c>
    </row>
    <row r="140" s="2" customFormat="1" ht="16.5" customHeight="1">
      <c r="A140" s="39"/>
      <c r="B140" s="40"/>
      <c r="C140" s="228" t="s">
        <v>255</v>
      </c>
      <c r="D140" s="228" t="s">
        <v>218</v>
      </c>
      <c r="E140" s="229" t="s">
        <v>8489</v>
      </c>
      <c r="F140" s="230" t="s">
        <v>8490</v>
      </c>
      <c r="G140" s="231" t="s">
        <v>8463</v>
      </c>
      <c r="H140" s="232">
        <v>1</v>
      </c>
      <c r="I140" s="233"/>
      <c r="J140" s="234">
        <f>ROUND(I140*H140,2)</f>
        <v>0</v>
      </c>
      <c r="K140" s="230" t="s">
        <v>770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4790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4790</v>
      </c>
      <c r="BM140" s="239" t="s">
        <v>8491</v>
      </c>
    </row>
    <row r="141" s="12" customFormat="1" ht="22.8" customHeight="1">
      <c r="A141" s="12"/>
      <c r="B141" s="212"/>
      <c r="C141" s="213"/>
      <c r="D141" s="214" t="s">
        <v>78</v>
      </c>
      <c r="E141" s="226" t="s">
        <v>7629</v>
      </c>
      <c r="F141" s="226" t="s">
        <v>7630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P142</f>
        <v>0</v>
      </c>
      <c r="Q141" s="220"/>
      <c r="R141" s="221">
        <f>R142</f>
        <v>0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236</v>
      </c>
      <c r="AT141" s="224" t="s">
        <v>78</v>
      </c>
      <c r="AU141" s="224" t="s">
        <v>86</v>
      </c>
      <c r="AY141" s="223" t="s">
        <v>216</v>
      </c>
      <c r="BK141" s="225">
        <f>BK142</f>
        <v>0</v>
      </c>
    </row>
    <row r="142" s="2" customFormat="1" ht="37.8" customHeight="1">
      <c r="A142" s="39"/>
      <c r="B142" s="40"/>
      <c r="C142" s="228" t="s">
        <v>260</v>
      </c>
      <c r="D142" s="228" t="s">
        <v>218</v>
      </c>
      <c r="E142" s="229" t="s">
        <v>8492</v>
      </c>
      <c r="F142" s="230" t="s">
        <v>8493</v>
      </c>
      <c r="G142" s="231" t="s">
        <v>8463</v>
      </c>
      <c r="H142" s="232">
        <v>1</v>
      </c>
      <c r="I142" s="233"/>
      <c r="J142" s="234">
        <f>ROUND(I142*H142,2)</f>
        <v>0</v>
      </c>
      <c r="K142" s="230" t="s">
        <v>770</v>
      </c>
      <c r="L142" s="45"/>
      <c r="M142" s="274" t="s">
        <v>1</v>
      </c>
      <c r="N142" s="275" t="s">
        <v>44</v>
      </c>
      <c r="O142" s="276"/>
      <c r="P142" s="277">
        <f>O142*H142</f>
        <v>0</v>
      </c>
      <c r="Q142" s="277">
        <v>0</v>
      </c>
      <c r="R142" s="277">
        <f>Q142*H142</f>
        <v>0</v>
      </c>
      <c r="S142" s="277">
        <v>0</v>
      </c>
      <c r="T142" s="27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4790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4790</v>
      </c>
      <c r="BM142" s="239" t="s">
        <v>8494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WHp2wb847w64dWhzt7J3r6kSazeZXrAqPBvt+MdEEluuvBvAeH/+wB6eh5UOoYPIMitNrlNiLdkhwU3J1kN9vw==" hashValue="99xFbq+K2/7LLtCZQx2ToGk6OWbAY32+KBfwppC6ZNtkU+TW3GVNplYvUvNSI3HwlSVRCk4EUqgeglDw4BtH1g==" algorithmName="SHA-512" password="EA0A"/>
  <autoFilter ref="C125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8454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8495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3378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ROUND((SUM(BE126:BE273)),  2)</f>
        <v>0</v>
      </c>
      <c r="G35" s="39"/>
      <c r="H35" s="39"/>
      <c r="I35" s="166">
        <v>0.20999999999999999</v>
      </c>
      <c r="J35" s="165">
        <f>ROUND(((SUM(BE126:BE273))*I35),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ROUND((SUM(BF126:BF273)),  2)</f>
        <v>0</v>
      </c>
      <c r="G36" s="39"/>
      <c r="H36" s="39"/>
      <c r="I36" s="166">
        <v>0.14999999999999999</v>
      </c>
      <c r="J36" s="165">
        <f>ROUND(((SUM(BF126:BF273))*I36),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ROUND((SUM(BG126:BG273)),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ROUND((SUM(BH126:BH273)),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ROUND((SUM(BI126:BI273)),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8454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50 - Komunikace, zpevněné a účelové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8496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8497</v>
      </c>
      <c r="E100" s="193"/>
      <c r="F100" s="193"/>
      <c r="G100" s="193"/>
      <c r="H100" s="193"/>
      <c r="I100" s="193"/>
      <c r="J100" s="194">
        <f>J155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8498</v>
      </c>
      <c r="E101" s="193"/>
      <c r="F101" s="193"/>
      <c r="G101" s="193"/>
      <c r="H101" s="193"/>
      <c r="I101" s="193"/>
      <c r="J101" s="194">
        <f>J210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8499</v>
      </c>
      <c r="E102" s="193"/>
      <c r="F102" s="193"/>
      <c r="G102" s="193"/>
      <c r="H102" s="193"/>
      <c r="I102" s="193"/>
      <c r="J102" s="194">
        <f>J214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8500</v>
      </c>
      <c r="E103" s="193"/>
      <c r="F103" s="193"/>
      <c r="G103" s="193"/>
      <c r="H103" s="193"/>
      <c r="I103" s="193"/>
      <c r="J103" s="194">
        <f>J236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8501</v>
      </c>
      <c r="E104" s="193"/>
      <c r="F104" s="193"/>
      <c r="G104" s="193"/>
      <c r="H104" s="193"/>
      <c r="I104" s="193"/>
      <c r="J104" s="194">
        <f>J243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8454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50 - Komunikace, zpevněné a účelové plochy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 xml:space="preserve"> </v>
      </c>
      <c r="G120" s="41"/>
      <c r="H120" s="41"/>
      <c r="I120" s="33" t="s">
        <v>24</v>
      </c>
      <c r="J120" s="80" t="str">
        <f>IF(J14="","",J14)</f>
        <v>15.9.2021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26</v>
      </c>
      <c r="D122" s="41"/>
      <c r="E122" s="41"/>
      <c r="F122" s="28" t="str">
        <f>E17</f>
        <v>SM Liberec, Nám.Dr.E.Beneše 1, Liberec, 460 59</v>
      </c>
      <c r="G122" s="41"/>
      <c r="H122" s="41"/>
      <c r="I122" s="33" t="s">
        <v>32</v>
      </c>
      <c r="J122" s="37" t="str">
        <f>E23</f>
        <v>FS Vision, s.r.o., B.Němcové 54/9, Liberec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Ing. Jaroslav Šíma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202</v>
      </c>
      <c r="D125" s="204" t="s">
        <v>64</v>
      </c>
      <c r="E125" s="204" t="s">
        <v>60</v>
      </c>
      <c r="F125" s="204" t="s">
        <v>61</v>
      </c>
      <c r="G125" s="204" t="s">
        <v>203</v>
      </c>
      <c r="H125" s="204" t="s">
        <v>204</v>
      </c>
      <c r="I125" s="204" t="s">
        <v>205</v>
      </c>
      <c r="J125" s="204" t="s">
        <v>193</v>
      </c>
      <c r="K125" s="205" t="s">
        <v>206</v>
      </c>
      <c r="L125" s="206"/>
      <c r="M125" s="101" t="s">
        <v>1</v>
      </c>
      <c r="N125" s="102" t="s">
        <v>43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P127+P155+P210+P214+P236+P243</f>
        <v>0</v>
      </c>
      <c r="Q126" s="105"/>
      <c r="R126" s="209">
        <f>R127+R155+R210+R214+R236+R243</f>
        <v>0</v>
      </c>
      <c r="S126" s="105"/>
      <c r="T126" s="210">
        <f>T127+T155+T210+T214+T236+T243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195</v>
      </c>
      <c r="BK126" s="211">
        <f>BK127+BK155+BK210+BK214+BK236+BK243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79</v>
      </c>
      <c r="F127" s="215" t="s">
        <v>8502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SUM(P128:P154)</f>
        <v>0</v>
      </c>
      <c r="Q127" s="220"/>
      <c r="R127" s="221">
        <f>SUM(R128:R154)</f>
        <v>0</v>
      </c>
      <c r="S127" s="220"/>
      <c r="T127" s="222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78</v>
      </c>
      <c r="AU127" s="224" t="s">
        <v>79</v>
      </c>
      <c r="AY127" s="223" t="s">
        <v>216</v>
      </c>
      <c r="BK127" s="225">
        <f>SUM(BK128:BK154)</f>
        <v>0</v>
      </c>
    </row>
    <row r="128" s="2" customFormat="1" ht="16.5" customHeight="1">
      <c r="A128" s="39"/>
      <c r="B128" s="40"/>
      <c r="C128" s="228" t="s">
        <v>86</v>
      </c>
      <c r="D128" s="228" t="s">
        <v>218</v>
      </c>
      <c r="E128" s="229" t="s">
        <v>8503</v>
      </c>
      <c r="F128" s="230" t="s">
        <v>8504</v>
      </c>
      <c r="G128" s="231" t="s">
        <v>8505</v>
      </c>
      <c r="H128" s="232">
        <v>226.80000000000001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44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121</v>
      </c>
      <c r="AT128" s="239" t="s">
        <v>218</v>
      </c>
      <c r="AU128" s="239" t="s">
        <v>86</v>
      </c>
      <c r="AY128" s="18" t="s">
        <v>216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86</v>
      </c>
      <c r="BK128" s="240">
        <f>ROUND(I128*H128,2)</f>
        <v>0</v>
      </c>
      <c r="BL128" s="18" t="s">
        <v>121</v>
      </c>
      <c r="BM128" s="239" t="s">
        <v>88</v>
      </c>
    </row>
    <row r="129" s="13" customFormat="1">
      <c r="A129" s="13"/>
      <c r="B129" s="241"/>
      <c r="C129" s="242"/>
      <c r="D129" s="243" t="s">
        <v>230</v>
      </c>
      <c r="E129" s="244" t="s">
        <v>1</v>
      </c>
      <c r="F129" s="245" t="s">
        <v>8506</v>
      </c>
      <c r="G129" s="242"/>
      <c r="H129" s="246">
        <v>226.80000000000001</v>
      </c>
      <c r="I129" s="247"/>
      <c r="J129" s="242"/>
      <c r="K129" s="242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230</v>
      </c>
      <c r="AU129" s="252" t="s">
        <v>86</v>
      </c>
      <c r="AV129" s="13" t="s">
        <v>88</v>
      </c>
      <c r="AW129" s="13" t="s">
        <v>34</v>
      </c>
      <c r="AX129" s="13" t="s">
        <v>79</v>
      </c>
      <c r="AY129" s="252" t="s">
        <v>216</v>
      </c>
    </row>
    <row r="130" s="14" customFormat="1">
      <c r="A130" s="14"/>
      <c r="B130" s="253"/>
      <c r="C130" s="254"/>
      <c r="D130" s="243" t="s">
        <v>230</v>
      </c>
      <c r="E130" s="255" t="s">
        <v>1</v>
      </c>
      <c r="F130" s="256" t="s">
        <v>285</v>
      </c>
      <c r="G130" s="254"/>
      <c r="H130" s="257">
        <v>226.80000000000001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230</v>
      </c>
      <c r="AU130" s="263" t="s">
        <v>86</v>
      </c>
      <c r="AV130" s="14" t="s">
        <v>121</v>
      </c>
      <c r="AW130" s="14" t="s">
        <v>34</v>
      </c>
      <c r="AX130" s="14" t="s">
        <v>86</v>
      </c>
      <c r="AY130" s="263" t="s">
        <v>216</v>
      </c>
    </row>
    <row r="131" s="2" customFormat="1" ht="16.5" customHeight="1">
      <c r="A131" s="39"/>
      <c r="B131" s="40"/>
      <c r="C131" s="228" t="s">
        <v>88</v>
      </c>
      <c r="D131" s="228" t="s">
        <v>218</v>
      </c>
      <c r="E131" s="229" t="s">
        <v>8503</v>
      </c>
      <c r="F131" s="230" t="s">
        <v>8504</v>
      </c>
      <c r="G131" s="231" t="s">
        <v>8505</v>
      </c>
      <c r="H131" s="232">
        <v>15.66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121</v>
      </c>
      <c r="AT131" s="239" t="s">
        <v>218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121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8507</v>
      </c>
      <c r="G132" s="242"/>
      <c r="H132" s="246">
        <v>15.66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86</v>
      </c>
      <c r="AV132" s="13" t="s">
        <v>88</v>
      </c>
      <c r="AW132" s="13" t="s">
        <v>34</v>
      </c>
      <c r="AX132" s="13" t="s">
        <v>79</v>
      </c>
      <c r="AY132" s="252" t="s">
        <v>216</v>
      </c>
    </row>
    <row r="133" s="14" customFormat="1">
      <c r="A133" s="14"/>
      <c r="B133" s="253"/>
      <c r="C133" s="254"/>
      <c r="D133" s="243" t="s">
        <v>230</v>
      </c>
      <c r="E133" s="255" t="s">
        <v>1</v>
      </c>
      <c r="F133" s="256" t="s">
        <v>285</v>
      </c>
      <c r="G133" s="254"/>
      <c r="H133" s="257">
        <v>15.66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230</v>
      </c>
      <c r="AU133" s="263" t="s">
        <v>86</v>
      </c>
      <c r="AV133" s="14" t="s">
        <v>121</v>
      </c>
      <c r="AW133" s="14" t="s">
        <v>34</v>
      </c>
      <c r="AX133" s="14" t="s">
        <v>86</v>
      </c>
      <c r="AY133" s="263" t="s">
        <v>216</v>
      </c>
    </row>
    <row r="134" s="2" customFormat="1" ht="16.5" customHeight="1">
      <c r="A134" s="39"/>
      <c r="B134" s="40"/>
      <c r="C134" s="228" t="s">
        <v>99</v>
      </c>
      <c r="D134" s="228" t="s">
        <v>218</v>
      </c>
      <c r="E134" s="229" t="s">
        <v>8503</v>
      </c>
      <c r="F134" s="230" t="s">
        <v>8504</v>
      </c>
      <c r="G134" s="231" t="s">
        <v>8505</v>
      </c>
      <c r="H134" s="232">
        <v>99.646000000000001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241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8508</v>
      </c>
      <c r="G135" s="242"/>
      <c r="H135" s="246">
        <v>99.646000000000001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86</v>
      </c>
      <c r="AV135" s="13" t="s">
        <v>88</v>
      </c>
      <c r="AW135" s="13" t="s">
        <v>34</v>
      </c>
      <c r="AX135" s="13" t="s">
        <v>79</v>
      </c>
      <c r="AY135" s="252" t="s">
        <v>216</v>
      </c>
    </row>
    <row r="136" s="14" customFormat="1">
      <c r="A136" s="14"/>
      <c r="B136" s="253"/>
      <c r="C136" s="254"/>
      <c r="D136" s="243" t="s">
        <v>230</v>
      </c>
      <c r="E136" s="255" t="s">
        <v>1</v>
      </c>
      <c r="F136" s="256" t="s">
        <v>285</v>
      </c>
      <c r="G136" s="254"/>
      <c r="H136" s="257">
        <v>99.646000000000001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230</v>
      </c>
      <c r="AU136" s="263" t="s">
        <v>86</v>
      </c>
      <c r="AV136" s="14" t="s">
        <v>121</v>
      </c>
      <c r="AW136" s="14" t="s">
        <v>34</v>
      </c>
      <c r="AX136" s="14" t="s">
        <v>86</v>
      </c>
      <c r="AY136" s="263" t="s">
        <v>216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8503</v>
      </c>
      <c r="F137" s="230" t="s">
        <v>8504</v>
      </c>
      <c r="G137" s="231" t="s">
        <v>8505</v>
      </c>
      <c r="H137" s="232">
        <v>6.6980000000000004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250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8509</v>
      </c>
      <c r="G138" s="242"/>
      <c r="H138" s="246">
        <v>6.6980000000000004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86</v>
      </c>
      <c r="AV138" s="13" t="s">
        <v>88</v>
      </c>
      <c r="AW138" s="13" t="s">
        <v>34</v>
      </c>
      <c r="AX138" s="13" t="s">
        <v>79</v>
      </c>
      <c r="AY138" s="252" t="s">
        <v>216</v>
      </c>
    </row>
    <row r="139" s="14" customFormat="1">
      <c r="A139" s="14"/>
      <c r="B139" s="253"/>
      <c r="C139" s="254"/>
      <c r="D139" s="243" t="s">
        <v>230</v>
      </c>
      <c r="E139" s="255" t="s">
        <v>1</v>
      </c>
      <c r="F139" s="256" t="s">
        <v>285</v>
      </c>
      <c r="G139" s="254"/>
      <c r="H139" s="257">
        <v>6.6980000000000004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230</v>
      </c>
      <c r="AU139" s="263" t="s">
        <v>86</v>
      </c>
      <c r="AV139" s="14" t="s">
        <v>121</v>
      </c>
      <c r="AW139" s="14" t="s">
        <v>34</v>
      </c>
      <c r="AX139" s="14" t="s">
        <v>86</v>
      </c>
      <c r="AY139" s="263" t="s">
        <v>216</v>
      </c>
    </row>
    <row r="140" s="2" customFormat="1" ht="16.5" customHeight="1">
      <c r="A140" s="39"/>
      <c r="B140" s="40"/>
      <c r="C140" s="228" t="s">
        <v>236</v>
      </c>
      <c r="D140" s="228" t="s">
        <v>218</v>
      </c>
      <c r="E140" s="229" t="s">
        <v>8510</v>
      </c>
      <c r="F140" s="230" t="s">
        <v>8511</v>
      </c>
      <c r="G140" s="231" t="s">
        <v>8512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260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8513</v>
      </c>
      <c r="G141" s="242"/>
      <c r="H141" s="246">
        <v>1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86</v>
      </c>
      <c r="AV141" s="13" t="s">
        <v>88</v>
      </c>
      <c r="AW141" s="13" t="s">
        <v>34</v>
      </c>
      <c r="AX141" s="13" t="s">
        <v>79</v>
      </c>
      <c r="AY141" s="252" t="s">
        <v>216</v>
      </c>
    </row>
    <row r="142" s="14" customFormat="1">
      <c r="A142" s="14"/>
      <c r="B142" s="253"/>
      <c r="C142" s="254"/>
      <c r="D142" s="243" t="s">
        <v>230</v>
      </c>
      <c r="E142" s="255" t="s">
        <v>1</v>
      </c>
      <c r="F142" s="256" t="s">
        <v>285</v>
      </c>
      <c r="G142" s="254"/>
      <c r="H142" s="257">
        <v>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230</v>
      </c>
      <c r="AU142" s="263" t="s">
        <v>86</v>
      </c>
      <c r="AV142" s="14" t="s">
        <v>121</v>
      </c>
      <c r="AW142" s="14" t="s">
        <v>34</v>
      </c>
      <c r="AX142" s="14" t="s">
        <v>86</v>
      </c>
      <c r="AY142" s="263" t="s">
        <v>216</v>
      </c>
    </row>
    <row r="143" s="2" customFormat="1" ht="16.5" customHeight="1">
      <c r="A143" s="39"/>
      <c r="B143" s="40"/>
      <c r="C143" s="228" t="s">
        <v>241</v>
      </c>
      <c r="D143" s="228" t="s">
        <v>218</v>
      </c>
      <c r="E143" s="229" t="s">
        <v>8514</v>
      </c>
      <c r="F143" s="230" t="s">
        <v>8515</v>
      </c>
      <c r="G143" s="231" t="s">
        <v>8512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269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8513</v>
      </c>
      <c r="G144" s="242"/>
      <c r="H144" s="246">
        <v>1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86</v>
      </c>
      <c r="AV144" s="13" t="s">
        <v>88</v>
      </c>
      <c r="AW144" s="13" t="s">
        <v>34</v>
      </c>
      <c r="AX144" s="13" t="s">
        <v>79</v>
      </c>
      <c r="AY144" s="252" t="s">
        <v>216</v>
      </c>
    </row>
    <row r="145" s="14" customFormat="1">
      <c r="A145" s="14"/>
      <c r="B145" s="253"/>
      <c r="C145" s="254"/>
      <c r="D145" s="243" t="s">
        <v>230</v>
      </c>
      <c r="E145" s="255" t="s">
        <v>1</v>
      </c>
      <c r="F145" s="256" t="s">
        <v>285</v>
      </c>
      <c r="G145" s="254"/>
      <c r="H145" s="257">
        <v>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230</v>
      </c>
      <c r="AU145" s="263" t="s">
        <v>86</v>
      </c>
      <c r="AV145" s="14" t="s">
        <v>121</v>
      </c>
      <c r="AW145" s="14" t="s">
        <v>34</v>
      </c>
      <c r="AX145" s="14" t="s">
        <v>86</v>
      </c>
      <c r="AY145" s="263" t="s">
        <v>216</v>
      </c>
    </row>
    <row r="146" s="2" customFormat="1" ht="16.5" customHeight="1">
      <c r="A146" s="39"/>
      <c r="B146" s="40"/>
      <c r="C146" s="228" t="s">
        <v>245</v>
      </c>
      <c r="D146" s="228" t="s">
        <v>218</v>
      </c>
      <c r="E146" s="229" t="s">
        <v>8516</v>
      </c>
      <c r="F146" s="230" t="s">
        <v>8517</v>
      </c>
      <c r="G146" s="231" t="s">
        <v>8512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280</v>
      </c>
    </row>
    <row r="147" s="13" customFormat="1">
      <c r="A147" s="13"/>
      <c r="B147" s="241"/>
      <c r="C147" s="242"/>
      <c r="D147" s="243" t="s">
        <v>230</v>
      </c>
      <c r="E147" s="244" t="s">
        <v>1</v>
      </c>
      <c r="F147" s="245" t="s">
        <v>8513</v>
      </c>
      <c r="G147" s="242"/>
      <c r="H147" s="246">
        <v>1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230</v>
      </c>
      <c r="AU147" s="252" t="s">
        <v>86</v>
      </c>
      <c r="AV147" s="13" t="s">
        <v>88</v>
      </c>
      <c r="AW147" s="13" t="s">
        <v>34</v>
      </c>
      <c r="AX147" s="13" t="s">
        <v>79</v>
      </c>
      <c r="AY147" s="252" t="s">
        <v>216</v>
      </c>
    </row>
    <row r="148" s="14" customFormat="1">
      <c r="A148" s="14"/>
      <c r="B148" s="253"/>
      <c r="C148" s="254"/>
      <c r="D148" s="243" t="s">
        <v>230</v>
      </c>
      <c r="E148" s="255" t="s">
        <v>1</v>
      </c>
      <c r="F148" s="256" t="s">
        <v>285</v>
      </c>
      <c r="G148" s="254"/>
      <c r="H148" s="257">
        <v>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230</v>
      </c>
      <c r="AU148" s="263" t="s">
        <v>86</v>
      </c>
      <c r="AV148" s="14" t="s">
        <v>121</v>
      </c>
      <c r="AW148" s="14" t="s">
        <v>34</v>
      </c>
      <c r="AX148" s="14" t="s">
        <v>86</v>
      </c>
      <c r="AY148" s="263" t="s">
        <v>216</v>
      </c>
    </row>
    <row r="149" s="2" customFormat="1" ht="16.5" customHeight="1">
      <c r="A149" s="39"/>
      <c r="B149" s="40"/>
      <c r="C149" s="228" t="s">
        <v>250</v>
      </c>
      <c r="D149" s="228" t="s">
        <v>218</v>
      </c>
      <c r="E149" s="229" t="s">
        <v>8518</v>
      </c>
      <c r="F149" s="230" t="s">
        <v>8519</v>
      </c>
      <c r="G149" s="231" t="s">
        <v>8512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290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8513</v>
      </c>
      <c r="G150" s="242"/>
      <c r="H150" s="246">
        <v>1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86</v>
      </c>
      <c r="AV150" s="13" t="s">
        <v>88</v>
      </c>
      <c r="AW150" s="13" t="s">
        <v>34</v>
      </c>
      <c r="AX150" s="13" t="s">
        <v>79</v>
      </c>
      <c r="AY150" s="252" t="s">
        <v>216</v>
      </c>
    </row>
    <row r="151" s="14" customFormat="1">
      <c r="A151" s="14"/>
      <c r="B151" s="253"/>
      <c r="C151" s="254"/>
      <c r="D151" s="243" t="s">
        <v>230</v>
      </c>
      <c r="E151" s="255" t="s">
        <v>1</v>
      </c>
      <c r="F151" s="256" t="s">
        <v>285</v>
      </c>
      <c r="G151" s="254"/>
      <c r="H151" s="257">
        <v>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230</v>
      </c>
      <c r="AU151" s="263" t="s">
        <v>86</v>
      </c>
      <c r="AV151" s="14" t="s">
        <v>121</v>
      </c>
      <c r="AW151" s="14" t="s">
        <v>34</v>
      </c>
      <c r="AX151" s="14" t="s">
        <v>86</v>
      </c>
      <c r="AY151" s="263" t="s">
        <v>216</v>
      </c>
    </row>
    <row r="152" s="2" customFormat="1" ht="16.5" customHeight="1">
      <c r="A152" s="39"/>
      <c r="B152" s="40"/>
      <c r="C152" s="228" t="s">
        <v>255</v>
      </c>
      <c r="D152" s="228" t="s">
        <v>218</v>
      </c>
      <c r="E152" s="229" t="s">
        <v>8520</v>
      </c>
      <c r="F152" s="230" t="s">
        <v>8521</v>
      </c>
      <c r="G152" s="231" t="s">
        <v>8512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320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8513</v>
      </c>
      <c r="G153" s="242"/>
      <c r="H153" s="246">
        <v>1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86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4" customFormat="1">
      <c r="A154" s="14"/>
      <c r="B154" s="253"/>
      <c r="C154" s="254"/>
      <c r="D154" s="243" t="s">
        <v>230</v>
      </c>
      <c r="E154" s="255" t="s">
        <v>1</v>
      </c>
      <c r="F154" s="256" t="s">
        <v>285</v>
      </c>
      <c r="G154" s="254"/>
      <c r="H154" s="257">
        <v>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230</v>
      </c>
      <c r="AU154" s="263" t="s">
        <v>86</v>
      </c>
      <c r="AV154" s="14" t="s">
        <v>121</v>
      </c>
      <c r="AW154" s="14" t="s">
        <v>34</v>
      </c>
      <c r="AX154" s="14" t="s">
        <v>86</v>
      </c>
      <c r="AY154" s="263" t="s">
        <v>216</v>
      </c>
    </row>
    <row r="155" s="12" customFormat="1" ht="25.92" customHeight="1">
      <c r="A155" s="12"/>
      <c r="B155" s="212"/>
      <c r="C155" s="213"/>
      <c r="D155" s="214" t="s">
        <v>78</v>
      </c>
      <c r="E155" s="215" t="s">
        <v>86</v>
      </c>
      <c r="F155" s="215" t="s">
        <v>217</v>
      </c>
      <c r="G155" s="213"/>
      <c r="H155" s="213"/>
      <c r="I155" s="216"/>
      <c r="J155" s="217">
        <f>BK155</f>
        <v>0</v>
      </c>
      <c r="K155" s="213"/>
      <c r="L155" s="218"/>
      <c r="M155" s="219"/>
      <c r="N155" s="220"/>
      <c r="O155" s="220"/>
      <c r="P155" s="221">
        <f>SUM(P156:P209)</f>
        <v>0</v>
      </c>
      <c r="Q155" s="220"/>
      <c r="R155" s="221">
        <f>SUM(R156:R209)</f>
        <v>0</v>
      </c>
      <c r="S155" s="220"/>
      <c r="T155" s="222">
        <f>SUM(T156:T209)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86</v>
      </c>
      <c r="AT155" s="224" t="s">
        <v>78</v>
      </c>
      <c r="AU155" s="224" t="s">
        <v>79</v>
      </c>
      <c r="AY155" s="223" t="s">
        <v>216</v>
      </c>
      <c r="BK155" s="225">
        <f>SUM(BK156:BK209)</f>
        <v>0</v>
      </c>
    </row>
    <row r="156" s="2" customFormat="1" ht="16.5" customHeight="1">
      <c r="A156" s="39"/>
      <c r="B156" s="40"/>
      <c r="C156" s="228" t="s">
        <v>260</v>
      </c>
      <c r="D156" s="228" t="s">
        <v>218</v>
      </c>
      <c r="E156" s="229" t="s">
        <v>8522</v>
      </c>
      <c r="F156" s="230" t="s">
        <v>8523</v>
      </c>
      <c r="G156" s="231" t="s">
        <v>8524</v>
      </c>
      <c r="H156" s="232">
        <v>7.1180000000000003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331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8525</v>
      </c>
      <c r="G157" s="242"/>
      <c r="H157" s="246">
        <v>7.1180000000000003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86</v>
      </c>
      <c r="AV157" s="13" t="s">
        <v>88</v>
      </c>
      <c r="AW157" s="13" t="s">
        <v>34</v>
      </c>
      <c r="AX157" s="13" t="s">
        <v>79</v>
      </c>
      <c r="AY157" s="252" t="s">
        <v>216</v>
      </c>
    </row>
    <row r="158" s="14" customFormat="1">
      <c r="A158" s="14"/>
      <c r="B158" s="253"/>
      <c r="C158" s="254"/>
      <c r="D158" s="243" t="s">
        <v>230</v>
      </c>
      <c r="E158" s="255" t="s">
        <v>1</v>
      </c>
      <c r="F158" s="256" t="s">
        <v>285</v>
      </c>
      <c r="G158" s="254"/>
      <c r="H158" s="257">
        <v>7.1180000000000003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230</v>
      </c>
      <c r="AU158" s="263" t="s">
        <v>86</v>
      </c>
      <c r="AV158" s="14" t="s">
        <v>121</v>
      </c>
      <c r="AW158" s="14" t="s">
        <v>34</v>
      </c>
      <c r="AX158" s="14" t="s">
        <v>86</v>
      </c>
      <c r="AY158" s="263" t="s">
        <v>216</v>
      </c>
    </row>
    <row r="159" s="2" customFormat="1" ht="16.5" customHeight="1">
      <c r="A159" s="39"/>
      <c r="B159" s="40"/>
      <c r="C159" s="228" t="s">
        <v>265</v>
      </c>
      <c r="D159" s="228" t="s">
        <v>218</v>
      </c>
      <c r="E159" s="229" t="s">
        <v>8526</v>
      </c>
      <c r="F159" s="230" t="s">
        <v>8527</v>
      </c>
      <c r="G159" s="231" t="s">
        <v>8524</v>
      </c>
      <c r="H159" s="232">
        <v>49.823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341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8528</v>
      </c>
      <c r="G160" s="242"/>
      <c r="H160" s="246">
        <v>49.823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86</v>
      </c>
      <c r="AV160" s="13" t="s">
        <v>88</v>
      </c>
      <c r="AW160" s="13" t="s">
        <v>34</v>
      </c>
      <c r="AX160" s="13" t="s">
        <v>79</v>
      </c>
      <c r="AY160" s="252" t="s">
        <v>216</v>
      </c>
    </row>
    <row r="161" s="14" customFormat="1">
      <c r="A161" s="14"/>
      <c r="B161" s="253"/>
      <c r="C161" s="254"/>
      <c r="D161" s="243" t="s">
        <v>230</v>
      </c>
      <c r="E161" s="255" t="s">
        <v>1</v>
      </c>
      <c r="F161" s="256" t="s">
        <v>285</v>
      </c>
      <c r="G161" s="254"/>
      <c r="H161" s="257">
        <v>49.823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230</v>
      </c>
      <c r="AU161" s="263" t="s">
        <v>86</v>
      </c>
      <c r="AV161" s="14" t="s">
        <v>121</v>
      </c>
      <c r="AW161" s="14" t="s">
        <v>34</v>
      </c>
      <c r="AX161" s="14" t="s">
        <v>86</v>
      </c>
      <c r="AY161" s="263" t="s">
        <v>216</v>
      </c>
    </row>
    <row r="162" s="2" customFormat="1" ht="16.5" customHeight="1">
      <c r="A162" s="39"/>
      <c r="B162" s="40"/>
      <c r="C162" s="228" t="s">
        <v>269</v>
      </c>
      <c r="D162" s="228" t="s">
        <v>218</v>
      </c>
      <c r="E162" s="229" t="s">
        <v>8529</v>
      </c>
      <c r="F162" s="230" t="s">
        <v>8530</v>
      </c>
      <c r="G162" s="231" t="s">
        <v>372</v>
      </c>
      <c r="H162" s="232">
        <v>32.200000000000003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351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8531</v>
      </c>
      <c r="G163" s="242"/>
      <c r="H163" s="246">
        <v>32.200000000000003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86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4" customFormat="1">
      <c r="A164" s="14"/>
      <c r="B164" s="253"/>
      <c r="C164" s="254"/>
      <c r="D164" s="243" t="s">
        <v>230</v>
      </c>
      <c r="E164" s="255" t="s">
        <v>1</v>
      </c>
      <c r="F164" s="256" t="s">
        <v>285</v>
      </c>
      <c r="G164" s="254"/>
      <c r="H164" s="257">
        <v>32.200000000000003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230</v>
      </c>
      <c r="AU164" s="263" t="s">
        <v>86</v>
      </c>
      <c r="AV164" s="14" t="s">
        <v>121</v>
      </c>
      <c r="AW164" s="14" t="s">
        <v>34</v>
      </c>
      <c r="AX164" s="14" t="s">
        <v>86</v>
      </c>
      <c r="AY164" s="263" t="s">
        <v>216</v>
      </c>
    </row>
    <row r="165" s="2" customFormat="1" ht="16.5" customHeight="1">
      <c r="A165" s="39"/>
      <c r="B165" s="40"/>
      <c r="C165" s="228" t="s">
        <v>274</v>
      </c>
      <c r="D165" s="228" t="s">
        <v>218</v>
      </c>
      <c r="E165" s="229" t="s">
        <v>8532</v>
      </c>
      <c r="F165" s="230" t="s">
        <v>8533</v>
      </c>
      <c r="G165" s="231" t="s">
        <v>372</v>
      </c>
      <c r="H165" s="232">
        <v>17.5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362</v>
      </c>
    </row>
    <row r="166" s="13" customFormat="1">
      <c r="A166" s="13"/>
      <c r="B166" s="241"/>
      <c r="C166" s="242"/>
      <c r="D166" s="243" t="s">
        <v>230</v>
      </c>
      <c r="E166" s="244" t="s">
        <v>1</v>
      </c>
      <c r="F166" s="245" t="s">
        <v>8534</v>
      </c>
      <c r="G166" s="242"/>
      <c r="H166" s="246">
        <v>17.5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230</v>
      </c>
      <c r="AU166" s="252" t="s">
        <v>86</v>
      </c>
      <c r="AV166" s="13" t="s">
        <v>88</v>
      </c>
      <c r="AW166" s="13" t="s">
        <v>34</v>
      </c>
      <c r="AX166" s="13" t="s">
        <v>79</v>
      </c>
      <c r="AY166" s="252" t="s">
        <v>216</v>
      </c>
    </row>
    <row r="167" s="14" customFormat="1">
      <c r="A167" s="14"/>
      <c r="B167" s="253"/>
      <c r="C167" s="254"/>
      <c r="D167" s="243" t="s">
        <v>230</v>
      </c>
      <c r="E167" s="255" t="s">
        <v>1</v>
      </c>
      <c r="F167" s="256" t="s">
        <v>285</v>
      </c>
      <c r="G167" s="254"/>
      <c r="H167" s="257">
        <v>17.5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230</v>
      </c>
      <c r="AU167" s="263" t="s">
        <v>86</v>
      </c>
      <c r="AV167" s="14" t="s">
        <v>121</v>
      </c>
      <c r="AW167" s="14" t="s">
        <v>34</v>
      </c>
      <c r="AX167" s="14" t="s">
        <v>86</v>
      </c>
      <c r="AY167" s="263" t="s">
        <v>216</v>
      </c>
    </row>
    <row r="168" s="2" customFormat="1" ht="16.5" customHeight="1">
      <c r="A168" s="39"/>
      <c r="B168" s="40"/>
      <c r="C168" s="228" t="s">
        <v>280</v>
      </c>
      <c r="D168" s="228" t="s">
        <v>218</v>
      </c>
      <c r="E168" s="229" t="s">
        <v>8535</v>
      </c>
      <c r="F168" s="230" t="s">
        <v>8536</v>
      </c>
      <c r="G168" s="231" t="s">
        <v>8524</v>
      </c>
      <c r="H168" s="232">
        <v>7.5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371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8537</v>
      </c>
      <c r="G169" s="242"/>
      <c r="H169" s="246">
        <v>7.5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86</v>
      </c>
      <c r="AV169" s="13" t="s">
        <v>88</v>
      </c>
      <c r="AW169" s="13" t="s">
        <v>34</v>
      </c>
      <c r="AX169" s="13" t="s">
        <v>79</v>
      </c>
      <c r="AY169" s="252" t="s">
        <v>216</v>
      </c>
    </row>
    <row r="170" s="14" customFormat="1">
      <c r="A170" s="14"/>
      <c r="B170" s="253"/>
      <c r="C170" s="254"/>
      <c r="D170" s="243" t="s">
        <v>230</v>
      </c>
      <c r="E170" s="255" t="s">
        <v>1</v>
      </c>
      <c r="F170" s="256" t="s">
        <v>285</v>
      </c>
      <c r="G170" s="254"/>
      <c r="H170" s="257">
        <v>7.5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230</v>
      </c>
      <c r="AU170" s="263" t="s">
        <v>86</v>
      </c>
      <c r="AV170" s="14" t="s">
        <v>121</v>
      </c>
      <c r="AW170" s="14" t="s">
        <v>34</v>
      </c>
      <c r="AX170" s="14" t="s">
        <v>86</v>
      </c>
      <c r="AY170" s="263" t="s">
        <v>216</v>
      </c>
    </row>
    <row r="171" s="2" customFormat="1" ht="16.5" customHeight="1">
      <c r="A171" s="39"/>
      <c r="B171" s="40"/>
      <c r="C171" s="228" t="s">
        <v>8</v>
      </c>
      <c r="D171" s="228" t="s">
        <v>218</v>
      </c>
      <c r="E171" s="229" t="s">
        <v>8538</v>
      </c>
      <c r="F171" s="230" t="s">
        <v>8539</v>
      </c>
      <c r="G171" s="231" t="s">
        <v>8524</v>
      </c>
      <c r="H171" s="232">
        <v>17.5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380</v>
      </c>
    </row>
    <row r="172" s="13" customFormat="1">
      <c r="A172" s="13"/>
      <c r="B172" s="241"/>
      <c r="C172" s="242"/>
      <c r="D172" s="243" t="s">
        <v>230</v>
      </c>
      <c r="E172" s="244" t="s">
        <v>1</v>
      </c>
      <c r="F172" s="245" t="s">
        <v>8540</v>
      </c>
      <c r="G172" s="242"/>
      <c r="H172" s="246">
        <v>17.5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230</v>
      </c>
      <c r="AU172" s="252" t="s">
        <v>86</v>
      </c>
      <c r="AV172" s="13" t="s">
        <v>88</v>
      </c>
      <c r="AW172" s="13" t="s">
        <v>34</v>
      </c>
      <c r="AX172" s="13" t="s">
        <v>79</v>
      </c>
      <c r="AY172" s="252" t="s">
        <v>216</v>
      </c>
    </row>
    <row r="173" s="14" customFormat="1">
      <c r="A173" s="14"/>
      <c r="B173" s="253"/>
      <c r="C173" s="254"/>
      <c r="D173" s="243" t="s">
        <v>230</v>
      </c>
      <c r="E173" s="255" t="s">
        <v>1</v>
      </c>
      <c r="F173" s="256" t="s">
        <v>285</v>
      </c>
      <c r="G173" s="254"/>
      <c r="H173" s="257">
        <v>17.5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230</v>
      </c>
      <c r="AU173" s="263" t="s">
        <v>86</v>
      </c>
      <c r="AV173" s="14" t="s">
        <v>121</v>
      </c>
      <c r="AW173" s="14" t="s">
        <v>34</v>
      </c>
      <c r="AX173" s="14" t="s">
        <v>86</v>
      </c>
      <c r="AY173" s="263" t="s">
        <v>216</v>
      </c>
    </row>
    <row r="174" s="2" customFormat="1" ht="16.5" customHeight="1">
      <c r="A174" s="39"/>
      <c r="B174" s="40"/>
      <c r="C174" s="228" t="s">
        <v>290</v>
      </c>
      <c r="D174" s="228" t="s">
        <v>218</v>
      </c>
      <c r="E174" s="229" t="s">
        <v>8541</v>
      </c>
      <c r="F174" s="230" t="s">
        <v>8542</v>
      </c>
      <c r="G174" s="231" t="s">
        <v>8524</v>
      </c>
      <c r="H174" s="232">
        <v>105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389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8543</v>
      </c>
      <c r="G175" s="242"/>
      <c r="H175" s="246">
        <v>105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86</v>
      </c>
      <c r="AV175" s="13" t="s">
        <v>88</v>
      </c>
      <c r="AW175" s="13" t="s">
        <v>34</v>
      </c>
      <c r="AX175" s="13" t="s">
        <v>79</v>
      </c>
      <c r="AY175" s="252" t="s">
        <v>216</v>
      </c>
    </row>
    <row r="176" s="14" customFormat="1">
      <c r="A176" s="14"/>
      <c r="B176" s="253"/>
      <c r="C176" s="254"/>
      <c r="D176" s="243" t="s">
        <v>230</v>
      </c>
      <c r="E176" s="255" t="s">
        <v>1</v>
      </c>
      <c r="F176" s="256" t="s">
        <v>285</v>
      </c>
      <c r="G176" s="254"/>
      <c r="H176" s="257">
        <v>105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230</v>
      </c>
      <c r="AU176" s="263" t="s">
        <v>86</v>
      </c>
      <c r="AV176" s="14" t="s">
        <v>121</v>
      </c>
      <c r="AW176" s="14" t="s">
        <v>34</v>
      </c>
      <c r="AX176" s="14" t="s">
        <v>86</v>
      </c>
      <c r="AY176" s="263" t="s">
        <v>216</v>
      </c>
    </row>
    <row r="177" s="2" customFormat="1" ht="16.5" customHeight="1">
      <c r="A177" s="39"/>
      <c r="B177" s="40"/>
      <c r="C177" s="228" t="s">
        <v>297</v>
      </c>
      <c r="D177" s="228" t="s">
        <v>218</v>
      </c>
      <c r="E177" s="229" t="s">
        <v>8544</v>
      </c>
      <c r="F177" s="230" t="s">
        <v>8545</v>
      </c>
      <c r="G177" s="231" t="s">
        <v>8524</v>
      </c>
      <c r="H177" s="232">
        <v>3.6749999999999998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398</v>
      </c>
    </row>
    <row r="178" s="13" customFormat="1">
      <c r="A178" s="13"/>
      <c r="B178" s="241"/>
      <c r="C178" s="242"/>
      <c r="D178" s="243" t="s">
        <v>230</v>
      </c>
      <c r="E178" s="244" t="s">
        <v>1</v>
      </c>
      <c r="F178" s="245" t="s">
        <v>8546</v>
      </c>
      <c r="G178" s="242"/>
      <c r="H178" s="246">
        <v>3.6749999999999998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230</v>
      </c>
      <c r="AU178" s="252" t="s">
        <v>86</v>
      </c>
      <c r="AV178" s="13" t="s">
        <v>88</v>
      </c>
      <c r="AW178" s="13" t="s">
        <v>34</v>
      </c>
      <c r="AX178" s="13" t="s">
        <v>79</v>
      </c>
      <c r="AY178" s="252" t="s">
        <v>216</v>
      </c>
    </row>
    <row r="179" s="14" customFormat="1">
      <c r="A179" s="14"/>
      <c r="B179" s="253"/>
      <c r="C179" s="254"/>
      <c r="D179" s="243" t="s">
        <v>230</v>
      </c>
      <c r="E179" s="255" t="s">
        <v>1</v>
      </c>
      <c r="F179" s="256" t="s">
        <v>285</v>
      </c>
      <c r="G179" s="254"/>
      <c r="H179" s="257">
        <v>3.6749999999999998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230</v>
      </c>
      <c r="AU179" s="263" t="s">
        <v>86</v>
      </c>
      <c r="AV179" s="14" t="s">
        <v>121</v>
      </c>
      <c r="AW179" s="14" t="s">
        <v>34</v>
      </c>
      <c r="AX179" s="14" t="s">
        <v>86</v>
      </c>
      <c r="AY179" s="263" t="s">
        <v>216</v>
      </c>
    </row>
    <row r="180" s="2" customFormat="1" ht="16.5" customHeight="1">
      <c r="A180" s="39"/>
      <c r="B180" s="40"/>
      <c r="C180" s="228" t="s">
        <v>302</v>
      </c>
      <c r="D180" s="228" t="s">
        <v>218</v>
      </c>
      <c r="E180" s="229" t="s">
        <v>8547</v>
      </c>
      <c r="F180" s="230" t="s">
        <v>8548</v>
      </c>
      <c r="G180" s="231" t="s">
        <v>8524</v>
      </c>
      <c r="H180" s="232">
        <v>3.5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408</v>
      </c>
    </row>
    <row r="181" s="13" customFormat="1">
      <c r="A181" s="13"/>
      <c r="B181" s="241"/>
      <c r="C181" s="242"/>
      <c r="D181" s="243" t="s">
        <v>230</v>
      </c>
      <c r="E181" s="244" t="s">
        <v>1</v>
      </c>
      <c r="F181" s="245" t="s">
        <v>8549</v>
      </c>
      <c r="G181" s="242"/>
      <c r="H181" s="246">
        <v>3.5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86</v>
      </c>
      <c r="AV181" s="13" t="s">
        <v>88</v>
      </c>
      <c r="AW181" s="13" t="s">
        <v>34</v>
      </c>
      <c r="AX181" s="13" t="s">
        <v>79</v>
      </c>
      <c r="AY181" s="252" t="s">
        <v>216</v>
      </c>
    </row>
    <row r="182" s="14" customFormat="1">
      <c r="A182" s="14"/>
      <c r="B182" s="253"/>
      <c r="C182" s="254"/>
      <c r="D182" s="243" t="s">
        <v>230</v>
      </c>
      <c r="E182" s="255" t="s">
        <v>1</v>
      </c>
      <c r="F182" s="256" t="s">
        <v>285</v>
      </c>
      <c r="G182" s="254"/>
      <c r="H182" s="257">
        <v>3.5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230</v>
      </c>
      <c r="AU182" s="263" t="s">
        <v>86</v>
      </c>
      <c r="AV182" s="14" t="s">
        <v>121</v>
      </c>
      <c r="AW182" s="14" t="s">
        <v>34</v>
      </c>
      <c r="AX182" s="14" t="s">
        <v>86</v>
      </c>
      <c r="AY182" s="263" t="s">
        <v>216</v>
      </c>
    </row>
    <row r="183" s="2" customFormat="1" ht="16.5" customHeight="1">
      <c r="A183" s="39"/>
      <c r="B183" s="40"/>
      <c r="C183" s="228" t="s">
        <v>309</v>
      </c>
      <c r="D183" s="228" t="s">
        <v>218</v>
      </c>
      <c r="E183" s="229" t="s">
        <v>8550</v>
      </c>
      <c r="F183" s="230" t="s">
        <v>8551</v>
      </c>
      <c r="G183" s="231" t="s">
        <v>8524</v>
      </c>
      <c r="H183" s="232">
        <v>7.5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420</v>
      </c>
    </row>
    <row r="184" s="13" customFormat="1">
      <c r="A184" s="13"/>
      <c r="B184" s="241"/>
      <c r="C184" s="242"/>
      <c r="D184" s="243" t="s">
        <v>230</v>
      </c>
      <c r="E184" s="244" t="s">
        <v>1</v>
      </c>
      <c r="F184" s="245" t="s">
        <v>8552</v>
      </c>
      <c r="G184" s="242"/>
      <c r="H184" s="246">
        <v>7.5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230</v>
      </c>
      <c r="AU184" s="252" t="s">
        <v>86</v>
      </c>
      <c r="AV184" s="13" t="s">
        <v>88</v>
      </c>
      <c r="AW184" s="13" t="s">
        <v>34</v>
      </c>
      <c r="AX184" s="13" t="s">
        <v>79</v>
      </c>
      <c r="AY184" s="252" t="s">
        <v>216</v>
      </c>
    </row>
    <row r="185" s="14" customFormat="1">
      <c r="A185" s="14"/>
      <c r="B185" s="253"/>
      <c r="C185" s="254"/>
      <c r="D185" s="243" t="s">
        <v>230</v>
      </c>
      <c r="E185" s="255" t="s">
        <v>1</v>
      </c>
      <c r="F185" s="256" t="s">
        <v>285</v>
      </c>
      <c r="G185" s="254"/>
      <c r="H185" s="257">
        <v>7.5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230</v>
      </c>
      <c r="AU185" s="263" t="s">
        <v>86</v>
      </c>
      <c r="AV185" s="14" t="s">
        <v>121</v>
      </c>
      <c r="AW185" s="14" t="s">
        <v>34</v>
      </c>
      <c r="AX185" s="14" t="s">
        <v>86</v>
      </c>
      <c r="AY185" s="263" t="s">
        <v>216</v>
      </c>
    </row>
    <row r="186" s="2" customFormat="1" ht="16.5" customHeight="1">
      <c r="A186" s="39"/>
      <c r="B186" s="40"/>
      <c r="C186" s="228" t="s">
        <v>313</v>
      </c>
      <c r="D186" s="228" t="s">
        <v>218</v>
      </c>
      <c r="E186" s="229" t="s">
        <v>8553</v>
      </c>
      <c r="F186" s="230" t="s">
        <v>8554</v>
      </c>
      <c r="G186" s="231" t="s">
        <v>8524</v>
      </c>
      <c r="H186" s="232">
        <v>105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428</v>
      </c>
    </row>
    <row r="187" s="13" customFormat="1">
      <c r="A187" s="13"/>
      <c r="B187" s="241"/>
      <c r="C187" s="242"/>
      <c r="D187" s="243" t="s">
        <v>230</v>
      </c>
      <c r="E187" s="244" t="s">
        <v>1</v>
      </c>
      <c r="F187" s="245" t="s">
        <v>8543</v>
      </c>
      <c r="G187" s="242"/>
      <c r="H187" s="246">
        <v>105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230</v>
      </c>
      <c r="AU187" s="252" t="s">
        <v>86</v>
      </c>
      <c r="AV187" s="13" t="s">
        <v>88</v>
      </c>
      <c r="AW187" s="13" t="s">
        <v>34</v>
      </c>
      <c r="AX187" s="13" t="s">
        <v>79</v>
      </c>
      <c r="AY187" s="252" t="s">
        <v>216</v>
      </c>
    </row>
    <row r="188" s="14" customFormat="1">
      <c r="A188" s="14"/>
      <c r="B188" s="253"/>
      <c r="C188" s="254"/>
      <c r="D188" s="243" t="s">
        <v>230</v>
      </c>
      <c r="E188" s="255" t="s">
        <v>1</v>
      </c>
      <c r="F188" s="256" t="s">
        <v>285</v>
      </c>
      <c r="G188" s="254"/>
      <c r="H188" s="257">
        <v>105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230</v>
      </c>
      <c r="AU188" s="263" t="s">
        <v>86</v>
      </c>
      <c r="AV188" s="14" t="s">
        <v>121</v>
      </c>
      <c r="AW188" s="14" t="s">
        <v>34</v>
      </c>
      <c r="AX188" s="14" t="s">
        <v>86</v>
      </c>
      <c r="AY188" s="263" t="s">
        <v>216</v>
      </c>
    </row>
    <row r="189" s="2" customFormat="1" ht="16.5" customHeight="1">
      <c r="A189" s="39"/>
      <c r="B189" s="40"/>
      <c r="C189" s="228" t="s">
        <v>7</v>
      </c>
      <c r="D189" s="228" t="s">
        <v>218</v>
      </c>
      <c r="E189" s="229" t="s">
        <v>8555</v>
      </c>
      <c r="F189" s="230" t="s">
        <v>8556</v>
      </c>
      <c r="G189" s="231" t="s">
        <v>8524</v>
      </c>
      <c r="H189" s="232">
        <v>5.1399999999999997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436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8557</v>
      </c>
      <c r="G190" s="242"/>
      <c r="H190" s="246">
        <v>5.1399999999999997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86</v>
      </c>
      <c r="AV190" s="13" t="s">
        <v>88</v>
      </c>
      <c r="AW190" s="13" t="s">
        <v>34</v>
      </c>
      <c r="AX190" s="13" t="s">
        <v>79</v>
      </c>
      <c r="AY190" s="252" t="s">
        <v>216</v>
      </c>
    </row>
    <row r="191" s="14" customFormat="1">
      <c r="A191" s="14"/>
      <c r="B191" s="253"/>
      <c r="C191" s="254"/>
      <c r="D191" s="243" t="s">
        <v>230</v>
      </c>
      <c r="E191" s="255" t="s">
        <v>1</v>
      </c>
      <c r="F191" s="256" t="s">
        <v>285</v>
      </c>
      <c r="G191" s="254"/>
      <c r="H191" s="257">
        <v>5.1399999999999997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230</v>
      </c>
      <c r="AU191" s="263" t="s">
        <v>86</v>
      </c>
      <c r="AV191" s="14" t="s">
        <v>121</v>
      </c>
      <c r="AW191" s="14" t="s">
        <v>34</v>
      </c>
      <c r="AX191" s="14" t="s">
        <v>86</v>
      </c>
      <c r="AY191" s="263" t="s">
        <v>216</v>
      </c>
    </row>
    <row r="192" s="2" customFormat="1" ht="16.5" customHeight="1">
      <c r="A192" s="39"/>
      <c r="B192" s="40"/>
      <c r="C192" s="228" t="s">
        <v>320</v>
      </c>
      <c r="D192" s="228" t="s">
        <v>218</v>
      </c>
      <c r="E192" s="229" t="s">
        <v>8558</v>
      </c>
      <c r="F192" s="230" t="s">
        <v>8559</v>
      </c>
      <c r="G192" s="231" t="s">
        <v>8524</v>
      </c>
      <c r="H192" s="232">
        <v>3.5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445</v>
      </c>
    </row>
    <row r="193" s="13" customFormat="1">
      <c r="A193" s="13"/>
      <c r="B193" s="241"/>
      <c r="C193" s="242"/>
      <c r="D193" s="243" t="s">
        <v>230</v>
      </c>
      <c r="E193" s="244" t="s">
        <v>1</v>
      </c>
      <c r="F193" s="245" t="s">
        <v>8560</v>
      </c>
      <c r="G193" s="242"/>
      <c r="H193" s="246">
        <v>3.5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230</v>
      </c>
      <c r="AU193" s="252" t="s">
        <v>86</v>
      </c>
      <c r="AV193" s="13" t="s">
        <v>88</v>
      </c>
      <c r="AW193" s="13" t="s">
        <v>34</v>
      </c>
      <c r="AX193" s="13" t="s">
        <v>79</v>
      </c>
      <c r="AY193" s="252" t="s">
        <v>216</v>
      </c>
    </row>
    <row r="194" s="14" customFormat="1">
      <c r="A194" s="14"/>
      <c r="B194" s="253"/>
      <c r="C194" s="254"/>
      <c r="D194" s="243" t="s">
        <v>230</v>
      </c>
      <c r="E194" s="255" t="s">
        <v>1</v>
      </c>
      <c r="F194" s="256" t="s">
        <v>285</v>
      </c>
      <c r="G194" s="254"/>
      <c r="H194" s="257">
        <v>3.5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230</v>
      </c>
      <c r="AU194" s="263" t="s">
        <v>86</v>
      </c>
      <c r="AV194" s="14" t="s">
        <v>121</v>
      </c>
      <c r="AW194" s="14" t="s">
        <v>34</v>
      </c>
      <c r="AX194" s="14" t="s">
        <v>86</v>
      </c>
      <c r="AY194" s="263" t="s">
        <v>216</v>
      </c>
    </row>
    <row r="195" s="2" customFormat="1" ht="16.5" customHeight="1">
      <c r="A195" s="39"/>
      <c r="B195" s="40"/>
      <c r="C195" s="228" t="s">
        <v>325</v>
      </c>
      <c r="D195" s="228" t="s">
        <v>218</v>
      </c>
      <c r="E195" s="229" t="s">
        <v>8561</v>
      </c>
      <c r="F195" s="230" t="s">
        <v>8562</v>
      </c>
      <c r="G195" s="231" t="s">
        <v>8563</v>
      </c>
      <c r="H195" s="232">
        <v>205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453</v>
      </c>
    </row>
    <row r="196" s="13" customFormat="1">
      <c r="A196" s="13"/>
      <c r="B196" s="241"/>
      <c r="C196" s="242"/>
      <c r="D196" s="243" t="s">
        <v>230</v>
      </c>
      <c r="E196" s="244" t="s">
        <v>1</v>
      </c>
      <c r="F196" s="245" t="s">
        <v>8564</v>
      </c>
      <c r="G196" s="242"/>
      <c r="H196" s="246">
        <v>205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230</v>
      </c>
      <c r="AU196" s="252" t="s">
        <v>86</v>
      </c>
      <c r="AV196" s="13" t="s">
        <v>88</v>
      </c>
      <c r="AW196" s="13" t="s">
        <v>34</v>
      </c>
      <c r="AX196" s="13" t="s">
        <v>79</v>
      </c>
      <c r="AY196" s="252" t="s">
        <v>216</v>
      </c>
    </row>
    <row r="197" s="14" customFormat="1">
      <c r="A197" s="14"/>
      <c r="B197" s="253"/>
      <c r="C197" s="254"/>
      <c r="D197" s="243" t="s">
        <v>230</v>
      </c>
      <c r="E197" s="255" t="s">
        <v>1</v>
      </c>
      <c r="F197" s="256" t="s">
        <v>285</v>
      </c>
      <c r="G197" s="254"/>
      <c r="H197" s="257">
        <v>205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230</v>
      </c>
      <c r="AU197" s="263" t="s">
        <v>86</v>
      </c>
      <c r="AV197" s="14" t="s">
        <v>121</v>
      </c>
      <c r="AW197" s="14" t="s">
        <v>34</v>
      </c>
      <c r="AX197" s="14" t="s">
        <v>86</v>
      </c>
      <c r="AY197" s="263" t="s">
        <v>216</v>
      </c>
    </row>
    <row r="198" s="2" customFormat="1" ht="16.5" customHeight="1">
      <c r="A198" s="39"/>
      <c r="B198" s="40"/>
      <c r="C198" s="228" t="s">
        <v>331</v>
      </c>
      <c r="D198" s="228" t="s">
        <v>218</v>
      </c>
      <c r="E198" s="229" t="s">
        <v>8565</v>
      </c>
      <c r="F198" s="230" t="s">
        <v>8566</v>
      </c>
      <c r="G198" s="231" t="s">
        <v>8563</v>
      </c>
      <c r="H198" s="232">
        <v>24.5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464</v>
      </c>
    </row>
    <row r="199" s="13" customFormat="1">
      <c r="A199" s="13"/>
      <c r="B199" s="241"/>
      <c r="C199" s="242"/>
      <c r="D199" s="243" t="s">
        <v>230</v>
      </c>
      <c r="E199" s="244" t="s">
        <v>1</v>
      </c>
      <c r="F199" s="245" t="s">
        <v>8567</v>
      </c>
      <c r="G199" s="242"/>
      <c r="H199" s="246">
        <v>24.5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230</v>
      </c>
      <c r="AU199" s="252" t="s">
        <v>86</v>
      </c>
      <c r="AV199" s="13" t="s">
        <v>88</v>
      </c>
      <c r="AW199" s="13" t="s">
        <v>34</v>
      </c>
      <c r="AX199" s="13" t="s">
        <v>79</v>
      </c>
      <c r="AY199" s="252" t="s">
        <v>216</v>
      </c>
    </row>
    <row r="200" s="14" customFormat="1">
      <c r="A200" s="14"/>
      <c r="B200" s="253"/>
      <c r="C200" s="254"/>
      <c r="D200" s="243" t="s">
        <v>230</v>
      </c>
      <c r="E200" s="255" t="s">
        <v>1</v>
      </c>
      <c r="F200" s="256" t="s">
        <v>285</v>
      </c>
      <c r="G200" s="254"/>
      <c r="H200" s="257">
        <v>24.5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230</v>
      </c>
      <c r="AU200" s="263" t="s">
        <v>86</v>
      </c>
      <c r="AV200" s="14" t="s">
        <v>121</v>
      </c>
      <c r="AW200" s="14" t="s">
        <v>34</v>
      </c>
      <c r="AX200" s="14" t="s">
        <v>86</v>
      </c>
      <c r="AY200" s="263" t="s">
        <v>216</v>
      </c>
    </row>
    <row r="201" s="2" customFormat="1" ht="16.5" customHeight="1">
      <c r="A201" s="39"/>
      <c r="B201" s="40"/>
      <c r="C201" s="228" t="s">
        <v>336</v>
      </c>
      <c r="D201" s="228" t="s">
        <v>218</v>
      </c>
      <c r="E201" s="229" t="s">
        <v>8568</v>
      </c>
      <c r="F201" s="230" t="s">
        <v>8569</v>
      </c>
      <c r="G201" s="231" t="s">
        <v>8563</v>
      </c>
      <c r="H201" s="232">
        <v>24.5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121</v>
      </c>
      <c r="AT201" s="239" t="s">
        <v>218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474</v>
      </c>
    </row>
    <row r="202" s="13" customFormat="1">
      <c r="A202" s="13"/>
      <c r="B202" s="241"/>
      <c r="C202" s="242"/>
      <c r="D202" s="243" t="s">
        <v>230</v>
      </c>
      <c r="E202" s="244" t="s">
        <v>1</v>
      </c>
      <c r="F202" s="245" t="s">
        <v>8567</v>
      </c>
      <c r="G202" s="242"/>
      <c r="H202" s="246">
        <v>24.5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230</v>
      </c>
      <c r="AU202" s="252" t="s">
        <v>86</v>
      </c>
      <c r="AV202" s="13" t="s">
        <v>88</v>
      </c>
      <c r="AW202" s="13" t="s">
        <v>34</v>
      </c>
      <c r="AX202" s="13" t="s">
        <v>79</v>
      </c>
      <c r="AY202" s="252" t="s">
        <v>216</v>
      </c>
    </row>
    <row r="203" s="14" customFormat="1">
      <c r="A203" s="14"/>
      <c r="B203" s="253"/>
      <c r="C203" s="254"/>
      <c r="D203" s="243" t="s">
        <v>230</v>
      </c>
      <c r="E203" s="255" t="s">
        <v>1</v>
      </c>
      <c r="F203" s="256" t="s">
        <v>285</v>
      </c>
      <c r="G203" s="254"/>
      <c r="H203" s="257">
        <v>24.5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230</v>
      </c>
      <c r="AU203" s="263" t="s">
        <v>86</v>
      </c>
      <c r="AV203" s="14" t="s">
        <v>121</v>
      </c>
      <c r="AW203" s="14" t="s">
        <v>34</v>
      </c>
      <c r="AX203" s="14" t="s">
        <v>86</v>
      </c>
      <c r="AY203" s="263" t="s">
        <v>216</v>
      </c>
    </row>
    <row r="204" s="2" customFormat="1" ht="16.5" customHeight="1">
      <c r="A204" s="39"/>
      <c r="B204" s="40"/>
      <c r="C204" s="228" t="s">
        <v>341</v>
      </c>
      <c r="D204" s="228" t="s">
        <v>218</v>
      </c>
      <c r="E204" s="229" t="s">
        <v>8570</v>
      </c>
      <c r="F204" s="230" t="s">
        <v>8571</v>
      </c>
      <c r="G204" s="231" t="s">
        <v>8563</v>
      </c>
      <c r="H204" s="232">
        <v>24.5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483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8567</v>
      </c>
      <c r="G205" s="242"/>
      <c r="H205" s="246">
        <v>24.5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86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4" customFormat="1">
      <c r="A206" s="14"/>
      <c r="B206" s="253"/>
      <c r="C206" s="254"/>
      <c r="D206" s="243" t="s">
        <v>230</v>
      </c>
      <c r="E206" s="255" t="s">
        <v>1</v>
      </c>
      <c r="F206" s="256" t="s">
        <v>285</v>
      </c>
      <c r="G206" s="254"/>
      <c r="H206" s="257">
        <v>24.5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230</v>
      </c>
      <c r="AU206" s="263" t="s">
        <v>86</v>
      </c>
      <c r="AV206" s="14" t="s">
        <v>121</v>
      </c>
      <c r="AW206" s="14" t="s">
        <v>34</v>
      </c>
      <c r="AX206" s="14" t="s">
        <v>86</v>
      </c>
      <c r="AY206" s="263" t="s">
        <v>216</v>
      </c>
    </row>
    <row r="207" s="2" customFormat="1" ht="16.5" customHeight="1">
      <c r="A207" s="39"/>
      <c r="B207" s="40"/>
      <c r="C207" s="228" t="s">
        <v>346</v>
      </c>
      <c r="D207" s="228" t="s">
        <v>218</v>
      </c>
      <c r="E207" s="229" t="s">
        <v>8572</v>
      </c>
      <c r="F207" s="230" t="s">
        <v>8573</v>
      </c>
      <c r="G207" s="231" t="s">
        <v>8524</v>
      </c>
      <c r="H207" s="232">
        <v>7.5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494</v>
      </c>
    </row>
    <row r="208" s="13" customFormat="1">
      <c r="A208" s="13"/>
      <c r="B208" s="241"/>
      <c r="C208" s="242"/>
      <c r="D208" s="243" t="s">
        <v>230</v>
      </c>
      <c r="E208" s="244" t="s">
        <v>1</v>
      </c>
      <c r="F208" s="245" t="s">
        <v>8552</v>
      </c>
      <c r="G208" s="242"/>
      <c r="H208" s="246">
        <v>7.5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230</v>
      </c>
      <c r="AU208" s="252" t="s">
        <v>86</v>
      </c>
      <c r="AV208" s="13" t="s">
        <v>88</v>
      </c>
      <c r="AW208" s="13" t="s">
        <v>34</v>
      </c>
      <c r="AX208" s="13" t="s">
        <v>79</v>
      </c>
      <c r="AY208" s="252" t="s">
        <v>216</v>
      </c>
    </row>
    <row r="209" s="14" customFormat="1">
      <c r="A209" s="14"/>
      <c r="B209" s="253"/>
      <c r="C209" s="254"/>
      <c r="D209" s="243" t="s">
        <v>230</v>
      </c>
      <c r="E209" s="255" t="s">
        <v>1</v>
      </c>
      <c r="F209" s="256" t="s">
        <v>285</v>
      </c>
      <c r="G209" s="254"/>
      <c r="H209" s="257">
        <v>7.5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230</v>
      </c>
      <c r="AU209" s="263" t="s">
        <v>86</v>
      </c>
      <c r="AV209" s="14" t="s">
        <v>121</v>
      </c>
      <c r="AW209" s="14" t="s">
        <v>34</v>
      </c>
      <c r="AX209" s="14" t="s">
        <v>86</v>
      </c>
      <c r="AY209" s="263" t="s">
        <v>216</v>
      </c>
    </row>
    <row r="210" s="12" customFormat="1" ht="25.92" customHeight="1">
      <c r="A210" s="12"/>
      <c r="B210" s="212"/>
      <c r="C210" s="213"/>
      <c r="D210" s="214" t="s">
        <v>78</v>
      </c>
      <c r="E210" s="215" t="s">
        <v>88</v>
      </c>
      <c r="F210" s="215" t="s">
        <v>8574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SUM(P211:P213)</f>
        <v>0</v>
      </c>
      <c r="Q210" s="220"/>
      <c r="R210" s="221">
        <f>SUM(R211:R213)</f>
        <v>0</v>
      </c>
      <c r="S210" s="220"/>
      <c r="T210" s="222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86</v>
      </c>
      <c r="AT210" s="224" t="s">
        <v>78</v>
      </c>
      <c r="AU210" s="224" t="s">
        <v>79</v>
      </c>
      <c r="AY210" s="223" t="s">
        <v>216</v>
      </c>
      <c r="BK210" s="225">
        <f>SUM(BK211:BK213)</f>
        <v>0</v>
      </c>
    </row>
    <row r="211" s="2" customFormat="1" ht="16.5" customHeight="1">
      <c r="A211" s="39"/>
      <c r="B211" s="40"/>
      <c r="C211" s="228" t="s">
        <v>351</v>
      </c>
      <c r="D211" s="228" t="s">
        <v>218</v>
      </c>
      <c r="E211" s="229" t="s">
        <v>8575</v>
      </c>
      <c r="F211" s="230" t="s">
        <v>8576</v>
      </c>
      <c r="G211" s="231" t="s">
        <v>8563</v>
      </c>
      <c r="H211" s="232">
        <v>28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504</v>
      </c>
    </row>
    <row r="212" s="13" customFormat="1">
      <c r="A212" s="13"/>
      <c r="B212" s="241"/>
      <c r="C212" s="242"/>
      <c r="D212" s="243" t="s">
        <v>230</v>
      </c>
      <c r="E212" s="244" t="s">
        <v>1</v>
      </c>
      <c r="F212" s="245" t="s">
        <v>8577</v>
      </c>
      <c r="G212" s="242"/>
      <c r="H212" s="246">
        <v>28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230</v>
      </c>
      <c r="AU212" s="252" t="s">
        <v>86</v>
      </c>
      <c r="AV212" s="13" t="s">
        <v>88</v>
      </c>
      <c r="AW212" s="13" t="s">
        <v>34</v>
      </c>
      <c r="AX212" s="13" t="s">
        <v>79</v>
      </c>
      <c r="AY212" s="252" t="s">
        <v>216</v>
      </c>
    </row>
    <row r="213" s="14" customFormat="1">
      <c r="A213" s="14"/>
      <c r="B213" s="253"/>
      <c r="C213" s="254"/>
      <c r="D213" s="243" t="s">
        <v>230</v>
      </c>
      <c r="E213" s="255" t="s">
        <v>1</v>
      </c>
      <c r="F213" s="256" t="s">
        <v>285</v>
      </c>
      <c r="G213" s="254"/>
      <c r="H213" s="257">
        <v>28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230</v>
      </c>
      <c r="AU213" s="263" t="s">
        <v>86</v>
      </c>
      <c r="AV213" s="14" t="s">
        <v>121</v>
      </c>
      <c r="AW213" s="14" t="s">
        <v>34</v>
      </c>
      <c r="AX213" s="14" t="s">
        <v>86</v>
      </c>
      <c r="AY213" s="263" t="s">
        <v>216</v>
      </c>
    </row>
    <row r="214" s="12" customFormat="1" ht="25.92" customHeight="1">
      <c r="A214" s="12"/>
      <c r="B214" s="212"/>
      <c r="C214" s="213"/>
      <c r="D214" s="214" t="s">
        <v>78</v>
      </c>
      <c r="E214" s="215" t="s">
        <v>236</v>
      </c>
      <c r="F214" s="215" t="s">
        <v>8578</v>
      </c>
      <c r="G214" s="213"/>
      <c r="H214" s="213"/>
      <c r="I214" s="216"/>
      <c r="J214" s="217">
        <f>BK214</f>
        <v>0</v>
      </c>
      <c r="K214" s="213"/>
      <c r="L214" s="218"/>
      <c r="M214" s="219"/>
      <c r="N214" s="220"/>
      <c r="O214" s="220"/>
      <c r="P214" s="221">
        <f>SUM(P215:P235)</f>
        <v>0</v>
      </c>
      <c r="Q214" s="220"/>
      <c r="R214" s="221">
        <f>SUM(R215:R235)</f>
        <v>0</v>
      </c>
      <c r="S214" s="220"/>
      <c r="T214" s="222">
        <f>SUM(T215:T235)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86</v>
      </c>
      <c r="AT214" s="224" t="s">
        <v>78</v>
      </c>
      <c r="AU214" s="224" t="s">
        <v>79</v>
      </c>
      <c r="AY214" s="223" t="s">
        <v>216</v>
      </c>
      <c r="BK214" s="225">
        <f>SUM(BK215:BK235)</f>
        <v>0</v>
      </c>
    </row>
    <row r="215" s="2" customFormat="1" ht="16.5" customHeight="1">
      <c r="A215" s="39"/>
      <c r="B215" s="40"/>
      <c r="C215" s="228" t="s">
        <v>356</v>
      </c>
      <c r="D215" s="228" t="s">
        <v>218</v>
      </c>
      <c r="E215" s="229" t="s">
        <v>8579</v>
      </c>
      <c r="F215" s="230" t="s">
        <v>8580</v>
      </c>
      <c r="G215" s="231" t="s">
        <v>8563</v>
      </c>
      <c r="H215" s="232">
        <v>15.619999999999999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121</v>
      </c>
      <c r="AT215" s="239" t="s">
        <v>218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515</v>
      </c>
    </row>
    <row r="216" s="13" customFormat="1">
      <c r="A216" s="13"/>
      <c r="B216" s="241"/>
      <c r="C216" s="242"/>
      <c r="D216" s="243" t="s">
        <v>230</v>
      </c>
      <c r="E216" s="244" t="s">
        <v>1</v>
      </c>
      <c r="F216" s="245" t="s">
        <v>8581</v>
      </c>
      <c r="G216" s="242"/>
      <c r="H216" s="246">
        <v>15.619999999999999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230</v>
      </c>
      <c r="AU216" s="252" t="s">
        <v>86</v>
      </c>
      <c r="AV216" s="13" t="s">
        <v>88</v>
      </c>
      <c r="AW216" s="13" t="s">
        <v>34</v>
      </c>
      <c r="AX216" s="13" t="s">
        <v>79</v>
      </c>
      <c r="AY216" s="252" t="s">
        <v>216</v>
      </c>
    </row>
    <row r="217" s="14" customFormat="1">
      <c r="A217" s="14"/>
      <c r="B217" s="253"/>
      <c r="C217" s="254"/>
      <c r="D217" s="243" t="s">
        <v>230</v>
      </c>
      <c r="E217" s="255" t="s">
        <v>1</v>
      </c>
      <c r="F217" s="256" t="s">
        <v>285</v>
      </c>
      <c r="G217" s="254"/>
      <c r="H217" s="257">
        <v>15.619999999999999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230</v>
      </c>
      <c r="AU217" s="263" t="s">
        <v>86</v>
      </c>
      <c r="AV217" s="14" t="s">
        <v>121</v>
      </c>
      <c r="AW217" s="14" t="s">
        <v>34</v>
      </c>
      <c r="AX217" s="14" t="s">
        <v>86</v>
      </c>
      <c r="AY217" s="263" t="s">
        <v>216</v>
      </c>
    </row>
    <row r="218" s="2" customFormat="1" ht="16.5" customHeight="1">
      <c r="A218" s="39"/>
      <c r="B218" s="40"/>
      <c r="C218" s="228" t="s">
        <v>362</v>
      </c>
      <c r="D218" s="228" t="s">
        <v>218</v>
      </c>
      <c r="E218" s="229" t="s">
        <v>8582</v>
      </c>
      <c r="F218" s="230" t="s">
        <v>8583</v>
      </c>
      <c r="G218" s="231" t="s">
        <v>8563</v>
      </c>
      <c r="H218" s="232">
        <v>145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528</v>
      </c>
    </row>
    <row r="219" s="13" customFormat="1">
      <c r="A219" s="13"/>
      <c r="B219" s="241"/>
      <c r="C219" s="242"/>
      <c r="D219" s="243" t="s">
        <v>230</v>
      </c>
      <c r="E219" s="244" t="s">
        <v>1</v>
      </c>
      <c r="F219" s="245" t="s">
        <v>8584</v>
      </c>
      <c r="G219" s="242"/>
      <c r="H219" s="246">
        <v>145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230</v>
      </c>
      <c r="AU219" s="252" t="s">
        <v>86</v>
      </c>
      <c r="AV219" s="13" t="s">
        <v>88</v>
      </c>
      <c r="AW219" s="13" t="s">
        <v>34</v>
      </c>
      <c r="AX219" s="13" t="s">
        <v>79</v>
      </c>
      <c r="AY219" s="252" t="s">
        <v>216</v>
      </c>
    </row>
    <row r="220" s="14" customFormat="1">
      <c r="A220" s="14"/>
      <c r="B220" s="253"/>
      <c r="C220" s="254"/>
      <c r="D220" s="243" t="s">
        <v>230</v>
      </c>
      <c r="E220" s="255" t="s">
        <v>1</v>
      </c>
      <c r="F220" s="256" t="s">
        <v>285</v>
      </c>
      <c r="G220" s="254"/>
      <c r="H220" s="257">
        <v>145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230</v>
      </c>
      <c r="AU220" s="263" t="s">
        <v>86</v>
      </c>
      <c r="AV220" s="14" t="s">
        <v>121</v>
      </c>
      <c r="AW220" s="14" t="s">
        <v>34</v>
      </c>
      <c r="AX220" s="14" t="s">
        <v>86</v>
      </c>
      <c r="AY220" s="263" t="s">
        <v>216</v>
      </c>
    </row>
    <row r="221" s="2" customFormat="1" ht="16.5" customHeight="1">
      <c r="A221" s="39"/>
      <c r="B221" s="40"/>
      <c r="C221" s="228" t="s">
        <v>367</v>
      </c>
      <c r="D221" s="228" t="s">
        <v>218</v>
      </c>
      <c r="E221" s="229" t="s">
        <v>8585</v>
      </c>
      <c r="F221" s="230" t="s">
        <v>8586</v>
      </c>
      <c r="G221" s="231" t="s">
        <v>8563</v>
      </c>
      <c r="H221" s="232">
        <v>6.5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121</v>
      </c>
      <c r="AT221" s="239" t="s">
        <v>218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863</v>
      </c>
    </row>
    <row r="222" s="13" customFormat="1">
      <c r="A222" s="13"/>
      <c r="B222" s="241"/>
      <c r="C222" s="242"/>
      <c r="D222" s="243" t="s">
        <v>230</v>
      </c>
      <c r="E222" s="244" t="s">
        <v>1</v>
      </c>
      <c r="F222" s="245" t="s">
        <v>8587</v>
      </c>
      <c r="G222" s="242"/>
      <c r="H222" s="246">
        <v>6.5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230</v>
      </c>
      <c r="AU222" s="252" t="s">
        <v>86</v>
      </c>
      <c r="AV222" s="13" t="s">
        <v>88</v>
      </c>
      <c r="AW222" s="13" t="s">
        <v>34</v>
      </c>
      <c r="AX222" s="13" t="s">
        <v>79</v>
      </c>
      <c r="AY222" s="252" t="s">
        <v>216</v>
      </c>
    </row>
    <row r="223" s="14" customFormat="1">
      <c r="A223" s="14"/>
      <c r="B223" s="253"/>
      <c r="C223" s="254"/>
      <c r="D223" s="243" t="s">
        <v>230</v>
      </c>
      <c r="E223" s="255" t="s">
        <v>1</v>
      </c>
      <c r="F223" s="256" t="s">
        <v>285</v>
      </c>
      <c r="G223" s="254"/>
      <c r="H223" s="257">
        <v>6.5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230</v>
      </c>
      <c r="AU223" s="263" t="s">
        <v>86</v>
      </c>
      <c r="AV223" s="14" t="s">
        <v>121</v>
      </c>
      <c r="AW223" s="14" t="s">
        <v>34</v>
      </c>
      <c r="AX223" s="14" t="s">
        <v>86</v>
      </c>
      <c r="AY223" s="263" t="s">
        <v>216</v>
      </c>
    </row>
    <row r="224" s="2" customFormat="1" ht="16.5" customHeight="1">
      <c r="A224" s="39"/>
      <c r="B224" s="40"/>
      <c r="C224" s="228" t="s">
        <v>371</v>
      </c>
      <c r="D224" s="228" t="s">
        <v>218</v>
      </c>
      <c r="E224" s="229" t="s">
        <v>8588</v>
      </c>
      <c r="F224" s="230" t="s">
        <v>8589</v>
      </c>
      <c r="G224" s="231" t="s">
        <v>8563</v>
      </c>
      <c r="H224" s="232">
        <v>15.619999999999999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875</v>
      </c>
    </row>
    <row r="225" s="13" customFormat="1">
      <c r="A225" s="13"/>
      <c r="B225" s="241"/>
      <c r="C225" s="242"/>
      <c r="D225" s="243" t="s">
        <v>230</v>
      </c>
      <c r="E225" s="244" t="s">
        <v>1</v>
      </c>
      <c r="F225" s="245" t="s">
        <v>8581</v>
      </c>
      <c r="G225" s="242"/>
      <c r="H225" s="246">
        <v>15.619999999999999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230</v>
      </c>
      <c r="AU225" s="252" t="s">
        <v>86</v>
      </c>
      <c r="AV225" s="13" t="s">
        <v>88</v>
      </c>
      <c r="AW225" s="13" t="s">
        <v>34</v>
      </c>
      <c r="AX225" s="13" t="s">
        <v>79</v>
      </c>
      <c r="AY225" s="252" t="s">
        <v>216</v>
      </c>
    </row>
    <row r="226" s="14" customFormat="1">
      <c r="A226" s="14"/>
      <c r="B226" s="253"/>
      <c r="C226" s="254"/>
      <c r="D226" s="243" t="s">
        <v>230</v>
      </c>
      <c r="E226" s="255" t="s">
        <v>1</v>
      </c>
      <c r="F226" s="256" t="s">
        <v>285</v>
      </c>
      <c r="G226" s="254"/>
      <c r="H226" s="257">
        <v>15.619999999999999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230</v>
      </c>
      <c r="AU226" s="263" t="s">
        <v>86</v>
      </c>
      <c r="AV226" s="14" t="s">
        <v>121</v>
      </c>
      <c r="AW226" s="14" t="s">
        <v>34</v>
      </c>
      <c r="AX226" s="14" t="s">
        <v>86</v>
      </c>
      <c r="AY226" s="263" t="s">
        <v>216</v>
      </c>
    </row>
    <row r="227" s="2" customFormat="1" ht="16.5" customHeight="1">
      <c r="A227" s="39"/>
      <c r="B227" s="40"/>
      <c r="C227" s="228" t="s">
        <v>376</v>
      </c>
      <c r="D227" s="228" t="s">
        <v>218</v>
      </c>
      <c r="E227" s="229" t="s">
        <v>8590</v>
      </c>
      <c r="F227" s="230" t="s">
        <v>8591</v>
      </c>
      <c r="G227" s="231" t="s">
        <v>8563</v>
      </c>
      <c r="H227" s="232">
        <v>145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885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8584</v>
      </c>
      <c r="G228" s="242"/>
      <c r="H228" s="246">
        <v>145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86</v>
      </c>
      <c r="AV228" s="13" t="s">
        <v>88</v>
      </c>
      <c r="AW228" s="13" t="s">
        <v>34</v>
      </c>
      <c r="AX228" s="13" t="s">
        <v>79</v>
      </c>
      <c r="AY228" s="252" t="s">
        <v>216</v>
      </c>
    </row>
    <row r="229" s="14" customFormat="1">
      <c r="A229" s="14"/>
      <c r="B229" s="253"/>
      <c r="C229" s="254"/>
      <c r="D229" s="243" t="s">
        <v>230</v>
      </c>
      <c r="E229" s="255" t="s">
        <v>1</v>
      </c>
      <c r="F229" s="256" t="s">
        <v>285</v>
      </c>
      <c r="G229" s="254"/>
      <c r="H229" s="257">
        <v>145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230</v>
      </c>
      <c r="AU229" s="263" t="s">
        <v>86</v>
      </c>
      <c r="AV229" s="14" t="s">
        <v>121</v>
      </c>
      <c r="AW229" s="14" t="s">
        <v>34</v>
      </c>
      <c r="AX229" s="14" t="s">
        <v>86</v>
      </c>
      <c r="AY229" s="263" t="s">
        <v>216</v>
      </c>
    </row>
    <row r="230" s="2" customFormat="1" ht="16.5" customHeight="1">
      <c r="A230" s="39"/>
      <c r="B230" s="40"/>
      <c r="C230" s="228" t="s">
        <v>380</v>
      </c>
      <c r="D230" s="228" t="s">
        <v>218</v>
      </c>
      <c r="E230" s="229" t="s">
        <v>8592</v>
      </c>
      <c r="F230" s="230" t="s">
        <v>8593</v>
      </c>
      <c r="G230" s="231" t="s">
        <v>8563</v>
      </c>
      <c r="H230" s="232">
        <v>2.9039999999999999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898</v>
      </c>
    </row>
    <row r="231" s="13" customFormat="1">
      <c r="A231" s="13"/>
      <c r="B231" s="241"/>
      <c r="C231" s="242"/>
      <c r="D231" s="243" t="s">
        <v>230</v>
      </c>
      <c r="E231" s="244" t="s">
        <v>1</v>
      </c>
      <c r="F231" s="245" t="s">
        <v>8594</v>
      </c>
      <c r="G231" s="242"/>
      <c r="H231" s="246">
        <v>2.9039999999999999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230</v>
      </c>
      <c r="AU231" s="252" t="s">
        <v>86</v>
      </c>
      <c r="AV231" s="13" t="s">
        <v>88</v>
      </c>
      <c r="AW231" s="13" t="s">
        <v>34</v>
      </c>
      <c r="AX231" s="13" t="s">
        <v>79</v>
      </c>
      <c r="AY231" s="252" t="s">
        <v>216</v>
      </c>
    </row>
    <row r="232" s="14" customFormat="1">
      <c r="A232" s="14"/>
      <c r="B232" s="253"/>
      <c r="C232" s="254"/>
      <c r="D232" s="243" t="s">
        <v>230</v>
      </c>
      <c r="E232" s="255" t="s">
        <v>1</v>
      </c>
      <c r="F232" s="256" t="s">
        <v>285</v>
      </c>
      <c r="G232" s="254"/>
      <c r="H232" s="257">
        <v>2.9039999999999999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230</v>
      </c>
      <c r="AU232" s="263" t="s">
        <v>86</v>
      </c>
      <c r="AV232" s="14" t="s">
        <v>121</v>
      </c>
      <c r="AW232" s="14" t="s">
        <v>34</v>
      </c>
      <c r="AX232" s="14" t="s">
        <v>86</v>
      </c>
      <c r="AY232" s="263" t="s">
        <v>216</v>
      </c>
    </row>
    <row r="233" s="2" customFormat="1" ht="16.5" customHeight="1">
      <c r="A233" s="39"/>
      <c r="B233" s="40"/>
      <c r="C233" s="228" t="s">
        <v>384</v>
      </c>
      <c r="D233" s="228" t="s">
        <v>218</v>
      </c>
      <c r="E233" s="229" t="s">
        <v>8595</v>
      </c>
      <c r="F233" s="230" t="s">
        <v>8596</v>
      </c>
      <c r="G233" s="231" t="s">
        <v>8563</v>
      </c>
      <c r="H233" s="232">
        <v>7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121</v>
      </c>
      <c r="AT233" s="239" t="s">
        <v>218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909</v>
      </c>
    </row>
    <row r="234" s="13" customFormat="1">
      <c r="A234" s="13"/>
      <c r="B234" s="241"/>
      <c r="C234" s="242"/>
      <c r="D234" s="243" t="s">
        <v>230</v>
      </c>
      <c r="E234" s="244" t="s">
        <v>1</v>
      </c>
      <c r="F234" s="245" t="s">
        <v>8597</v>
      </c>
      <c r="G234" s="242"/>
      <c r="H234" s="246">
        <v>7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230</v>
      </c>
      <c r="AU234" s="252" t="s">
        <v>86</v>
      </c>
      <c r="AV234" s="13" t="s">
        <v>88</v>
      </c>
      <c r="AW234" s="13" t="s">
        <v>34</v>
      </c>
      <c r="AX234" s="13" t="s">
        <v>79</v>
      </c>
      <c r="AY234" s="252" t="s">
        <v>216</v>
      </c>
    </row>
    <row r="235" s="14" customFormat="1">
      <c r="A235" s="14"/>
      <c r="B235" s="253"/>
      <c r="C235" s="254"/>
      <c r="D235" s="243" t="s">
        <v>230</v>
      </c>
      <c r="E235" s="255" t="s">
        <v>1</v>
      </c>
      <c r="F235" s="256" t="s">
        <v>285</v>
      </c>
      <c r="G235" s="254"/>
      <c r="H235" s="257">
        <v>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230</v>
      </c>
      <c r="AU235" s="263" t="s">
        <v>86</v>
      </c>
      <c r="AV235" s="14" t="s">
        <v>121</v>
      </c>
      <c r="AW235" s="14" t="s">
        <v>34</v>
      </c>
      <c r="AX235" s="14" t="s">
        <v>86</v>
      </c>
      <c r="AY235" s="263" t="s">
        <v>216</v>
      </c>
    </row>
    <row r="236" s="12" customFormat="1" ht="25.92" customHeight="1">
      <c r="A236" s="12"/>
      <c r="B236" s="212"/>
      <c r="C236" s="213"/>
      <c r="D236" s="214" t="s">
        <v>78</v>
      </c>
      <c r="E236" s="215" t="s">
        <v>250</v>
      </c>
      <c r="F236" s="215" t="s">
        <v>4437</v>
      </c>
      <c r="G236" s="213"/>
      <c r="H236" s="213"/>
      <c r="I236" s="216"/>
      <c r="J236" s="217">
        <f>BK236</f>
        <v>0</v>
      </c>
      <c r="K236" s="213"/>
      <c r="L236" s="218"/>
      <c r="M236" s="219"/>
      <c r="N236" s="220"/>
      <c r="O236" s="220"/>
      <c r="P236" s="221">
        <f>SUM(P237:P242)</f>
        <v>0</v>
      </c>
      <c r="Q236" s="220"/>
      <c r="R236" s="221">
        <f>SUM(R237:R242)</f>
        <v>0</v>
      </c>
      <c r="S236" s="220"/>
      <c r="T236" s="222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86</v>
      </c>
      <c r="AT236" s="224" t="s">
        <v>78</v>
      </c>
      <c r="AU236" s="224" t="s">
        <v>79</v>
      </c>
      <c r="AY236" s="223" t="s">
        <v>216</v>
      </c>
      <c r="BK236" s="225">
        <f>SUM(BK237:BK242)</f>
        <v>0</v>
      </c>
    </row>
    <row r="237" s="2" customFormat="1" ht="16.5" customHeight="1">
      <c r="A237" s="39"/>
      <c r="B237" s="40"/>
      <c r="C237" s="228" t="s">
        <v>389</v>
      </c>
      <c r="D237" s="228" t="s">
        <v>218</v>
      </c>
      <c r="E237" s="229" t="s">
        <v>8598</v>
      </c>
      <c r="F237" s="230" t="s">
        <v>8599</v>
      </c>
      <c r="G237" s="231" t="s">
        <v>8600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121</v>
      </c>
      <c r="AT237" s="239" t="s">
        <v>218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920</v>
      </c>
    </row>
    <row r="238" s="13" customFormat="1">
      <c r="A238" s="13"/>
      <c r="B238" s="241"/>
      <c r="C238" s="242"/>
      <c r="D238" s="243" t="s">
        <v>230</v>
      </c>
      <c r="E238" s="244" t="s">
        <v>1</v>
      </c>
      <c r="F238" s="245" t="s">
        <v>8601</v>
      </c>
      <c r="G238" s="242"/>
      <c r="H238" s="246">
        <v>1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230</v>
      </c>
      <c r="AU238" s="252" t="s">
        <v>86</v>
      </c>
      <c r="AV238" s="13" t="s">
        <v>88</v>
      </c>
      <c r="AW238" s="13" t="s">
        <v>34</v>
      </c>
      <c r="AX238" s="13" t="s">
        <v>79</v>
      </c>
      <c r="AY238" s="252" t="s">
        <v>216</v>
      </c>
    </row>
    <row r="239" s="14" customFormat="1">
      <c r="A239" s="14"/>
      <c r="B239" s="253"/>
      <c r="C239" s="254"/>
      <c r="D239" s="243" t="s">
        <v>230</v>
      </c>
      <c r="E239" s="255" t="s">
        <v>1</v>
      </c>
      <c r="F239" s="256" t="s">
        <v>285</v>
      </c>
      <c r="G239" s="254"/>
      <c r="H239" s="257">
        <v>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230</v>
      </c>
      <c r="AU239" s="263" t="s">
        <v>86</v>
      </c>
      <c r="AV239" s="14" t="s">
        <v>121</v>
      </c>
      <c r="AW239" s="14" t="s">
        <v>34</v>
      </c>
      <c r="AX239" s="14" t="s">
        <v>86</v>
      </c>
      <c r="AY239" s="263" t="s">
        <v>216</v>
      </c>
    </row>
    <row r="240" s="2" customFormat="1" ht="16.5" customHeight="1">
      <c r="A240" s="39"/>
      <c r="B240" s="40"/>
      <c r="C240" s="228" t="s">
        <v>394</v>
      </c>
      <c r="D240" s="228" t="s">
        <v>218</v>
      </c>
      <c r="E240" s="229" t="s">
        <v>8602</v>
      </c>
      <c r="F240" s="230" t="s">
        <v>8603</v>
      </c>
      <c r="G240" s="231" t="s">
        <v>8600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930</v>
      </c>
    </row>
    <row r="241" s="13" customFormat="1">
      <c r="A241" s="13"/>
      <c r="B241" s="241"/>
      <c r="C241" s="242"/>
      <c r="D241" s="243" t="s">
        <v>230</v>
      </c>
      <c r="E241" s="244" t="s">
        <v>1</v>
      </c>
      <c r="F241" s="245" t="s">
        <v>8601</v>
      </c>
      <c r="G241" s="242"/>
      <c r="H241" s="246">
        <v>1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230</v>
      </c>
      <c r="AU241" s="252" t="s">
        <v>86</v>
      </c>
      <c r="AV241" s="13" t="s">
        <v>88</v>
      </c>
      <c r="AW241" s="13" t="s">
        <v>34</v>
      </c>
      <c r="AX241" s="13" t="s">
        <v>79</v>
      </c>
      <c r="AY241" s="252" t="s">
        <v>216</v>
      </c>
    </row>
    <row r="242" s="14" customFormat="1">
      <c r="A242" s="14"/>
      <c r="B242" s="253"/>
      <c r="C242" s="254"/>
      <c r="D242" s="243" t="s">
        <v>230</v>
      </c>
      <c r="E242" s="255" t="s">
        <v>1</v>
      </c>
      <c r="F242" s="256" t="s">
        <v>285</v>
      </c>
      <c r="G242" s="254"/>
      <c r="H242" s="257">
        <v>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230</v>
      </c>
      <c r="AU242" s="263" t="s">
        <v>86</v>
      </c>
      <c r="AV242" s="14" t="s">
        <v>121</v>
      </c>
      <c r="AW242" s="14" t="s">
        <v>34</v>
      </c>
      <c r="AX242" s="14" t="s">
        <v>86</v>
      </c>
      <c r="AY242" s="263" t="s">
        <v>216</v>
      </c>
    </row>
    <row r="243" s="12" customFormat="1" ht="25.92" customHeight="1">
      <c r="A243" s="12"/>
      <c r="B243" s="212"/>
      <c r="C243" s="213"/>
      <c r="D243" s="214" t="s">
        <v>78</v>
      </c>
      <c r="E243" s="215" t="s">
        <v>255</v>
      </c>
      <c r="F243" s="215" t="s">
        <v>8604</v>
      </c>
      <c r="G243" s="213"/>
      <c r="H243" s="213"/>
      <c r="I243" s="216"/>
      <c r="J243" s="217">
        <f>BK243</f>
        <v>0</v>
      </c>
      <c r="K243" s="213"/>
      <c r="L243" s="218"/>
      <c r="M243" s="219"/>
      <c r="N243" s="220"/>
      <c r="O243" s="220"/>
      <c r="P243" s="221">
        <f>SUM(P244:P273)</f>
        <v>0</v>
      </c>
      <c r="Q243" s="220"/>
      <c r="R243" s="221">
        <f>SUM(R244:R273)</f>
        <v>0</v>
      </c>
      <c r="S243" s="220"/>
      <c r="T243" s="222">
        <f>SUM(T244:T273)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86</v>
      </c>
      <c r="AT243" s="224" t="s">
        <v>78</v>
      </c>
      <c r="AU243" s="224" t="s">
        <v>79</v>
      </c>
      <c r="AY243" s="223" t="s">
        <v>216</v>
      </c>
      <c r="BK243" s="225">
        <f>SUM(BK244:BK273)</f>
        <v>0</v>
      </c>
    </row>
    <row r="244" s="2" customFormat="1" ht="16.5" customHeight="1">
      <c r="A244" s="39"/>
      <c r="B244" s="40"/>
      <c r="C244" s="228" t="s">
        <v>398</v>
      </c>
      <c r="D244" s="228" t="s">
        <v>218</v>
      </c>
      <c r="E244" s="229" t="s">
        <v>8605</v>
      </c>
      <c r="F244" s="230" t="s">
        <v>8606</v>
      </c>
      <c r="G244" s="231" t="s">
        <v>8600</v>
      </c>
      <c r="H244" s="232">
        <v>3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945</v>
      </c>
    </row>
    <row r="245" s="13" customFormat="1">
      <c r="A245" s="13"/>
      <c r="B245" s="241"/>
      <c r="C245" s="242"/>
      <c r="D245" s="243" t="s">
        <v>230</v>
      </c>
      <c r="E245" s="244" t="s">
        <v>1</v>
      </c>
      <c r="F245" s="245" t="s">
        <v>8607</v>
      </c>
      <c r="G245" s="242"/>
      <c r="H245" s="246">
        <v>3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230</v>
      </c>
      <c r="AU245" s="252" t="s">
        <v>86</v>
      </c>
      <c r="AV245" s="13" t="s">
        <v>88</v>
      </c>
      <c r="AW245" s="13" t="s">
        <v>34</v>
      </c>
      <c r="AX245" s="13" t="s">
        <v>79</v>
      </c>
      <c r="AY245" s="252" t="s">
        <v>216</v>
      </c>
    </row>
    <row r="246" s="14" customFormat="1">
      <c r="A246" s="14"/>
      <c r="B246" s="253"/>
      <c r="C246" s="254"/>
      <c r="D246" s="243" t="s">
        <v>230</v>
      </c>
      <c r="E246" s="255" t="s">
        <v>1</v>
      </c>
      <c r="F246" s="256" t="s">
        <v>285</v>
      </c>
      <c r="G246" s="254"/>
      <c r="H246" s="257">
        <v>3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230</v>
      </c>
      <c r="AU246" s="263" t="s">
        <v>86</v>
      </c>
      <c r="AV246" s="14" t="s">
        <v>121</v>
      </c>
      <c r="AW246" s="14" t="s">
        <v>34</v>
      </c>
      <c r="AX246" s="14" t="s">
        <v>86</v>
      </c>
      <c r="AY246" s="263" t="s">
        <v>216</v>
      </c>
    </row>
    <row r="247" s="2" customFormat="1" ht="21.75" customHeight="1">
      <c r="A247" s="39"/>
      <c r="B247" s="40"/>
      <c r="C247" s="228" t="s">
        <v>403</v>
      </c>
      <c r="D247" s="228" t="s">
        <v>218</v>
      </c>
      <c r="E247" s="229" t="s">
        <v>8608</v>
      </c>
      <c r="F247" s="230" t="s">
        <v>8609</v>
      </c>
      <c r="G247" s="231" t="s">
        <v>8600</v>
      </c>
      <c r="H247" s="232">
        <v>2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44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121</v>
      </c>
      <c r="AT247" s="239" t="s">
        <v>218</v>
      </c>
      <c r="AU247" s="239" t="s">
        <v>86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121</v>
      </c>
      <c r="BM247" s="239" t="s">
        <v>953</v>
      </c>
    </row>
    <row r="248" s="13" customFormat="1">
      <c r="A248" s="13"/>
      <c r="B248" s="241"/>
      <c r="C248" s="242"/>
      <c r="D248" s="243" t="s">
        <v>230</v>
      </c>
      <c r="E248" s="244" t="s">
        <v>1</v>
      </c>
      <c r="F248" s="245" t="s">
        <v>8610</v>
      </c>
      <c r="G248" s="242"/>
      <c r="H248" s="246">
        <v>2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230</v>
      </c>
      <c r="AU248" s="252" t="s">
        <v>86</v>
      </c>
      <c r="AV248" s="13" t="s">
        <v>88</v>
      </c>
      <c r="AW248" s="13" t="s">
        <v>34</v>
      </c>
      <c r="AX248" s="13" t="s">
        <v>79</v>
      </c>
      <c r="AY248" s="252" t="s">
        <v>216</v>
      </c>
    </row>
    <row r="249" s="14" customFormat="1">
      <c r="A249" s="14"/>
      <c r="B249" s="253"/>
      <c r="C249" s="254"/>
      <c r="D249" s="243" t="s">
        <v>230</v>
      </c>
      <c r="E249" s="255" t="s">
        <v>1</v>
      </c>
      <c r="F249" s="256" t="s">
        <v>285</v>
      </c>
      <c r="G249" s="254"/>
      <c r="H249" s="257">
        <v>2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230</v>
      </c>
      <c r="AU249" s="263" t="s">
        <v>86</v>
      </c>
      <c r="AV249" s="14" t="s">
        <v>121</v>
      </c>
      <c r="AW249" s="14" t="s">
        <v>34</v>
      </c>
      <c r="AX249" s="14" t="s">
        <v>86</v>
      </c>
      <c r="AY249" s="263" t="s">
        <v>216</v>
      </c>
    </row>
    <row r="250" s="2" customFormat="1" ht="16.5" customHeight="1">
      <c r="A250" s="39"/>
      <c r="B250" s="40"/>
      <c r="C250" s="228" t="s">
        <v>408</v>
      </c>
      <c r="D250" s="228" t="s">
        <v>218</v>
      </c>
      <c r="E250" s="229" t="s">
        <v>8611</v>
      </c>
      <c r="F250" s="230" t="s">
        <v>8612</v>
      </c>
      <c r="G250" s="231" t="s">
        <v>8563</v>
      </c>
      <c r="H250" s="232">
        <v>1.3999999999999999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963</v>
      </c>
    </row>
    <row r="251" s="13" customFormat="1">
      <c r="A251" s="13"/>
      <c r="B251" s="241"/>
      <c r="C251" s="242"/>
      <c r="D251" s="243" t="s">
        <v>230</v>
      </c>
      <c r="E251" s="244" t="s">
        <v>1</v>
      </c>
      <c r="F251" s="245" t="s">
        <v>8613</v>
      </c>
      <c r="G251" s="242"/>
      <c r="H251" s="246">
        <v>1.3999999999999999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230</v>
      </c>
      <c r="AU251" s="252" t="s">
        <v>86</v>
      </c>
      <c r="AV251" s="13" t="s">
        <v>88</v>
      </c>
      <c r="AW251" s="13" t="s">
        <v>34</v>
      </c>
      <c r="AX251" s="13" t="s">
        <v>79</v>
      </c>
      <c r="AY251" s="252" t="s">
        <v>216</v>
      </c>
    </row>
    <row r="252" s="14" customFormat="1">
      <c r="A252" s="14"/>
      <c r="B252" s="253"/>
      <c r="C252" s="254"/>
      <c r="D252" s="243" t="s">
        <v>230</v>
      </c>
      <c r="E252" s="255" t="s">
        <v>1</v>
      </c>
      <c r="F252" s="256" t="s">
        <v>285</v>
      </c>
      <c r="G252" s="254"/>
      <c r="H252" s="257">
        <v>1.3999999999999999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230</v>
      </c>
      <c r="AU252" s="263" t="s">
        <v>86</v>
      </c>
      <c r="AV252" s="14" t="s">
        <v>121</v>
      </c>
      <c r="AW252" s="14" t="s">
        <v>34</v>
      </c>
      <c r="AX252" s="14" t="s">
        <v>86</v>
      </c>
      <c r="AY252" s="263" t="s">
        <v>216</v>
      </c>
    </row>
    <row r="253" s="2" customFormat="1" ht="16.5" customHeight="1">
      <c r="A253" s="39"/>
      <c r="B253" s="40"/>
      <c r="C253" s="228" t="s">
        <v>415</v>
      </c>
      <c r="D253" s="228" t="s">
        <v>218</v>
      </c>
      <c r="E253" s="229" t="s">
        <v>8614</v>
      </c>
      <c r="F253" s="230" t="s">
        <v>8615</v>
      </c>
      <c r="G253" s="231" t="s">
        <v>8600</v>
      </c>
      <c r="H253" s="232">
        <v>1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121</v>
      </c>
      <c r="AT253" s="239" t="s">
        <v>218</v>
      </c>
      <c r="AU253" s="239" t="s">
        <v>86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121</v>
      </c>
      <c r="BM253" s="239" t="s">
        <v>971</v>
      </c>
    </row>
    <row r="254" s="13" customFormat="1">
      <c r="A254" s="13"/>
      <c r="B254" s="241"/>
      <c r="C254" s="242"/>
      <c r="D254" s="243" t="s">
        <v>230</v>
      </c>
      <c r="E254" s="244" t="s">
        <v>1</v>
      </c>
      <c r="F254" s="245" t="s">
        <v>8601</v>
      </c>
      <c r="G254" s="242"/>
      <c r="H254" s="246">
        <v>1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230</v>
      </c>
      <c r="AU254" s="252" t="s">
        <v>86</v>
      </c>
      <c r="AV254" s="13" t="s">
        <v>88</v>
      </c>
      <c r="AW254" s="13" t="s">
        <v>34</v>
      </c>
      <c r="AX254" s="13" t="s">
        <v>79</v>
      </c>
      <c r="AY254" s="252" t="s">
        <v>216</v>
      </c>
    </row>
    <row r="255" s="14" customFormat="1">
      <c r="A255" s="14"/>
      <c r="B255" s="253"/>
      <c r="C255" s="254"/>
      <c r="D255" s="243" t="s">
        <v>230</v>
      </c>
      <c r="E255" s="255" t="s">
        <v>1</v>
      </c>
      <c r="F255" s="256" t="s">
        <v>285</v>
      </c>
      <c r="G255" s="254"/>
      <c r="H255" s="257">
        <v>1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230</v>
      </c>
      <c r="AU255" s="263" t="s">
        <v>86</v>
      </c>
      <c r="AV255" s="14" t="s">
        <v>121</v>
      </c>
      <c r="AW255" s="14" t="s">
        <v>34</v>
      </c>
      <c r="AX255" s="14" t="s">
        <v>86</v>
      </c>
      <c r="AY255" s="263" t="s">
        <v>216</v>
      </c>
    </row>
    <row r="256" s="2" customFormat="1" ht="16.5" customHeight="1">
      <c r="A256" s="39"/>
      <c r="B256" s="40"/>
      <c r="C256" s="228" t="s">
        <v>420</v>
      </c>
      <c r="D256" s="228" t="s">
        <v>218</v>
      </c>
      <c r="E256" s="229" t="s">
        <v>8616</v>
      </c>
      <c r="F256" s="230" t="s">
        <v>8617</v>
      </c>
      <c r="G256" s="231" t="s">
        <v>372</v>
      </c>
      <c r="H256" s="232">
        <v>9.5999999999999996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991</v>
      </c>
    </row>
    <row r="257" s="13" customFormat="1">
      <c r="A257" s="13"/>
      <c r="B257" s="241"/>
      <c r="C257" s="242"/>
      <c r="D257" s="243" t="s">
        <v>230</v>
      </c>
      <c r="E257" s="244" t="s">
        <v>1</v>
      </c>
      <c r="F257" s="245" t="s">
        <v>8618</v>
      </c>
      <c r="G257" s="242"/>
      <c r="H257" s="246">
        <v>9.5999999999999996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230</v>
      </c>
      <c r="AU257" s="252" t="s">
        <v>86</v>
      </c>
      <c r="AV257" s="13" t="s">
        <v>88</v>
      </c>
      <c r="AW257" s="13" t="s">
        <v>34</v>
      </c>
      <c r="AX257" s="13" t="s">
        <v>79</v>
      </c>
      <c r="AY257" s="252" t="s">
        <v>216</v>
      </c>
    </row>
    <row r="258" s="14" customFormat="1">
      <c r="A258" s="14"/>
      <c r="B258" s="253"/>
      <c r="C258" s="254"/>
      <c r="D258" s="243" t="s">
        <v>230</v>
      </c>
      <c r="E258" s="255" t="s">
        <v>1</v>
      </c>
      <c r="F258" s="256" t="s">
        <v>285</v>
      </c>
      <c r="G258" s="254"/>
      <c r="H258" s="257">
        <v>9.5999999999999996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230</v>
      </c>
      <c r="AU258" s="263" t="s">
        <v>86</v>
      </c>
      <c r="AV258" s="14" t="s">
        <v>121</v>
      </c>
      <c r="AW258" s="14" t="s">
        <v>34</v>
      </c>
      <c r="AX258" s="14" t="s">
        <v>86</v>
      </c>
      <c r="AY258" s="263" t="s">
        <v>216</v>
      </c>
    </row>
    <row r="259" s="2" customFormat="1" ht="16.5" customHeight="1">
      <c r="A259" s="39"/>
      <c r="B259" s="40"/>
      <c r="C259" s="228" t="s">
        <v>424</v>
      </c>
      <c r="D259" s="228" t="s">
        <v>218</v>
      </c>
      <c r="E259" s="229" t="s">
        <v>8619</v>
      </c>
      <c r="F259" s="230" t="s">
        <v>8620</v>
      </c>
      <c r="G259" s="231" t="s">
        <v>372</v>
      </c>
      <c r="H259" s="232">
        <v>58.200000000000003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121</v>
      </c>
      <c r="AT259" s="239" t="s">
        <v>218</v>
      </c>
      <c r="AU259" s="239" t="s">
        <v>86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121</v>
      </c>
      <c r="BM259" s="239" t="s">
        <v>1010</v>
      </c>
    </row>
    <row r="260" s="13" customFormat="1">
      <c r="A260" s="13"/>
      <c r="B260" s="241"/>
      <c r="C260" s="242"/>
      <c r="D260" s="243" t="s">
        <v>230</v>
      </c>
      <c r="E260" s="244" t="s">
        <v>1</v>
      </c>
      <c r="F260" s="245" t="s">
        <v>8621</v>
      </c>
      <c r="G260" s="242"/>
      <c r="H260" s="246">
        <v>58.200000000000003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230</v>
      </c>
      <c r="AU260" s="252" t="s">
        <v>86</v>
      </c>
      <c r="AV260" s="13" t="s">
        <v>88</v>
      </c>
      <c r="AW260" s="13" t="s">
        <v>34</v>
      </c>
      <c r="AX260" s="13" t="s">
        <v>79</v>
      </c>
      <c r="AY260" s="252" t="s">
        <v>216</v>
      </c>
    </row>
    <row r="261" s="14" customFormat="1">
      <c r="A261" s="14"/>
      <c r="B261" s="253"/>
      <c r="C261" s="254"/>
      <c r="D261" s="243" t="s">
        <v>230</v>
      </c>
      <c r="E261" s="255" t="s">
        <v>1</v>
      </c>
      <c r="F261" s="256" t="s">
        <v>285</v>
      </c>
      <c r="G261" s="254"/>
      <c r="H261" s="257">
        <v>58.200000000000003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230</v>
      </c>
      <c r="AU261" s="263" t="s">
        <v>86</v>
      </c>
      <c r="AV261" s="14" t="s">
        <v>121</v>
      </c>
      <c r="AW261" s="14" t="s">
        <v>34</v>
      </c>
      <c r="AX261" s="14" t="s">
        <v>86</v>
      </c>
      <c r="AY261" s="263" t="s">
        <v>216</v>
      </c>
    </row>
    <row r="262" s="2" customFormat="1" ht="16.5" customHeight="1">
      <c r="A262" s="39"/>
      <c r="B262" s="40"/>
      <c r="C262" s="228" t="s">
        <v>428</v>
      </c>
      <c r="D262" s="228" t="s">
        <v>218</v>
      </c>
      <c r="E262" s="229" t="s">
        <v>8622</v>
      </c>
      <c r="F262" s="230" t="s">
        <v>8623</v>
      </c>
      <c r="G262" s="231" t="s">
        <v>372</v>
      </c>
      <c r="H262" s="232">
        <v>17.399999999999999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1020</v>
      </c>
    </row>
    <row r="263" s="13" customFormat="1">
      <c r="A263" s="13"/>
      <c r="B263" s="241"/>
      <c r="C263" s="242"/>
      <c r="D263" s="243" t="s">
        <v>230</v>
      </c>
      <c r="E263" s="244" t="s">
        <v>1</v>
      </c>
      <c r="F263" s="245" t="s">
        <v>8624</v>
      </c>
      <c r="G263" s="242"/>
      <c r="H263" s="246">
        <v>17.399999999999999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230</v>
      </c>
      <c r="AU263" s="252" t="s">
        <v>86</v>
      </c>
      <c r="AV263" s="13" t="s">
        <v>88</v>
      </c>
      <c r="AW263" s="13" t="s">
        <v>34</v>
      </c>
      <c r="AX263" s="13" t="s">
        <v>79</v>
      </c>
      <c r="AY263" s="252" t="s">
        <v>216</v>
      </c>
    </row>
    <row r="264" s="14" customFormat="1">
      <c r="A264" s="14"/>
      <c r="B264" s="253"/>
      <c r="C264" s="254"/>
      <c r="D264" s="243" t="s">
        <v>230</v>
      </c>
      <c r="E264" s="255" t="s">
        <v>1</v>
      </c>
      <c r="F264" s="256" t="s">
        <v>285</v>
      </c>
      <c r="G264" s="254"/>
      <c r="H264" s="257">
        <v>17.399999999999999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230</v>
      </c>
      <c r="AU264" s="263" t="s">
        <v>86</v>
      </c>
      <c r="AV264" s="14" t="s">
        <v>121</v>
      </c>
      <c r="AW264" s="14" t="s">
        <v>34</v>
      </c>
      <c r="AX264" s="14" t="s">
        <v>86</v>
      </c>
      <c r="AY264" s="263" t="s">
        <v>216</v>
      </c>
    </row>
    <row r="265" s="2" customFormat="1" ht="16.5" customHeight="1">
      <c r="A265" s="39"/>
      <c r="B265" s="40"/>
      <c r="C265" s="228" t="s">
        <v>432</v>
      </c>
      <c r="D265" s="228" t="s">
        <v>218</v>
      </c>
      <c r="E265" s="229" t="s">
        <v>8625</v>
      </c>
      <c r="F265" s="230" t="s">
        <v>8626</v>
      </c>
      <c r="G265" s="231" t="s">
        <v>372</v>
      </c>
      <c r="H265" s="232">
        <v>17.5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44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121</v>
      </c>
      <c r="AT265" s="239" t="s">
        <v>218</v>
      </c>
      <c r="AU265" s="239" t="s">
        <v>86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121</v>
      </c>
      <c r="BM265" s="239" t="s">
        <v>1030</v>
      </c>
    </row>
    <row r="266" s="13" customFormat="1">
      <c r="A266" s="13"/>
      <c r="B266" s="241"/>
      <c r="C266" s="242"/>
      <c r="D266" s="243" t="s">
        <v>230</v>
      </c>
      <c r="E266" s="244" t="s">
        <v>1</v>
      </c>
      <c r="F266" s="245" t="s">
        <v>8627</v>
      </c>
      <c r="G266" s="242"/>
      <c r="H266" s="246">
        <v>17.5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230</v>
      </c>
      <c r="AU266" s="252" t="s">
        <v>86</v>
      </c>
      <c r="AV266" s="13" t="s">
        <v>88</v>
      </c>
      <c r="AW266" s="13" t="s">
        <v>34</v>
      </c>
      <c r="AX266" s="13" t="s">
        <v>79</v>
      </c>
      <c r="AY266" s="252" t="s">
        <v>216</v>
      </c>
    </row>
    <row r="267" s="14" customFormat="1">
      <c r="A267" s="14"/>
      <c r="B267" s="253"/>
      <c r="C267" s="254"/>
      <c r="D267" s="243" t="s">
        <v>230</v>
      </c>
      <c r="E267" s="255" t="s">
        <v>1</v>
      </c>
      <c r="F267" s="256" t="s">
        <v>285</v>
      </c>
      <c r="G267" s="254"/>
      <c r="H267" s="257">
        <v>17.5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230</v>
      </c>
      <c r="AU267" s="263" t="s">
        <v>86</v>
      </c>
      <c r="AV267" s="14" t="s">
        <v>121</v>
      </c>
      <c r="AW267" s="14" t="s">
        <v>34</v>
      </c>
      <c r="AX267" s="14" t="s">
        <v>86</v>
      </c>
      <c r="AY267" s="263" t="s">
        <v>216</v>
      </c>
    </row>
    <row r="268" s="2" customFormat="1" ht="16.5" customHeight="1">
      <c r="A268" s="39"/>
      <c r="B268" s="40"/>
      <c r="C268" s="228" t="s">
        <v>436</v>
      </c>
      <c r="D268" s="228" t="s">
        <v>218</v>
      </c>
      <c r="E268" s="229" t="s">
        <v>8628</v>
      </c>
      <c r="F268" s="230" t="s">
        <v>8629</v>
      </c>
      <c r="G268" s="231" t="s">
        <v>372</v>
      </c>
      <c r="H268" s="232">
        <v>17.5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121</v>
      </c>
      <c r="AT268" s="239" t="s">
        <v>218</v>
      </c>
      <c r="AU268" s="239" t="s">
        <v>86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121</v>
      </c>
      <c r="BM268" s="239" t="s">
        <v>1078</v>
      </c>
    </row>
    <row r="269" s="13" customFormat="1">
      <c r="A269" s="13"/>
      <c r="B269" s="241"/>
      <c r="C269" s="242"/>
      <c r="D269" s="243" t="s">
        <v>230</v>
      </c>
      <c r="E269" s="244" t="s">
        <v>1</v>
      </c>
      <c r="F269" s="245" t="s">
        <v>8627</v>
      </c>
      <c r="G269" s="242"/>
      <c r="H269" s="246">
        <v>17.5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230</v>
      </c>
      <c r="AU269" s="252" t="s">
        <v>86</v>
      </c>
      <c r="AV269" s="13" t="s">
        <v>88</v>
      </c>
      <c r="AW269" s="13" t="s">
        <v>34</v>
      </c>
      <c r="AX269" s="13" t="s">
        <v>79</v>
      </c>
      <c r="AY269" s="252" t="s">
        <v>216</v>
      </c>
    </row>
    <row r="270" s="14" customFormat="1">
      <c r="A270" s="14"/>
      <c r="B270" s="253"/>
      <c r="C270" s="254"/>
      <c r="D270" s="243" t="s">
        <v>230</v>
      </c>
      <c r="E270" s="255" t="s">
        <v>1</v>
      </c>
      <c r="F270" s="256" t="s">
        <v>285</v>
      </c>
      <c r="G270" s="254"/>
      <c r="H270" s="257">
        <v>17.5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230</v>
      </c>
      <c r="AU270" s="263" t="s">
        <v>86</v>
      </c>
      <c r="AV270" s="14" t="s">
        <v>121</v>
      </c>
      <c r="AW270" s="14" t="s">
        <v>34</v>
      </c>
      <c r="AX270" s="14" t="s">
        <v>86</v>
      </c>
      <c r="AY270" s="263" t="s">
        <v>216</v>
      </c>
    </row>
    <row r="271" s="2" customFormat="1" ht="16.5" customHeight="1">
      <c r="A271" s="39"/>
      <c r="B271" s="40"/>
      <c r="C271" s="228" t="s">
        <v>441</v>
      </c>
      <c r="D271" s="228" t="s">
        <v>218</v>
      </c>
      <c r="E271" s="229" t="s">
        <v>8630</v>
      </c>
      <c r="F271" s="230" t="s">
        <v>8631</v>
      </c>
      <c r="G271" s="231" t="s">
        <v>8563</v>
      </c>
      <c r="H271" s="232">
        <v>174.09999999999999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121</v>
      </c>
      <c r="AT271" s="239" t="s">
        <v>218</v>
      </c>
      <c r="AU271" s="239" t="s">
        <v>86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121</v>
      </c>
      <c r="BM271" s="239" t="s">
        <v>1091</v>
      </c>
    </row>
    <row r="272" s="13" customFormat="1">
      <c r="A272" s="13"/>
      <c r="B272" s="241"/>
      <c r="C272" s="242"/>
      <c r="D272" s="243" t="s">
        <v>230</v>
      </c>
      <c r="E272" s="244" t="s">
        <v>1</v>
      </c>
      <c r="F272" s="245" t="s">
        <v>8632</v>
      </c>
      <c r="G272" s="242"/>
      <c r="H272" s="246">
        <v>174.09999999999999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230</v>
      </c>
      <c r="AU272" s="252" t="s">
        <v>86</v>
      </c>
      <c r="AV272" s="13" t="s">
        <v>88</v>
      </c>
      <c r="AW272" s="13" t="s">
        <v>34</v>
      </c>
      <c r="AX272" s="13" t="s">
        <v>79</v>
      </c>
      <c r="AY272" s="252" t="s">
        <v>216</v>
      </c>
    </row>
    <row r="273" s="14" customFormat="1">
      <c r="A273" s="14"/>
      <c r="B273" s="253"/>
      <c r="C273" s="254"/>
      <c r="D273" s="243" t="s">
        <v>230</v>
      </c>
      <c r="E273" s="255" t="s">
        <v>1</v>
      </c>
      <c r="F273" s="256" t="s">
        <v>285</v>
      </c>
      <c r="G273" s="254"/>
      <c r="H273" s="257">
        <v>174.09999999999999</v>
      </c>
      <c r="I273" s="258"/>
      <c r="J273" s="254"/>
      <c r="K273" s="254"/>
      <c r="L273" s="259"/>
      <c r="M273" s="305"/>
      <c r="N273" s="306"/>
      <c r="O273" s="306"/>
      <c r="P273" s="306"/>
      <c r="Q273" s="306"/>
      <c r="R273" s="306"/>
      <c r="S273" s="306"/>
      <c r="T273" s="30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230</v>
      </c>
      <c r="AU273" s="263" t="s">
        <v>86</v>
      </c>
      <c r="AV273" s="14" t="s">
        <v>121</v>
      </c>
      <c r="AW273" s="14" t="s">
        <v>34</v>
      </c>
      <c r="AX273" s="14" t="s">
        <v>86</v>
      </c>
      <c r="AY273" s="263" t="s">
        <v>216</v>
      </c>
    </row>
    <row r="274" s="2" customFormat="1" ht="6.96" customHeight="1">
      <c r="A274" s="39"/>
      <c r="B274" s="67"/>
      <c r="C274" s="68"/>
      <c r="D274" s="68"/>
      <c r="E274" s="68"/>
      <c r="F274" s="68"/>
      <c r="G274" s="68"/>
      <c r="H274" s="68"/>
      <c r="I274" s="68"/>
      <c r="J274" s="68"/>
      <c r="K274" s="68"/>
      <c r="L274" s="45"/>
      <c r="M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</sheetData>
  <sheetProtection sheet="1" autoFilter="0" formatColumns="0" formatRows="0" objects="1" scenarios="1" spinCount="100000" saltValue="+zq42jCEdQQe7O38Qby2Y65Rh5yOSNrilIxYO0Vf5tfzrbGWZIqVNqbTpOTMrINPq6xGQAyH91jpzHL+NZi31Q==" hashValue="UbVpjAMPrqBcPW1ApjbiINuQ2TQVaQlm+imQcOnYOMv3mgejj0qhow8Q/QHJ3C7+ZPWvEwaHO0jVIUg7S+3oUw==" algorithmName="SHA-512" password="EA0A"/>
  <autoFilter ref="C125:K2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8454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8634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ROUND((SUM(BE126:BE189)),  2)</f>
        <v>0</v>
      </c>
      <c r="G35" s="39"/>
      <c r="H35" s="39"/>
      <c r="I35" s="166">
        <v>0.20999999999999999</v>
      </c>
      <c r="J35" s="165">
        <f>ROUND(((SUM(BE126:BE189))*I35),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ROUND((SUM(BF126:BF189)),  2)</f>
        <v>0</v>
      </c>
      <c r="G36" s="39"/>
      <c r="H36" s="39"/>
      <c r="I36" s="166">
        <v>0.14999999999999999</v>
      </c>
      <c r="J36" s="165">
        <f>ROUND(((SUM(BF126:BF189))*I36),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ROUND((SUM(BH126:BH189)),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8454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51 -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386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536</v>
      </c>
      <c r="E101" s="198"/>
      <c r="F101" s="198"/>
      <c r="G101" s="198"/>
      <c r="H101" s="198"/>
      <c r="I101" s="198"/>
      <c r="J101" s="199">
        <f>J151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200</v>
      </c>
      <c r="E102" s="198"/>
      <c r="F102" s="198"/>
      <c r="G102" s="198"/>
      <c r="H102" s="198"/>
      <c r="I102" s="198"/>
      <c r="J102" s="199">
        <f>J185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540</v>
      </c>
      <c r="E103" s="193"/>
      <c r="F103" s="193"/>
      <c r="G103" s="193"/>
      <c r="H103" s="193"/>
      <c r="I103" s="193"/>
      <c r="J103" s="194">
        <f>J187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551</v>
      </c>
      <c r="E104" s="198"/>
      <c r="F104" s="198"/>
      <c r="G104" s="198"/>
      <c r="H104" s="198"/>
      <c r="I104" s="198"/>
      <c r="J104" s="199">
        <f>J188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8454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51 - Oplocení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>Kaplického 386</v>
      </c>
      <c r="G120" s="41"/>
      <c r="H120" s="41"/>
      <c r="I120" s="33" t="s">
        <v>24</v>
      </c>
      <c r="J120" s="80" t="str">
        <f>IF(J14="","",J14)</f>
        <v>15.9.2021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26</v>
      </c>
      <c r="D122" s="41"/>
      <c r="E122" s="41"/>
      <c r="F122" s="28" t="str">
        <f>E17</f>
        <v>SM Liberec, Nám.Dr.E.Beneše 1, Liberec, 460 59</v>
      </c>
      <c r="G122" s="41"/>
      <c r="H122" s="41"/>
      <c r="I122" s="33" t="s">
        <v>32</v>
      </c>
      <c r="J122" s="37" t="str">
        <f>E23</f>
        <v>FS Vision, s.r.o., B.Němcové 54/9, Liberec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Ing. Jaroslav Šíma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202</v>
      </c>
      <c r="D125" s="204" t="s">
        <v>64</v>
      </c>
      <c r="E125" s="204" t="s">
        <v>60</v>
      </c>
      <c r="F125" s="204" t="s">
        <v>61</v>
      </c>
      <c r="G125" s="204" t="s">
        <v>203</v>
      </c>
      <c r="H125" s="204" t="s">
        <v>204</v>
      </c>
      <c r="I125" s="204" t="s">
        <v>205</v>
      </c>
      <c r="J125" s="204" t="s">
        <v>193</v>
      </c>
      <c r="K125" s="205" t="s">
        <v>206</v>
      </c>
      <c r="L125" s="206"/>
      <c r="M125" s="101" t="s">
        <v>1</v>
      </c>
      <c r="N125" s="102" t="s">
        <v>43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P127+P187</f>
        <v>0</v>
      </c>
      <c r="Q126" s="105"/>
      <c r="R126" s="209">
        <f>R127+R187</f>
        <v>15.0264662</v>
      </c>
      <c r="S126" s="105"/>
      <c r="T126" s="210">
        <f>T127+T187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195</v>
      </c>
      <c r="BK126" s="211">
        <f>BK127+BK187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214</v>
      </c>
      <c r="F127" s="215" t="s">
        <v>215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P128+P151+P185</f>
        <v>0</v>
      </c>
      <c r="Q127" s="220"/>
      <c r="R127" s="221">
        <f>R128+R151+R185</f>
        <v>15.0264062</v>
      </c>
      <c r="S127" s="220"/>
      <c r="T127" s="222">
        <f>T128+T151+T185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78</v>
      </c>
      <c r="AU127" s="224" t="s">
        <v>79</v>
      </c>
      <c r="AY127" s="223" t="s">
        <v>216</v>
      </c>
      <c r="BK127" s="225">
        <f>BK128+BK151+BK185</f>
        <v>0</v>
      </c>
    </row>
    <row r="128" s="12" customFormat="1" ht="22.8" customHeight="1">
      <c r="A128" s="12"/>
      <c r="B128" s="212"/>
      <c r="C128" s="213"/>
      <c r="D128" s="214" t="s">
        <v>78</v>
      </c>
      <c r="E128" s="226" t="s">
        <v>86</v>
      </c>
      <c r="F128" s="226" t="s">
        <v>217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SUM(P129:P150)</f>
        <v>0</v>
      </c>
      <c r="Q128" s="220"/>
      <c r="R128" s="221">
        <f>SUM(R129:R150)</f>
        <v>0</v>
      </c>
      <c r="S128" s="220"/>
      <c r="T128" s="222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86</v>
      </c>
      <c r="AY128" s="223" t="s">
        <v>216</v>
      </c>
      <c r="BK128" s="225">
        <f>SUM(BK129:BK150)</f>
        <v>0</v>
      </c>
    </row>
    <row r="129" s="2" customFormat="1" ht="16.5" customHeight="1">
      <c r="A129" s="39"/>
      <c r="B129" s="40"/>
      <c r="C129" s="228" t="s">
        <v>86</v>
      </c>
      <c r="D129" s="228" t="s">
        <v>218</v>
      </c>
      <c r="E129" s="229" t="s">
        <v>8635</v>
      </c>
      <c r="F129" s="230" t="s">
        <v>8636</v>
      </c>
      <c r="G129" s="231" t="s">
        <v>293</v>
      </c>
      <c r="H129" s="232">
        <v>57.200000000000003</v>
      </c>
      <c r="I129" s="233"/>
      <c r="J129" s="234">
        <f>ROUND(I129*H129,2)</f>
        <v>0</v>
      </c>
      <c r="K129" s="230" t="s">
        <v>222</v>
      </c>
      <c r="L129" s="45"/>
      <c r="M129" s="235" t="s">
        <v>1</v>
      </c>
      <c r="N129" s="236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121</v>
      </c>
      <c r="AT129" s="239" t="s">
        <v>218</v>
      </c>
      <c r="AU129" s="239" t="s">
        <v>88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8637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8638</v>
      </c>
      <c r="F130" s="230" t="s">
        <v>8639</v>
      </c>
      <c r="G130" s="231" t="s">
        <v>293</v>
      </c>
      <c r="H130" s="232">
        <v>57.200000000000003</v>
      </c>
      <c r="I130" s="233"/>
      <c r="J130" s="234">
        <f>ROUND(I130*H130,2)</f>
        <v>0</v>
      </c>
      <c r="K130" s="230" t="s">
        <v>222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8640</v>
      </c>
    </row>
    <row r="131" s="13" customFormat="1">
      <c r="A131" s="13"/>
      <c r="B131" s="241"/>
      <c r="C131" s="242"/>
      <c r="D131" s="243" t="s">
        <v>230</v>
      </c>
      <c r="E131" s="244" t="s">
        <v>1</v>
      </c>
      <c r="F131" s="245" t="s">
        <v>8641</v>
      </c>
      <c r="G131" s="242"/>
      <c r="H131" s="246">
        <v>42.399999999999999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230</v>
      </c>
      <c r="AU131" s="252" t="s">
        <v>88</v>
      </c>
      <c r="AV131" s="13" t="s">
        <v>88</v>
      </c>
      <c r="AW131" s="13" t="s">
        <v>34</v>
      </c>
      <c r="AX131" s="13" t="s">
        <v>79</v>
      </c>
      <c r="AY131" s="252" t="s">
        <v>216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8642</v>
      </c>
      <c r="G132" s="242"/>
      <c r="H132" s="246">
        <v>12.800000000000001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88</v>
      </c>
      <c r="AV132" s="13" t="s">
        <v>88</v>
      </c>
      <c r="AW132" s="13" t="s">
        <v>34</v>
      </c>
      <c r="AX132" s="13" t="s">
        <v>79</v>
      </c>
      <c r="AY132" s="252" t="s">
        <v>216</v>
      </c>
    </row>
    <row r="133" s="13" customFormat="1">
      <c r="A133" s="13"/>
      <c r="B133" s="241"/>
      <c r="C133" s="242"/>
      <c r="D133" s="243" t="s">
        <v>230</v>
      </c>
      <c r="E133" s="244" t="s">
        <v>1</v>
      </c>
      <c r="F133" s="245" t="s">
        <v>8643</v>
      </c>
      <c r="G133" s="242"/>
      <c r="H133" s="246">
        <v>2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230</v>
      </c>
      <c r="AU133" s="252" t="s">
        <v>88</v>
      </c>
      <c r="AV133" s="13" t="s">
        <v>88</v>
      </c>
      <c r="AW133" s="13" t="s">
        <v>34</v>
      </c>
      <c r="AX133" s="13" t="s">
        <v>79</v>
      </c>
      <c r="AY133" s="252" t="s">
        <v>216</v>
      </c>
    </row>
    <row r="134" s="14" customFormat="1">
      <c r="A134" s="14"/>
      <c r="B134" s="253"/>
      <c r="C134" s="254"/>
      <c r="D134" s="243" t="s">
        <v>230</v>
      </c>
      <c r="E134" s="255" t="s">
        <v>1</v>
      </c>
      <c r="F134" s="256" t="s">
        <v>285</v>
      </c>
      <c r="G134" s="254"/>
      <c r="H134" s="257">
        <v>57.200000000000003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230</v>
      </c>
      <c r="AU134" s="263" t="s">
        <v>88</v>
      </c>
      <c r="AV134" s="14" t="s">
        <v>121</v>
      </c>
      <c r="AW134" s="14" t="s">
        <v>34</v>
      </c>
      <c r="AX134" s="14" t="s">
        <v>86</v>
      </c>
      <c r="AY134" s="263" t="s">
        <v>216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8644</v>
      </c>
      <c r="G135" s="242"/>
      <c r="H135" s="246">
        <v>16.800000000000001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88</v>
      </c>
      <c r="AV135" s="13" t="s">
        <v>88</v>
      </c>
      <c r="AW135" s="13" t="s">
        <v>34</v>
      </c>
      <c r="AX135" s="13" t="s">
        <v>79</v>
      </c>
      <c r="AY135" s="252" t="s">
        <v>216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8645</v>
      </c>
      <c r="G136" s="242"/>
      <c r="H136" s="246">
        <v>33.920000000000002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79</v>
      </c>
      <c r="AY136" s="252" t="s">
        <v>216</v>
      </c>
    </row>
    <row r="137" s="13" customFormat="1">
      <c r="A137" s="13"/>
      <c r="B137" s="241"/>
      <c r="C137" s="242"/>
      <c r="D137" s="243" t="s">
        <v>230</v>
      </c>
      <c r="E137" s="244" t="s">
        <v>1</v>
      </c>
      <c r="F137" s="245" t="s">
        <v>420</v>
      </c>
      <c r="G137" s="242"/>
      <c r="H137" s="246">
        <v>42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230</v>
      </c>
      <c r="AU137" s="252" t="s">
        <v>88</v>
      </c>
      <c r="AV137" s="13" t="s">
        <v>88</v>
      </c>
      <c r="AW137" s="13" t="s">
        <v>34</v>
      </c>
      <c r="AX137" s="13" t="s">
        <v>79</v>
      </c>
      <c r="AY137" s="252" t="s">
        <v>216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8646</v>
      </c>
      <c r="G138" s="242"/>
      <c r="H138" s="246">
        <v>84.799999999999997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79</v>
      </c>
      <c r="AY138" s="252" t="s">
        <v>216</v>
      </c>
    </row>
    <row r="139" s="2" customFormat="1" ht="16.5" customHeight="1">
      <c r="A139" s="39"/>
      <c r="B139" s="40"/>
      <c r="C139" s="228" t="s">
        <v>99</v>
      </c>
      <c r="D139" s="228" t="s">
        <v>218</v>
      </c>
      <c r="E139" s="229" t="s">
        <v>565</v>
      </c>
      <c r="F139" s="230" t="s">
        <v>4829</v>
      </c>
      <c r="G139" s="231" t="s">
        <v>328</v>
      </c>
      <c r="H139" s="232">
        <v>3.8039999999999998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8647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8648</v>
      </c>
      <c r="G140" s="242"/>
      <c r="H140" s="246">
        <v>1.26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79</v>
      </c>
      <c r="AY140" s="252" t="s">
        <v>216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8649</v>
      </c>
      <c r="G141" s="242"/>
      <c r="H141" s="246">
        <v>2.544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88</v>
      </c>
      <c r="AV141" s="13" t="s">
        <v>88</v>
      </c>
      <c r="AW141" s="13" t="s">
        <v>34</v>
      </c>
      <c r="AX141" s="13" t="s">
        <v>79</v>
      </c>
      <c r="AY141" s="252" t="s">
        <v>216</v>
      </c>
    </row>
    <row r="142" s="14" customFormat="1">
      <c r="A142" s="14"/>
      <c r="B142" s="253"/>
      <c r="C142" s="254"/>
      <c r="D142" s="243" t="s">
        <v>230</v>
      </c>
      <c r="E142" s="255" t="s">
        <v>1</v>
      </c>
      <c r="F142" s="256" t="s">
        <v>8650</v>
      </c>
      <c r="G142" s="254"/>
      <c r="H142" s="257">
        <v>3.8040000000000003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230</v>
      </c>
      <c r="AU142" s="263" t="s">
        <v>88</v>
      </c>
      <c r="AV142" s="14" t="s">
        <v>121</v>
      </c>
      <c r="AW142" s="14" t="s">
        <v>34</v>
      </c>
      <c r="AX142" s="14" t="s">
        <v>86</v>
      </c>
      <c r="AY142" s="263" t="s">
        <v>216</v>
      </c>
    </row>
    <row r="143" s="2" customFormat="1" ht="21.75" customHeight="1">
      <c r="A143" s="39"/>
      <c r="B143" s="40"/>
      <c r="C143" s="228" t="s">
        <v>121</v>
      </c>
      <c r="D143" s="228" t="s">
        <v>218</v>
      </c>
      <c r="E143" s="229" t="s">
        <v>602</v>
      </c>
      <c r="F143" s="230" t="s">
        <v>4847</v>
      </c>
      <c r="G143" s="231" t="s">
        <v>328</v>
      </c>
      <c r="H143" s="232">
        <v>4.0410000000000004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8651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8652</v>
      </c>
      <c r="G144" s="242"/>
      <c r="H144" s="246">
        <v>4.0410000000000004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236</v>
      </c>
      <c r="D145" s="228" t="s">
        <v>218</v>
      </c>
      <c r="E145" s="229" t="s">
        <v>621</v>
      </c>
      <c r="F145" s="230" t="s">
        <v>622</v>
      </c>
      <c r="G145" s="231" t="s">
        <v>359</v>
      </c>
      <c r="H145" s="232">
        <v>6.4660000000000002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8653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8654</v>
      </c>
      <c r="G146" s="242"/>
      <c r="H146" s="246">
        <v>6.4660000000000002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28" t="s">
        <v>241</v>
      </c>
      <c r="D147" s="228" t="s">
        <v>218</v>
      </c>
      <c r="E147" s="229" t="s">
        <v>4040</v>
      </c>
      <c r="F147" s="230" t="s">
        <v>4041</v>
      </c>
      <c r="G147" s="231" t="s">
        <v>328</v>
      </c>
      <c r="H147" s="232">
        <v>3.8039999999999998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8655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8648</v>
      </c>
      <c r="G148" s="242"/>
      <c r="H148" s="246">
        <v>1.26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79</v>
      </c>
      <c r="AY148" s="252" t="s">
        <v>216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8649</v>
      </c>
      <c r="G149" s="242"/>
      <c r="H149" s="246">
        <v>2.544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79</v>
      </c>
      <c r="AY149" s="252" t="s">
        <v>216</v>
      </c>
    </row>
    <row r="150" s="14" customFormat="1">
      <c r="A150" s="14"/>
      <c r="B150" s="253"/>
      <c r="C150" s="254"/>
      <c r="D150" s="243" t="s">
        <v>230</v>
      </c>
      <c r="E150" s="255" t="s">
        <v>1</v>
      </c>
      <c r="F150" s="256" t="s">
        <v>8656</v>
      </c>
      <c r="G150" s="254"/>
      <c r="H150" s="257">
        <v>3.8040000000000003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230</v>
      </c>
      <c r="AU150" s="263" t="s">
        <v>88</v>
      </c>
      <c r="AV150" s="14" t="s">
        <v>121</v>
      </c>
      <c r="AW150" s="14" t="s">
        <v>34</v>
      </c>
      <c r="AX150" s="14" t="s">
        <v>86</v>
      </c>
      <c r="AY150" s="263" t="s">
        <v>216</v>
      </c>
    </row>
    <row r="151" s="12" customFormat="1" ht="22.8" customHeight="1">
      <c r="A151" s="12"/>
      <c r="B151" s="212"/>
      <c r="C151" s="213"/>
      <c r="D151" s="214" t="s">
        <v>78</v>
      </c>
      <c r="E151" s="226" t="s">
        <v>99</v>
      </c>
      <c r="F151" s="226" t="s">
        <v>752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SUM(P152:P184)</f>
        <v>0</v>
      </c>
      <c r="Q151" s="220"/>
      <c r="R151" s="221">
        <f>SUM(R152:R184)</f>
        <v>15.0264062</v>
      </c>
      <c r="S151" s="220"/>
      <c r="T151" s="222">
        <f>SUM(T152:T184)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78</v>
      </c>
      <c r="AU151" s="224" t="s">
        <v>86</v>
      </c>
      <c r="AY151" s="223" t="s">
        <v>216</v>
      </c>
      <c r="BK151" s="225">
        <f>SUM(BK152:BK184)</f>
        <v>0</v>
      </c>
    </row>
    <row r="152" s="2" customFormat="1" ht="16.5" customHeight="1">
      <c r="A152" s="39"/>
      <c r="B152" s="40"/>
      <c r="C152" s="228" t="s">
        <v>245</v>
      </c>
      <c r="D152" s="228" t="s">
        <v>218</v>
      </c>
      <c r="E152" s="229" t="s">
        <v>8657</v>
      </c>
      <c r="F152" s="230" t="s">
        <v>8658</v>
      </c>
      <c r="G152" s="231" t="s">
        <v>221</v>
      </c>
      <c r="H152" s="232">
        <v>69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0.17488999999999999</v>
      </c>
      <c r="R152" s="237">
        <f>Q152*H152</f>
        <v>12.067409999999999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8659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8660</v>
      </c>
      <c r="G153" s="242"/>
      <c r="H153" s="246">
        <v>53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3" customFormat="1">
      <c r="A154" s="13"/>
      <c r="B154" s="241"/>
      <c r="C154" s="242"/>
      <c r="D154" s="243" t="s">
        <v>230</v>
      </c>
      <c r="E154" s="244" t="s">
        <v>1</v>
      </c>
      <c r="F154" s="245" t="s">
        <v>8661</v>
      </c>
      <c r="G154" s="242"/>
      <c r="H154" s="246">
        <v>16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230</v>
      </c>
      <c r="AU154" s="252" t="s">
        <v>88</v>
      </c>
      <c r="AV154" s="13" t="s">
        <v>88</v>
      </c>
      <c r="AW154" s="13" t="s">
        <v>34</v>
      </c>
      <c r="AX154" s="13" t="s">
        <v>79</v>
      </c>
      <c r="AY154" s="252" t="s">
        <v>216</v>
      </c>
    </row>
    <row r="155" s="14" customFormat="1">
      <c r="A155" s="14"/>
      <c r="B155" s="253"/>
      <c r="C155" s="254"/>
      <c r="D155" s="243" t="s">
        <v>230</v>
      </c>
      <c r="E155" s="255" t="s">
        <v>1</v>
      </c>
      <c r="F155" s="256" t="s">
        <v>285</v>
      </c>
      <c r="G155" s="254"/>
      <c r="H155" s="257">
        <v>69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230</v>
      </c>
      <c r="AU155" s="263" t="s">
        <v>88</v>
      </c>
      <c r="AV155" s="14" t="s">
        <v>121</v>
      </c>
      <c r="AW155" s="14" t="s">
        <v>34</v>
      </c>
      <c r="AX155" s="14" t="s">
        <v>86</v>
      </c>
      <c r="AY155" s="263" t="s">
        <v>216</v>
      </c>
    </row>
    <row r="156" s="2" customFormat="1" ht="16.5" customHeight="1">
      <c r="A156" s="39"/>
      <c r="B156" s="40"/>
      <c r="C156" s="264" t="s">
        <v>250</v>
      </c>
      <c r="D156" s="264" t="s">
        <v>372</v>
      </c>
      <c r="E156" s="265" t="s">
        <v>8662</v>
      </c>
      <c r="F156" s="266" t="s">
        <v>8663</v>
      </c>
      <c r="G156" s="267" t="s">
        <v>221</v>
      </c>
      <c r="H156" s="268">
        <v>49.490000000000002</v>
      </c>
      <c r="I156" s="269"/>
      <c r="J156" s="270">
        <f>ROUND(I156*H156,2)</f>
        <v>0</v>
      </c>
      <c r="K156" s="266" t="s">
        <v>1</v>
      </c>
      <c r="L156" s="271"/>
      <c r="M156" s="272" t="s">
        <v>1</v>
      </c>
      <c r="N156" s="273" t="s">
        <v>44</v>
      </c>
      <c r="O156" s="92"/>
      <c r="P156" s="237">
        <f>O156*H156</f>
        <v>0</v>
      </c>
      <c r="Q156" s="237">
        <v>0.0035000000000000001</v>
      </c>
      <c r="R156" s="237">
        <f>Q156*H156</f>
        <v>0.17321500000000001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250</v>
      </c>
      <c r="AT156" s="239" t="s">
        <v>372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8664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8665</v>
      </c>
      <c r="G157" s="242"/>
      <c r="H157" s="246">
        <v>49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88</v>
      </c>
      <c r="AV157" s="13" t="s">
        <v>88</v>
      </c>
      <c r="AW157" s="13" t="s">
        <v>34</v>
      </c>
      <c r="AX157" s="13" t="s">
        <v>86</v>
      </c>
      <c r="AY157" s="252" t="s">
        <v>216</v>
      </c>
    </row>
    <row r="158" s="13" customFormat="1">
      <c r="A158" s="13"/>
      <c r="B158" s="241"/>
      <c r="C158" s="242"/>
      <c r="D158" s="243" t="s">
        <v>230</v>
      </c>
      <c r="E158" s="242"/>
      <c r="F158" s="245" t="s">
        <v>8666</v>
      </c>
      <c r="G158" s="242"/>
      <c r="H158" s="246">
        <v>49.490000000000002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4</v>
      </c>
      <c r="AX158" s="13" t="s">
        <v>86</v>
      </c>
      <c r="AY158" s="252" t="s">
        <v>216</v>
      </c>
    </row>
    <row r="159" s="2" customFormat="1" ht="16.5" customHeight="1">
      <c r="A159" s="39"/>
      <c r="B159" s="40"/>
      <c r="C159" s="264" t="s">
        <v>255</v>
      </c>
      <c r="D159" s="264" t="s">
        <v>372</v>
      </c>
      <c r="E159" s="265" t="s">
        <v>8667</v>
      </c>
      <c r="F159" s="266" t="s">
        <v>8668</v>
      </c>
      <c r="G159" s="267" t="s">
        <v>221</v>
      </c>
      <c r="H159" s="268">
        <v>16.16</v>
      </c>
      <c r="I159" s="269"/>
      <c r="J159" s="270">
        <f>ROUND(I159*H159,2)</f>
        <v>0</v>
      </c>
      <c r="K159" s="266" t="s">
        <v>222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0.0040000000000000001</v>
      </c>
      <c r="R159" s="237">
        <f>Q159*H159</f>
        <v>0.064640000000000003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8669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8661</v>
      </c>
      <c r="G160" s="242"/>
      <c r="H160" s="246">
        <v>16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13" customFormat="1">
      <c r="A161" s="13"/>
      <c r="B161" s="241"/>
      <c r="C161" s="242"/>
      <c r="D161" s="243" t="s">
        <v>230</v>
      </c>
      <c r="E161" s="242"/>
      <c r="F161" s="245" t="s">
        <v>8670</v>
      </c>
      <c r="G161" s="242"/>
      <c r="H161" s="246">
        <v>16.16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230</v>
      </c>
      <c r="AU161" s="252" t="s">
        <v>88</v>
      </c>
      <c r="AV161" s="13" t="s">
        <v>88</v>
      </c>
      <c r="AW161" s="13" t="s">
        <v>4</v>
      </c>
      <c r="AX161" s="13" t="s">
        <v>86</v>
      </c>
      <c r="AY161" s="252" t="s">
        <v>216</v>
      </c>
    </row>
    <row r="162" s="2" customFormat="1" ht="16.5" customHeight="1">
      <c r="A162" s="39"/>
      <c r="B162" s="40"/>
      <c r="C162" s="264" t="s">
        <v>260</v>
      </c>
      <c r="D162" s="264" t="s">
        <v>372</v>
      </c>
      <c r="E162" s="265" t="s">
        <v>8671</v>
      </c>
      <c r="F162" s="266" t="s">
        <v>8672</v>
      </c>
      <c r="G162" s="267" t="s">
        <v>221</v>
      </c>
      <c r="H162" s="268">
        <v>4.04</v>
      </c>
      <c r="I162" s="269"/>
      <c r="J162" s="270">
        <f>ROUND(I162*H162,2)</f>
        <v>0</v>
      </c>
      <c r="K162" s="266" t="s">
        <v>222</v>
      </c>
      <c r="L162" s="271"/>
      <c r="M162" s="272" t="s">
        <v>1</v>
      </c>
      <c r="N162" s="273" t="s">
        <v>44</v>
      </c>
      <c r="O162" s="92"/>
      <c r="P162" s="237">
        <f>O162*H162</f>
        <v>0</v>
      </c>
      <c r="Q162" s="237">
        <v>0.0043</v>
      </c>
      <c r="R162" s="237">
        <f>Q162*H162</f>
        <v>0.017371999999999999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250</v>
      </c>
      <c r="AT162" s="239" t="s">
        <v>372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8673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121</v>
      </c>
      <c r="G163" s="242"/>
      <c r="H163" s="246">
        <v>4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86</v>
      </c>
      <c r="AY163" s="252" t="s">
        <v>216</v>
      </c>
    </row>
    <row r="164" s="13" customFormat="1">
      <c r="A164" s="13"/>
      <c r="B164" s="241"/>
      <c r="C164" s="242"/>
      <c r="D164" s="243" t="s">
        <v>230</v>
      </c>
      <c r="E164" s="242"/>
      <c r="F164" s="245" t="s">
        <v>8674</v>
      </c>
      <c r="G164" s="242"/>
      <c r="H164" s="246">
        <v>4.04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230</v>
      </c>
      <c r="AU164" s="252" t="s">
        <v>88</v>
      </c>
      <c r="AV164" s="13" t="s">
        <v>88</v>
      </c>
      <c r="AW164" s="13" t="s">
        <v>4</v>
      </c>
      <c r="AX164" s="13" t="s">
        <v>86</v>
      </c>
      <c r="AY164" s="252" t="s">
        <v>216</v>
      </c>
    </row>
    <row r="165" s="2" customFormat="1" ht="16.5" customHeight="1">
      <c r="A165" s="39"/>
      <c r="B165" s="40"/>
      <c r="C165" s="228" t="s">
        <v>265</v>
      </c>
      <c r="D165" s="228" t="s">
        <v>218</v>
      </c>
      <c r="E165" s="229" t="s">
        <v>8675</v>
      </c>
      <c r="F165" s="230" t="s">
        <v>8676</v>
      </c>
      <c r="G165" s="231" t="s">
        <v>221</v>
      </c>
      <c r="H165" s="232">
        <v>51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0.00040000000000000002</v>
      </c>
      <c r="R165" s="237">
        <f>Q165*H165</f>
        <v>0.020400000000000001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8677</v>
      </c>
    </row>
    <row r="166" s="2" customFormat="1" ht="16.5" customHeight="1">
      <c r="A166" s="39"/>
      <c r="B166" s="40"/>
      <c r="C166" s="264" t="s">
        <v>269</v>
      </c>
      <c r="D166" s="264" t="s">
        <v>372</v>
      </c>
      <c r="E166" s="265" t="s">
        <v>8678</v>
      </c>
      <c r="F166" s="266" t="s">
        <v>8679</v>
      </c>
      <c r="G166" s="267" t="s">
        <v>221</v>
      </c>
      <c r="H166" s="268">
        <v>52.020000000000003</v>
      </c>
      <c r="I166" s="269"/>
      <c r="J166" s="270">
        <f>ROUND(I166*H166,2)</f>
        <v>0</v>
      </c>
      <c r="K166" s="266" t="s">
        <v>222</v>
      </c>
      <c r="L166" s="271"/>
      <c r="M166" s="272" t="s">
        <v>1</v>
      </c>
      <c r="N166" s="273" t="s">
        <v>44</v>
      </c>
      <c r="O166" s="92"/>
      <c r="P166" s="237">
        <f>O166*H166</f>
        <v>0</v>
      </c>
      <c r="Q166" s="237">
        <v>0.045999999999999999</v>
      </c>
      <c r="R166" s="237">
        <f>Q166*H166</f>
        <v>2.3929200000000002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250</v>
      </c>
      <c r="AT166" s="239" t="s">
        <v>372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8680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8681</v>
      </c>
      <c r="G167" s="242"/>
      <c r="H167" s="246">
        <v>51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88</v>
      </c>
      <c r="AV167" s="13" t="s">
        <v>88</v>
      </c>
      <c r="AW167" s="13" t="s">
        <v>34</v>
      </c>
      <c r="AX167" s="13" t="s">
        <v>86</v>
      </c>
      <c r="AY167" s="252" t="s">
        <v>216</v>
      </c>
    </row>
    <row r="168" s="13" customFormat="1">
      <c r="A168" s="13"/>
      <c r="B168" s="241"/>
      <c r="C168" s="242"/>
      <c r="D168" s="243" t="s">
        <v>230</v>
      </c>
      <c r="E168" s="242"/>
      <c r="F168" s="245" t="s">
        <v>8682</v>
      </c>
      <c r="G168" s="242"/>
      <c r="H168" s="246">
        <v>52.020000000000003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4</v>
      </c>
      <c r="AX168" s="13" t="s">
        <v>86</v>
      </c>
      <c r="AY168" s="252" t="s">
        <v>216</v>
      </c>
    </row>
    <row r="169" s="2" customFormat="1" ht="21.75" customHeight="1">
      <c r="A169" s="39"/>
      <c r="B169" s="40"/>
      <c r="C169" s="264" t="s">
        <v>274</v>
      </c>
      <c r="D169" s="264" t="s">
        <v>372</v>
      </c>
      <c r="E169" s="265" t="s">
        <v>8683</v>
      </c>
      <c r="F169" s="266" t="s">
        <v>8684</v>
      </c>
      <c r="G169" s="267" t="s">
        <v>221</v>
      </c>
      <c r="H169" s="268">
        <v>49.490000000000002</v>
      </c>
      <c r="I169" s="269"/>
      <c r="J169" s="270">
        <f>ROUND(I169*H169,2)</f>
        <v>0</v>
      </c>
      <c r="K169" s="266" t="s">
        <v>222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0.0011000000000000001</v>
      </c>
      <c r="R169" s="237">
        <f>Q169*H169</f>
        <v>0.054439000000000008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8685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8665</v>
      </c>
      <c r="G170" s="242"/>
      <c r="H170" s="246">
        <v>49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86</v>
      </c>
      <c r="AY170" s="252" t="s">
        <v>216</v>
      </c>
    </row>
    <row r="171" s="13" customFormat="1">
      <c r="A171" s="13"/>
      <c r="B171" s="241"/>
      <c r="C171" s="242"/>
      <c r="D171" s="243" t="s">
        <v>230</v>
      </c>
      <c r="E171" s="242"/>
      <c r="F171" s="245" t="s">
        <v>8666</v>
      </c>
      <c r="G171" s="242"/>
      <c r="H171" s="246">
        <v>49.490000000000002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230</v>
      </c>
      <c r="AU171" s="252" t="s">
        <v>88</v>
      </c>
      <c r="AV171" s="13" t="s">
        <v>88</v>
      </c>
      <c r="AW171" s="13" t="s">
        <v>4</v>
      </c>
      <c r="AX171" s="13" t="s">
        <v>86</v>
      </c>
      <c r="AY171" s="252" t="s">
        <v>216</v>
      </c>
    </row>
    <row r="172" s="2" customFormat="1" ht="16.5" customHeight="1">
      <c r="A172" s="39"/>
      <c r="B172" s="40"/>
      <c r="C172" s="264" t="s">
        <v>280</v>
      </c>
      <c r="D172" s="264" t="s">
        <v>372</v>
      </c>
      <c r="E172" s="265" t="s">
        <v>8686</v>
      </c>
      <c r="F172" s="266" t="s">
        <v>8687</v>
      </c>
      <c r="G172" s="267" t="s">
        <v>221</v>
      </c>
      <c r="H172" s="268">
        <v>4.04</v>
      </c>
      <c r="I172" s="269"/>
      <c r="J172" s="270">
        <f>ROUND(I172*H172,2)</f>
        <v>0</v>
      </c>
      <c r="K172" s="266" t="s">
        <v>222</v>
      </c>
      <c r="L172" s="271"/>
      <c r="M172" s="272" t="s">
        <v>1</v>
      </c>
      <c r="N172" s="273" t="s">
        <v>44</v>
      </c>
      <c r="O172" s="92"/>
      <c r="P172" s="237">
        <f>O172*H172</f>
        <v>0</v>
      </c>
      <c r="Q172" s="237">
        <v>0.0060000000000000001</v>
      </c>
      <c r="R172" s="237">
        <f>Q172*H172</f>
        <v>0.024240000000000001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250</v>
      </c>
      <c r="AT172" s="239" t="s">
        <v>372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8688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8689</v>
      </c>
      <c r="G173" s="242"/>
      <c r="H173" s="246">
        <v>4.04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86</v>
      </c>
      <c r="AY173" s="252" t="s">
        <v>216</v>
      </c>
    </row>
    <row r="174" s="2" customFormat="1" ht="16.5" customHeight="1">
      <c r="A174" s="39"/>
      <c r="B174" s="40"/>
      <c r="C174" s="228" t="s">
        <v>8</v>
      </c>
      <c r="D174" s="228" t="s">
        <v>218</v>
      </c>
      <c r="E174" s="229" t="s">
        <v>8690</v>
      </c>
      <c r="F174" s="230" t="s">
        <v>8691</v>
      </c>
      <c r="G174" s="231" t="s">
        <v>221</v>
      </c>
      <c r="H174" s="232">
        <v>1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8692</v>
      </c>
    </row>
    <row r="175" s="2" customFormat="1" ht="24.15" customHeight="1">
      <c r="A175" s="39"/>
      <c r="B175" s="40"/>
      <c r="C175" s="264" t="s">
        <v>290</v>
      </c>
      <c r="D175" s="264" t="s">
        <v>372</v>
      </c>
      <c r="E175" s="265" t="s">
        <v>8693</v>
      </c>
      <c r="F175" s="266" t="s">
        <v>8694</v>
      </c>
      <c r="G175" s="267" t="s">
        <v>221</v>
      </c>
      <c r="H175" s="268">
        <v>1</v>
      </c>
      <c r="I175" s="269"/>
      <c r="J175" s="270">
        <f>ROUND(I175*H175,2)</f>
        <v>0</v>
      </c>
      <c r="K175" s="266" t="s">
        <v>222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8695</v>
      </c>
    </row>
    <row r="176" s="2" customFormat="1" ht="16.5" customHeight="1">
      <c r="A176" s="39"/>
      <c r="B176" s="40"/>
      <c r="C176" s="228" t="s">
        <v>297</v>
      </c>
      <c r="D176" s="228" t="s">
        <v>218</v>
      </c>
      <c r="E176" s="229" t="s">
        <v>8696</v>
      </c>
      <c r="F176" s="230" t="s">
        <v>8697</v>
      </c>
      <c r="G176" s="231" t="s">
        <v>293</v>
      </c>
      <c r="H176" s="232">
        <v>127.09999999999999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8698</v>
      </c>
    </row>
    <row r="177" s="13" customFormat="1">
      <c r="A177" s="13"/>
      <c r="B177" s="241"/>
      <c r="C177" s="242"/>
      <c r="D177" s="243" t="s">
        <v>230</v>
      </c>
      <c r="E177" s="244" t="s">
        <v>1</v>
      </c>
      <c r="F177" s="245" t="s">
        <v>8699</v>
      </c>
      <c r="G177" s="242"/>
      <c r="H177" s="246">
        <v>127.09999999999999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230</v>
      </c>
      <c r="AU177" s="252" t="s">
        <v>88</v>
      </c>
      <c r="AV177" s="13" t="s">
        <v>88</v>
      </c>
      <c r="AW177" s="13" t="s">
        <v>34</v>
      </c>
      <c r="AX177" s="13" t="s">
        <v>86</v>
      </c>
      <c r="AY177" s="252" t="s">
        <v>216</v>
      </c>
    </row>
    <row r="178" s="2" customFormat="1" ht="16.5" customHeight="1">
      <c r="A178" s="39"/>
      <c r="B178" s="40"/>
      <c r="C178" s="264" t="s">
        <v>302</v>
      </c>
      <c r="D178" s="264" t="s">
        <v>372</v>
      </c>
      <c r="E178" s="265" t="s">
        <v>8700</v>
      </c>
      <c r="F178" s="266" t="s">
        <v>8701</v>
      </c>
      <c r="G178" s="267" t="s">
        <v>293</v>
      </c>
      <c r="H178" s="268">
        <v>139.81</v>
      </c>
      <c r="I178" s="269"/>
      <c r="J178" s="270">
        <f>ROUND(I178*H178,2)</f>
        <v>0</v>
      </c>
      <c r="K178" s="266" t="s">
        <v>222</v>
      </c>
      <c r="L178" s="271"/>
      <c r="M178" s="272" t="s">
        <v>1</v>
      </c>
      <c r="N178" s="273" t="s">
        <v>44</v>
      </c>
      <c r="O178" s="92"/>
      <c r="P178" s="237">
        <f>O178*H178</f>
        <v>0</v>
      </c>
      <c r="Q178" s="237">
        <v>0.0012999999999999999</v>
      </c>
      <c r="R178" s="237">
        <f>Q178*H178</f>
        <v>0.181753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250</v>
      </c>
      <c r="AT178" s="239" t="s">
        <v>372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8702</v>
      </c>
    </row>
    <row r="179" s="13" customFormat="1">
      <c r="A179" s="13"/>
      <c r="B179" s="241"/>
      <c r="C179" s="242"/>
      <c r="D179" s="243" t="s">
        <v>230</v>
      </c>
      <c r="E179" s="244" t="s">
        <v>1</v>
      </c>
      <c r="F179" s="245" t="s">
        <v>8703</v>
      </c>
      <c r="G179" s="242"/>
      <c r="H179" s="246">
        <v>139.81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230</v>
      </c>
      <c r="AU179" s="252" t="s">
        <v>88</v>
      </c>
      <c r="AV179" s="13" t="s">
        <v>88</v>
      </c>
      <c r="AW179" s="13" t="s">
        <v>34</v>
      </c>
      <c r="AX179" s="13" t="s">
        <v>86</v>
      </c>
      <c r="AY179" s="252" t="s">
        <v>216</v>
      </c>
    </row>
    <row r="180" s="2" customFormat="1" ht="16.5" customHeight="1">
      <c r="A180" s="39"/>
      <c r="B180" s="40"/>
      <c r="C180" s="264" t="s">
        <v>309</v>
      </c>
      <c r="D180" s="264" t="s">
        <v>372</v>
      </c>
      <c r="E180" s="265" t="s">
        <v>8704</v>
      </c>
      <c r="F180" s="266" t="s">
        <v>8705</v>
      </c>
      <c r="G180" s="267" t="s">
        <v>293</v>
      </c>
      <c r="H180" s="268">
        <v>419.43000000000001</v>
      </c>
      <c r="I180" s="269"/>
      <c r="J180" s="270">
        <f>ROUND(I180*H180,2)</f>
        <v>0</v>
      </c>
      <c r="K180" s="266" t="s">
        <v>222</v>
      </c>
      <c r="L180" s="271"/>
      <c r="M180" s="272" t="s">
        <v>1</v>
      </c>
      <c r="N180" s="273" t="s">
        <v>44</v>
      </c>
      <c r="O180" s="92"/>
      <c r="P180" s="237">
        <f>O180*H180</f>
        <v>0</v>
      </c>
      <c r="Q180" s="237">
        <v>4.0000000000000003E-05</v>
      </c>
      <c r="R180" s="237">
        <f>Q180*H180</f>
        <v>0.016777200000000003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250</v>
      </c>
      <c r="AT180" s="239" t="s">
        <v>372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8706</v>
      </c>
    </row>
    <row r="181" s="13" customFormat="1">
      <c r="A181" s="13"/>
      <c r="B181" s="241"/>
      <c r="C181" s="242"/>
      <c r="D181" s="243" t="s">
        <v>230</v>
      </c>
      <c r="E181" s="244" t="s">
        <v>1</v>
      </c>
      <c r="F181" s="245" t="s">
        <v>8707</v>
      </c>
      <c r="G181" s="242"/>
      <c r="H181" s="246">
        <v>419.43000000000001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88</v>
      </c>
      <c r="AV181" s="13" t="s">
        <v>88</v>
      </c>
      <c r="AW181" s="13" t="s">
        <v>34</v>
      </c>
      <c r="AX181" s="13" t="s">
        <v>86</v>
      </c>
      <c r="AY181" s="252" t="s">
        <v>216</v>
      </c>
    </row>
    <row r="182" s="2" customFormat="1" ht="16.5" customHeight="1">
      <c r="A182" s="39"/>
      <c r="B182" s="40"/>
      <c r="C182" s="264" t="s">
        <v>313</v>
      </c>
      <c r="D182" s="264" t="s">
        <v>372</v>
      </c>
      <c r="E182" s="265" t="s">
        <v>8708</v>
      </c>
      <c r="F182" s="266" t="s">
        <v>8709</v>
      </c>
      <c r="G182" s="267" t="s">
        <v>293</v>
      </c>
      <c r="H182" s="268">
        <v>635.5</v>
      </c>
      <c r="I182" s="269"/>
      <c r="J182" s="270">
        <f>ROUND(I182*H182,2)</f>
        <v>0</v>
      </c>
      <c r="K182" s="266" t="s">
        <v>222</v>
      </c>
      <c r="L182" s="271"/>
      <c r="M182" s="272" t="s">
        <v>1</v>
      </c>
      <c r="N182" s="273" t="s">
        <v>44</v>
      </c>
      <c r="O182" s="92"/>
      <c r="P182" s="237">
        <f>O182*H182</f>
        <v>0</v>
      </c>
      <c r="Q182" s="237">
        <v>2.0000000000000002E-05</v>
      </c>
      <c r="R182" s="237">
        <f>Q182*H182</f>
        <v>0.012710000000000001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250</v>
      </c>
      <c r="AT182" s="239" t="s">
        <v>372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8710</v>
      </c>
    </row>
    <row r="183" s="13" customFormat="1">
      <c r="A183" s="13"/>
      <c r="B183" s="241"/>
      <c r="C183" s="242"/>
      <c r="D183" s="243" t="s">
        <v>230</v>
      </c>
      <c r="E183" s="244" t="s">
        <v>1</v>
      </c>
      <c r="F183" s="245" t="s">
        <v>8711</v>
      </c>
      <c r="G183" s="242"/>
      <c r="H183" s="246">
        <v>635.5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230</v>
      </c>
      <c r="AU183" s="252" t="s">
        <v>88</v>
      </c>
      <c r="AV183" s="13" t="s">
        <v>88</v>
      </c>
      <c r="AW183" s="13" t="s">
        <v>34</v>
      </c>
      <c r="AX183" s="13" t="s">
        <v>86</v>
      </c>
      <c r="AY183" s="252" t="s">
        <v>216</v>
      </c>
    </row>
    <row r="184" s="2" customFormat="1" ht="16.5" customHeight="1">
      <c r="A184" s="39"/>
      <c r="B184" s="40"/>
      <c r="C184" s="264" t="s">
        <v>7</v>
      </c>
      <c r="D184" s="264" t="s">
        <v>372</v>
      </c>
      <c r="E184" s="265" t="s">
        <v>8712</v>
      </c>
      <c r="F184" s="266" t="s">
        <v>8713</v>
      </c>
      <c r="G184" s="267" t="s">
        <v>221</v>
      </c>
      <c r="H184" s="268">
        <v>53</v>
      </c>
      <c r="I184" s="269"/>
      <c r="J184" s="270">
        <f>ROUND(I184*H184,2)</f>
        <v>0</v>
      </c>
      <c r="K184" s="266" t="s">
        <v>222</v>
      </c>
      <c r="L184" s="271"/>
      <c r="M184" s="272" t="s">
        <v>1</v>
      </c>
      <c r="N184" s="273" t="s">
        <v>44</v>
      </c>
      <c r="O184" s="92"/>
      <c r="P184" s="237">
        <f>O184*H184</f>
        <v>0</v>
      </c>
      <c r="Q184" s="237">
        <v>1.0000000000000001E-05</v>
      </c>
      <c r="R184" s="237">
        <f>Q184*H184</f>
        <v>0.00053000000000000009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250</v>
      </c>
      <c r="AT184" s="239" t="s">
        <v>372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8714</v>
      </c>
    </row>
    <row r="185" s="12" customFormat="1" ht="22.8" customHeight="1">
      <c r="A185" s="12"/>
      <c r="B185" s="212"/>
      <c r="C185" s="213"/>
      <c r="D185" s="214" t="s">
        <v>78</v>
      </c>
      <c r="E185" s="226" t="s">
        <v>526</v>
      </c>
      <c r="F185" s="226" t="s">
        <v>527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P186</f>
        <v>0</v>
      </c>
      <c r="Q185" s="220"/>
      <c r="R185" s="221">
        <f>R186</f>
        <v>0</v>
      </c>
      <c r="S185" s="220"/>
      <c r="T185" s="22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86</v>
      </c>
      <c r="AT185" s="224" t="s">
        <v>78</v>
      </c>
      <c r="AU185" s="224" t="s">
        <v>86</v>
      </c>
      <c r="AY185" s="223" t="s">
        <v>216</v>
      </c>
      <c r="BK185" s="225">
        <f>BK186</f>
        <v>0</v>
      </c>
    </row>
    <row r="186" s="2" customFormat="1" ht="16.5" customHeight="1">
      <c r="A186" s="39"/>
      <c r="B186" s="40"/>
      <c r="C186" s="228" t="s">
        <v>320</v>
      </c>
      <c r="D186" s="228" t="s">
        <v>218</v>
      </c>
      <c r="E186" s="229" t="s">
        <v>8715</v>
      </c>
      <c r="F186" s="230" t="s">
        <v>8716</v>
      </c>
      <c r="G186" s="231" t="s">
        <v>359</v>
      </c>
      <c r="H186" s="232">
        <v>15.026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8717</v>
      </c>
    </row>
    <row r="187" s="12" customFormat="1" ht="25.92" customHeight="1">
      <c r="A187" s="12"/>
      <c r="B187" s="212"/>
      <c r="C187" s="213"/>
      <c r="D187" s="214" t="s">
        <v>78</v>
      </c>
      <c r="E187" s="215" t="s">
        <v>1839</v>
      </c>
      <c r="F187" s="215" t="s">
        <v>1840</v>
      </c>
      <c r="G187" s="213"/>
      <c r="H187" s="213"/>
      <c r="I187" s="216"/>
      <c r="J187" s="217">
        <f>BK187</f>
        <v>0</v>
      </c>
      <c r="K187" s="213"/>
      <c r="L187" s="218"/>
      <c r="M187" s="219"/>
      <c r="N187" s="220"/>
      <c r="O187" s="220"/>
      <c r="P187" s="221">
        <f>P188</f>
        <v>0</v>
      </c>
      <c r="Q187" s="220"/>
      <c r="R187" s="221">
        <f>R188</f>
        <v>6.0000000000000002E-05</v>
      </c>
      <c r="S187" s="220"/>
      <c r="T187" s="222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88</v>
      </c>
      <c r="AT187" s="224" t="s">
        <v>78</v>
      </c>
      <c r="AU187" s="224" t="s">
        <v>79</v>
      </c>
      <c r="AY187" s="223" t="s">
        <v>216</v>
      </c>
      <c r="BK187" s="225">
        <f>BK188</f>
        <v>0</v>
      </c>
    </row>
    <row r="188" s="12" customFormat="1" ht="22.8" customHeight="1">
      <c r="A188" s="12"/>
      <c r="B188" s="212"/>
      <c r="C188" s="213"/>
      <c r="D188" s="214" t="s">
        <v>78</v>
      </c>
      <c r="E188" s="226" t="s">
        <v>2794</v>
      </c>
      <c r="F188" s="226" t="s">
        <v>2795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P189</f>
        <v>0</v>
      </c>
      <c r="Q188" s="220"/>
      <c r="R188" s="221">
        <f>R189</f>
        <v>6.0000000000000002E-05</v>
      </c>
      <c r="S188" s="220"/>
      <c r="T188" s="222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88</v>
      </c>
      <c r="AT188" s="224" t="s">
        <v>78</v>
      </c>
      <c r="AU188" s="224" t="s">
        <v>86</v>
      </c>
      <c r="AY188" s="223" t="s">
        <v>216</v>
      </c>
      <c r="BK188" s="225">
        <f>BK189</f>
        <v>0</v>
      </c>
    </row>
    <row r="189" s="2" customFormat="1" ht="21.75" customHeight="1">
      <c r="A189" s="39"/>
      <c r="B189" s="40"/>
      <c r="C189" s="228" t="s">
        <v>325</v>
      </c>
      <c r="D189" s="228" t="s">
        <v>218</v>
      </c>
      <c r="E189" s="229" t="s">
        <v>8718</v>
      </c>
      <c r="F189" s="230" t="s">
        <v>8719</v>
      </c>
      <c r="G189" s="231" t="s">
        <v>2040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74" t="s">
        <v>1</v>
      </c>
      <c r="N189" s="275" t="s">
        <v>44</v>
      </c>
      <c r="O189" s="276"/>
      <c r="P189" s="277">
        <f>O189*H189</f>
        <v>0</v>
      </c>
      <c r="Q189" s="277">
        <v>6.0000000000000002E-05</v>
      </c>
      <c r="R189" s="277">
        <f>Q189*H189</f>
        <v>6.0000000000000002E-05</v>
      </c>
      <c r="S189" s="277">
        <v>0</v>
      </c>
      <c r="T189" s="27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8720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Fm4YTi/1Y8c66CUxwGhk+9mGsQz7Gl8SF2TNjycJyxARDeYd/PH5VX0B3pXTn9kZA8UjbMWozShRhotMrIoeFw==" hashValue="s5HEScz6Z1wU3CKNZLEcOsdzWPOvmyubGiL1s9Hl2KH59jv7oIycdqyqxsTTftsIET6CEOvLfbJ3qhk56Q9YWQ==" algorithmName="SHA-512" password="EA0A"/>
  <autoFilter ref="C125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8454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8721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8634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ROUND((SUM(BE127:BE186)),  2)</f>
        <v>0</v>
      </c>
      <c r="G35" s="39"/>
      <c r="H35" s="39"/>
      <c r="I35" s="166">
        <v>0.20999999999999999</v>
      </c>
      <c r="J35" s="165">
        <f>ROUND(((SUM(BE127:BE186))*I35),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ROUND((SUM(BF127:BF186)),  2)</f>
        <v>0</v>
      </c>
      <c r="G36" s="39"/>
      <c r="H36" s="39"/>
      <c r="I36" s="166">
        <v>0.14999999999999999</v>
      </c>
      <c r="J36" s="165">
        <f>ROUND(((SUM(BF127:BF186))*I36),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ROUND((SUM(BG127:BG186)),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ROUND((SUM(BH127:BH186)),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ROUND((SUM(BI127:BI186)),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8454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51b -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386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535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536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198</v>
      </c>
      <c r="E103" s="198"/>
      <c r="F103" s="198"/>
      <c r="G103" s="198"/>
      <c r="H103" s="198"/>
      <c r="I103" s="198"/>
      <c r="J103" s="199">
        <f>J171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199</v>
      </c>
      <c r="E104" s="198"/>
      <c r="F104" s="198"/>
      <c r="G104" s="198"/>
      <c r="H104" s="198"/>
      <c r="I104" s="198"/>
      <c r="J104" s="199">
        <f>J179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200</v>
      </c>
      <c r="E105" s="198"/>
      <c r="F105" s="198"/>
      <c r="G105" s="198"/>
      <c r="H105" s="198"/>
      <c r="I105" s="198"/>
      <c r="J105" s="199">
        <f>J185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8454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51b - Oplocení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F14</f>
        <v>Kaplického 386</v>
      </c>
      <c r="G121" s="41"/>
      <c r="H121" s="41"/>
      <c r="I121" s="33" t="s">
        <v>24</v>
      </c>
      <c r="J121" s="80" t="str">
        <f>IF(J14="","",J14)</f>
        <v>15.9.2021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26</v>
      </c>
      <c r="D123" s="41"/>
      <c r="E123" s="41"/>
      <c r="F123" s="28" t="str">
        <f>E17</f>
        <v>SM Liberec, Nám.Dr.E.Beneše 1, Liberec, 460 59</v>
      </c>
      <c r="G123" s="41"/>
      <c r="H123" s="41"/>
      <c r="I123" s="33" t="s">
        <v>32</v>
      </c>
      <c r="J123" s="37" t="str">
        <f>E23</f>
        <v>FS Vision, s.r.o., B.Němcové 54/9, Liberec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35</v>
      </c>
      <c r="J124" s="37" t="str">
        <f>E26</f>
        <v>Ing. Jaroslav Šíma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202</v>
      </c>
      <c r="D126" s="204" t="s">
        <v>64</v>
      </c>
      <c r="E126" s="204" t="s">
        <v>60</v>
      </c>
      <c r="F126" s="204" t="s">
        <v>61</v>
      </c>
      <c r="G126" s="204" t="s">
        <v>203</v>
      </c>
      <c r="H126" s="204" t="s">
        <v>204</v>
      </c>
      <c r="I126" s="204" t="s">
        <v>205</v>
      </c>
      <c r="J126" s="204" t="s">
        <v>193</v>
      </c>
      <c r="K126" s="205" t="s">
        <v>206</v>
      </c>
      <c r="L126" s="206"/>
      <c r="M126" s="101" t="s">
        <v>1</v>
      </c>
      <c r="N126" s="102" t="s">
        <v>43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4.5480644000000003</v>
      </c>
      <c r="S127" s="105"/>
      <c r="T127" s="210">
        <f>T128</f>
        <v>26.617470000000004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195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214</v>
      </c>
      <c r="F128" s="215" t="s">
        <v>215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P129+P132+P139+P171+P179+P185</f>
        <v>0</v>
      </c>
      <c r="Q128" s="220"/>
      <c r="R128" s="221">
        <f>R129+R132+R139+R171+R179+R185</f>
        <v>4.5480644000000003</v>
      </c>
      <c r="S128" s="220"/>
      <c r="T128" s="222">
        <f>T129+T132+T139+T171+T179+T185</f>
        <v>26.617470000000004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79</v>
      </c>
      <c r="AY128" s="223" t="s">
        <v>216</v>
      </c>
      <c r="BK128" s="225">
        <f>BK129+BK132+BK139+BK171+BK179+BK185</f>
        <v>0</v>
      </c>
    </row>
    <row r="129" s="12" customFormat="1" ht="22.8" customHeight="1">
      <c r="A129" s="12"/>
      <c r="B129" s="212"/>
      <c r="C129" s="213"/>
      <c r="D129" s="214" t="s">
        <v>78</v>
      </c>
      <c r="E129" s="226" t="s">
        <v>86</v>
      </c>
      <c r="F129" s="226" t="s">
        <v>217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86</v>
      </c>
      <c r="AT129" s="224" t="s">
        <v>78</v>
      </c>
      <c r="AU129" s="224" t="s">
        <v>86</v>
      </c>
      <c r="AY129" s="223" t="s">
        <v>216</v>
      </c>
      <c r="BK129" s="225">
        <f>SUM(BK130:BK131)</f>
        <v>0</v>
      </c>
    </row>
    <row r="130" s="2" customFormat="1" ht="16.5" customHeight="1">
      <c r="A130" s="39"/>
      <c r="B130" s="40"/>
      <c r="C130" s="228" t="s">
        <v>86</v>
      </c>
      <c r="D130" s="228" t="s">
        <v>218</v>
      </c>
      <c r="E130" s="229" t="s">
        <v>4040</v>
      </c>
      <c r="F130" s="230" t="s">
        <v>4041</v>
      </c>
      <c r="G130" s="231" t="s">
        <v>328</v>
      </c>
      <c r="H130" s="232">
        <v>7.9500000000000002</v>
      </c>
      <c r="I130" s="233"/>
      <c r="J130" s="234">
        <f>ROUND(I130*H130,2)</f>
        <v>0</v>
      </c>
      <c r="K130" s="230" t="s">
        <v>222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8655</v>
      </c>
    </row>
    <row r="131" s="13" customFormat="1">
      <c r="A131" s="13"/>
      <c r="B131" s="241"/>
      <c r="C131" s="242"/>
      <c r="D131" s="243" t="s">
        <v>230</v>
      </c>
      <c r="E131" s="244" t="s">
        <v>1</v>
      </c>
      <c r="F131" s="245" t="s">
        <v>8722</v>
      </c>
      <c r="G131" s="242"/>
      <c r="H131" s="246">
        <v>7.9500000000000002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230</v>
      </c>
      <c r="AU131" s="252" t="s">
        <v>88</v>
      </c>
      <c r="AV131" s="13" t="s">
        <v>88</v>
      </c>
      <c r="AW131" s="13" t="s">
        <v>34</v>
      </c>
      <c r="AX131" s="13" t="s">
        <v>86</v>
      </c>
      <c r="AY131" s="252" t="s">
        <v>216</v>
      </c>
    </row>
    <row r="132" s="12" customFormat="1" ht="22.8" customHeight="1">
      <c r="A132" s="12"/>
      <c r="B132" s="212"/>
      <c r="C132" s="213"/>
      <c r="D132" s="214" t="s">
        <v>78</v>
      </c>
      <c r="E132" s="226" t="s">
        <v>88</v>
      </c>
      <c r="F132" s="226" t="s">
        <v>653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SUM(P133:P138)</f>
        <v>0</v>
      </c>
      <c r="Q132" s="220"/>
      <c r="R132" s="221">
        <f>SUM(R133:R138)</f>
        <v>0.059558399999999997</v>
      </c>
      <c r="S132" s="220"/>
      <c r="T132" s="222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78</v>
      </c>
      <c r="AU132" s="224" t="s">
        <v>86</v>
      </c>
      <c r="AY132" s="223" t="s">
        <v>216</v>
      </c>
      <c r="BK132" s="225">
        <f>SUM(BK133:BK138)</f>
        <v>0</v>
      </c>
    </row>
    <row r="133" s="2" customFormat="1" ht="16.5" customHeight="1">
      <c r="A133" s="39"/>
      <c r="B133" s="40"/>
      <c r="C133" s="228" t="s">
        <v>88</v>
      </c>
      <c r="D133" s="228" t="s">
        <v>218</v>
      </c>
      <c r="E133" s="229" t="s">
        <v>735</v>
      </c>
      <c r="F133" s="230" t="s">
        <v>736</v>
      </c>
      <c r="G133" s="231" t="s">
        <v>277</v>
      </c>
      <c r="H133" s="232">
        <v>22.559999999999999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0.00264</v>
      </c>
      <c r="R133" s="237">
        <f>Q133*H133</f>
        <v>0.059558399999999997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8723</v>
      </c>
    </row>
    <row r="134" s="13" customFormat="1">
      <c r="A134" s="13"/>
      <c r="B134" s="241"/>
      <c r="C134" s="242"/>
      <c r="D134" s="243" t="s">
        <v>230</v>
      </c>
      <c r="E134" s="244" t="s">
        <v>1</v>
      </c>
      <c r="F134" s="245" t="s">
        <v>8724</v>
      </c>
      <c r="G134" s="242"/>
      <c r="H134" s="246">
        <v>12.48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230</v>
      </c>
      <c r="AU134" s="252" t="s">
        <v>88</v>
      </c>
      <c r="AV134" s="13" t="s">
        <v>88</v>
      </c>
      <c r="AW134" s="13" t="s">
        <v>34</v>
      </c>
      <c r="AX134" s="13" t="s">
        <v>79</v>
      </c>
      <c r="AY134" s="252" t="s">
        <v>216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8725</v>
      </c>
      <c r="G135" s="242"/>
      <c r="H135" s="246">
        <v>7.6799999999999997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88</v>
      </c>
      <c r="AV135" s="13" t="s">
        <v>88</v>
      </c>
      <c r="AW135" s="13" t="s">
        <v>34</v>
      </c>
      <c r="AX135" s="13" t="s">
        <v>79</v>
      </c>
      <c r="AY135" s="252" t="s">
        <v>216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8726</v>
      </c>
      <c r="G136" s="242"/>
      <c r="H136" s="246">
        <v>2.3999999999999999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79</v>
      </c>
      <c r="AY136" s="252" t="s">
        <v>216</v>
      </c>
    </row>
    <row r="137" s="14" customFormat="1">
      <c r="A137" s="14"/>
      <c r="B137" s="253"/>
      <c r="C137" s="254"/>
      <c r="D137" s="243" t="s">
        <v>230</v>
      </c>
      <c r="E137" s="255" t="s">
        <v>1</v>
      </c>
      <c r="F137" s="256" t="s">
        <v>8727</v>
      </c>
      <c r="G137" s="254"/>
      <c r="H137" s="257">
        <v>22.559999999999999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230</v>
      </c>
      <c r="AU137" s="263" t="s">
        <v>88</v>
      </c>
      <c r="AV137" s="14" t="s">
        <v>121</v>
      </c>
      <c r="AW137" s="14" t="s">
        <v>34</v>
      </c>
      <c r="AX137" s="14" t="s">
        <v>86</v>
      </c>
      <c r="AY137" s="263" t="s">
        <v>216</v>
      </c>
    </row>
    <row r="138" s="2" customFormat="1" ht="16.5" customHeight="1">
      <c r="A138" s="39"/>
      <c r="B138" s="40"/>
      <c r="C138" s="228" t="s">
        <v>99</v>
      </c>
      <c r="D138" s="228" t="s">
        <v>218</v>
      </c>
      <c r="E138" s="229" t="s">
        <v>739</v>
      </c>
      <c r="F138" s="230" t="s">
        <v>740</v>
      </c>
      <c r="G138" s="231" t="s">
        <v>277</v>
      </c>
      <c r="H138" s="232">
        <v>22.559999999999999</v>
      </c>
      <c r="I138" s="233"/>
      <c r="J138" s="234">
        <f>ROUND(I138*H138,2)</f>
        <v>0</v>
      </c>
      <c r="K138" s="230" t="s">
        <v>222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8728</v>
      </c>
    </row>
    <row r="139" s="12" customFormat="1" ht="22.8" customHeight="1">
      <c r="A139" s="12"/>
      <c r="B139" s="212"/>
      <c r="C139" s="213"/>
      <c r="D139" s="214" t="s">
        <v>78</v>
      </c>
      <c r="E139" s="226" t="s">
        <v>99</v>
      </c>
      <c r="F139" s="226" t="s">
        <v>752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SUM(P140:P170)</f>
        <v>0</v>
      </c>
      <c r="Q139" s="220"/>
      <c r="R139" s="221">
        <f>SUM(R140:R170)</f>
        <v>4.4885060000000001</v>
      </c>
      <c r="S139" s="220"/>
      <c r="T139" s="222">
        <f>SUM(T140:T170)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78</v>
      </c>
      <c r="AU139" s="224" t="s">
        <v>86</v>
      </c>
      <c r="AY139" s="223" t="s">
        <v>216</v>
      </c>
      <c r="BK139" s="225">
        <f>SUM(BK140:BK170)</f>
        <v>0</v>
      </c>
    </row>
    <row r="140" s="2" customFormat="1" ht="16.5" customHeight="1">
      <c r="A140" s="39"/>
      <c r="B140" s="40"/>
      <c r="C140" s="228" t="s">
        <v>121</v>
      </c>
      <c r="D140" s="228" t="s">
        <v>218</v>
      </c>
      <c r="E140" s="229" t="s">
        <v>8657</v>
      </c>
      <c r="F140" s="230" t="s">
        <v>8658</v>
      </c>
      <c r="G140" s="231" t="s">
        <v>221</v>
      </c>
      <c r="H140" s="232">
        <v>21</v>
      </c>
      <c r="I140" s="233"/>
      <c r="J140" s="234">
        <f>ROUND(I140*H140,2)</f>
        <v>0</v>
      </c>
      <c r="K140" s="230" t="s">
        <v>222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0.17488999999999999</v>
      </c>
      <c r="R140" s="237">
        <f>Q140*H140</f>
        <v>3.6726899999999998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8659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8729</v>
      </c>
      <c r="G141" s="242"/>
      <c r="H141" s="246">
        <v>13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88</v>
      </c>
      <c r="AV141" s="13" t="s">
        <v>88</v>
      </c>
      <c r="AW141" s="13" t="s">
        <v>34</v>
      </c>
      <c r="AX141" s="13" t="s">
        <v>79</v>
      </c>
      <c r="AY141" s="252" t="s">
        <v>216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8730</v>
      </c>
      <c r="G142" s="242"/>
      <c r="H142" s="246">
        <v>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79</v>
      </c>
      <c r="AY142" s="252" t="s">
        <v>216</v>
      </c>
    </row>
    <row r="143" s="14" customFormat="1">
      <c r="A143" s="14"/>
      <c r="B143" s="253"/>
      <c r="C143" s="254"/>
      <c r="D143" s="243" t="s">
        <v>230</v>
      </c>
      <c r="E143" s="255" t="s">
        <v>1</v>
      </c>
      <c r="F143" s="256" t="s">
        <v>285</v>
      </c>
      <c r="G143" s="254"/>
      <c r="H143" s="257">
        <v>21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230</v>
      </c>
      <c r="AU143" s="263" t="s">
        <v>88</v>
      </c>
      <c r="AV143" s="14" t="s">
        <v>121</v>
      </c>
      <c r="AW143" s="14" t="s">
        <v>34</v>
      </c>
      <c r="AX143" s="14" t="s">
        <v>86</v>
      </c>
      <c r="AY143" s="263" t="s">
        <v>216</v>
      </c>
    </row>
    <row r="144" s="2" customFormat="1" ht="16.5" customHeight="1">
      <c r="A144" s="39"/>
      <c r="B144" s="40"/>
      <c r="C144" s="264" t="s">
        <v>236</v>
      </c>
      <c r="D144" s="264" t="s">
        <v>372</v>
      </c>
      <c r="E144" s="265" t="s">
        <v>8662</v>
      </c>
      <c r="F144" s="266" t="s">
        <v>8663</v>
      </c>
      <c r="G144" s="267" t="s">
        <v>221</v>
      </c>
      <c r="H144" s="268">
        <v>13.130000000000001</v>
      </c>
      <c r="I144" s="269"/>
      <c r="J144" s="270">
        <f>ROUND(I144*H144,2)</f>
        <v>0</v>
      </c>
      <c r="K144" s="266" t="s">
        <v>1</v>
      </c>
      <c r="L144" s="271"/>
      <c r="M144" s="272" t="s">
        <v>1</v>
      </c>
      <c r="N144" s="273" t="s">
        <v>44</v>
      </c>
      <c r="O144" s="92"/>
      <c r="P144" s="237">
        <f>O144*H144</f>
        <v>0</v>
      </c>
      <c r="Q144" s="237">
        <v>0.0035000000000000001</v>
      </c>
      <c r="R144" s="237">
        <f>Q144*H144</f>
        <v>0.045955000000000003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250</v>
      </c>
      <c r="AT144" s="239" t="s">
        <v>372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8664</v>
      </c>
    </row>
    <row r="145" s="13" customFormat="1">
      <c r="A145" s="13"/>
      <c r="B145" s="241"/>
      <c r="C145" s="242"/>
      <c r="D145" s="243" t="s">
        <v>230</v>
      </c>
      <c r="E145" s="244" t="s">
        <v>1</v>
      </c>
      <c r="F145" s="245" t="s">
        <v>8729</v>
      </c>
      <c r="G145" s="242"/>
      <c r="H145" s="246">
        <v>13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230</v>
      </c>
      <c r="AU145" s="252" t="s">
        <v>88</v>
      </c>
      <c r="AV145" s="13" t="s">
        <v>88</v>
      </c>
      <c r="AW145" s="13" t="s">
        <v>34</v>
      </c>
      <c r="AX145" s="13" t="s">
        <v>86</v>
      </c>
      <c r="AY145" s="252" t="s">
        <v>216</v>
      </c>
    </row>
    <row r="146" s="13" customFormat="1">
      <c r="A146" s="13"/>
      <c r="B146" s="241"/>
      <c r="C146" s="242"/>
      <c r="D146" s="243" t="s">
        <v>230</v>
      </c>
      <c r="E146" s="242"/>
      <c r="F146" s="245" t="s">
        <v>8731</v>
      </c>
      <c r="G146" s="242"/>
      <c r="H146" s="246">
        <v>13.130000000000001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64" t="s">
        <v>241</v>
      </c>
      <c r="D147" s="264" t="s">
        <v>372</v>
      </c>
      <c r="E147" s="265" t="s">
        <v>8667</v>
      </c>
      <c r="F147" s="266" t="s">
        <v>8668</v>
      </c>
      <c r="G147" s="267" t="s">
        <v>221</v>
      </c>
      <c r="H147" s="268">
        <v>8.0800000000000001</v>
      </c>
      <c r="I147" s="269"/>
      <c r="J147" s="270">
        <f>ROUND(I147*H147,2)</f>
        <v>0</v>
      </c>
      <c r="K147" s="266" t="s">
        <v>222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0.0040000000000000001</v>
      </c>
      <c r="R147" s="237">
        <f>Q147*H147</f>
        <v>0.032320000000000002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8669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8732</v>
      </c>
      <c r="G148" s="242"/>
      <c r="H148" s="246">
        <v>8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13" customFormat="1">
      <c r="A149" s="13"/>
      <c r="B149" s="241"/>
      <c r="C149" s="242"/>
      <c r="D149" s="243" t="s">
        <v>230</v>
      </c>
      <c r="E149" s="242"/>
      <c r="F149" s="245" t="s">
        <v>8733</v>
      </c>
      <c r="G149" s="242"/>
      <c r="H149" s="246">
        <v>8.0800000000000001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4</v>
      </c>
      <c r="AX149" s="13" t="s">
        <v>86</v>
      </c>
      <c r="AY149" s="252" t="s">
        <v>216</v>
      </c>
    </row>
    <row r="150" s="2" customFormat="1" ht="16.5" customHeight="1">
      <c r="A150" s="39"/>
      <c r="B150" s="40"/>
      <c r="C150" s="264" t="s">
        <v>245</v>
      </c>
      <c r="D150" s="264" t="s">
        <v>372</v>
      </c>
      <c r="E150" s="265" t="s">
        <v>8671</v>
      </c>
      <c r="F150" s="266" t="s">
        <v>8672</v>
      </c>
      <c r="G150" s="267" t="s">
        <v>221</v>
      </c>
      <c r="H150" s="268">
        <v>6.0599999999999996</v>
      </c>
      <c r="I150" s="269"/>
      <c r="J150" s="270">
        <f>ROUND(I150*H150,2)</f>
        <v>0</v>
      </c>
      <c r="K150" s="266" t="s">
        <v>222</v>
      </c>
      <c r="L150" s="271"/>
      <c r="M150" s="272" t="s">
        <v>1</v>
      </c>
      <c r="N150" s="273" t="s">
        <v>44</v>
      </c>
      <c r="O150" s="92"/>
      <c r="P150" s="237">
        <f>O150*H150</f>
        <v>0</v>
      </c>
      <c r="Q150" s="237">
        <v>0.0043</v>
      </c>
      <c r="R150" s="237">
        <f>Q150*H150</f>
        <v>0.026057999999999998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250</v>
      </c>
      <c r="AT150" s="239" t="s">
        <v>372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8673</v>
      </c>
    </row>
    <row r="151" s="13" customFormat="1">
      <c r="A151" s="13"/>
      <c r="B151" s="241"/>
      <c r="C151" s="242"/>
      <c r="D151" s="243" t="s">
        <v>230</v>
      </c>
      <c r="E151" s="244" t="s">
        <v>1</v>
      </c>
      <c r="F151" s="245" t="s">
        <v>241</v>
      </c>
      <c r="G151" s="242"/>
      <c r="H151" s="246">
        <v>6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230</v>
      </c>
      <c r="AU151" s="252" t="s">
        <v>88</v>
      </c>
      <c r="AV151" s="13" t="s">
        <v>88</v>
      </c>
      <c r="AW151" s="13" t="s">
        <v>34</v>
      </c>
      <c r="AX151" s="13" t="s">
        <v>86</v>
      </c>
      <c r="AY151" s="252" t="s">
        <v>216</v>
      </c>
    </row>
    <row r="152" s="13" customFormat="1">
      <c r="A152" s="13"/>
      <c r="B152" s="241"/>
      <c r="C152" s="242"/>
      <c r="D152" s="243" t="s">
        <v>230</v>
      </c>
      <c r="E152" s="242"/>
      <c r="F152" s="245" t="s">
        <v>8734</v>
      </c>
      <c r="G152" s="242"/>
      <c r="H152" s="246">
        <v>6.0599999999999996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4</v>
      </c>
      <c r="AX152" s="13" t="s">
        <v>86</v>
      </c>
      <c r="AY152" s="252" t="s">
        <v>216</v>
      </c>
    </row>
    <row r="153" s="2" customFormat="1" ht="16.5" customHeight="1">
      <c r="A153" s="39"/>
      <c r="B153" s="40"/>
      <c r="C153" s="228" t="s">
        <v>250</v>
      </c>
      <c r="D153" s="228" t="s">
        <v>218</v>
      </c>
      <c r="E153" s="229" t="s">
        <v>8735</v>
      </c>
      <c r="F153" s="230" t="s">
        <v>8736</v>
      </c>
      <c r="G153" s="231" t="s">
        <v>221</v>
      </c>
      <c r="H153" s="232">
        <v>1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8737</v>
      </c>
    </row>
    <row r="154" s="2" customFormat="1" ht="16.5" customHeight="1">
      <c r="A154" s="39"/>
      <c r="B154" s="40"/>
      <c r="C154" s="264" t="s">
        <v>255</v>
      </c>
      <c r="D154" s="264" t="s">
        <v>372</v>
      </c>
      <c r="E154" s="265" t="s">
        <v>8738</v>
      </c>
      <c r="F154" s="266" t="s">
        <v>8739</v>
      </c>
      <c r="G154" s="267" t="s">
        <v>221</v>
      </c>
      <c r="H154" s="268">
        <v>1</v>
      </c>
      <c r="I154" s="269"/>
      <c r="J154" s="270">
        <f>ROUND(I154*H154,2)</f>
        <v>0</v>
      </c>
      <c r="K154" s="266" t="s">
        <v>222</v>
      </c>
      <c r="L154" s="271"/>
      <c r="M154" s="272" t="s">
        <v>1</v>
      </c>
      <c r="N154" s="273" t="s">
        <v>44</v>
      </c>
      <c r="O154" s="92"/>
      <c r="P154" s="237">
        <f>O154*H154</f>
        <v>0</v>
      </c>
      <c r="Q154" s="237">
        <v>0.098500000000000004</v>
      </c>
      <c r="R154" s="237">
        <f>Q154*H154</f>
        <v>0.098500000000000004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250</v>
      </c>
      <c r="AT154" s="239" t="s">
        <v>372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8740</v>
      </c>
    </row>
    <row r="155" s="2" customFormat="1" ht="16.5" customHeight="1">
      <c r="A155" s="39"/>
      <c r="B155" s="40"/>
      <c r="C155" s="228" t="s">
        <v>260</v>
      </c>
      <c r="D155" s="228" t="s">
        <v>218</v>
      </c>
      <c r="E155" s="229" t="s">
        <v>8675</v>
      </c>
      <c r="F155" s="230" t="s">
        <v>8676</v>
      </c>
      <c r="G155" s="231" t="s">
        <v>221</v>
      </c>
      <c r="H155" s="232">
        <v>11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0.00040000000000000002</v>
      </c>
      <c r="R155" s="237">
        <f>Q155*H155</f>
        <v>0.0044000000000000003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8677</v>
      </c>
    </row>
    <row r="156" s="2" customFormat="1" ht="16.5" customHeight="1">
      <c r="A156" s="39"/>
      <c r="B156" s="40"/>
      <c r="C156" s="264" t="s">
        <v>265</v>
      </c>
      <c r="D156" s="264" t="s">
        <v>372</v>
      </c>
      <c r="E156" s="265" t="s">
        <v>8678</v>
      </c>
      <c r="F156" s="266" t="s">
        <v>8679</v>
      </c>
      <c r="G156" s="267" t="s">
        <v>221</v>
      </c>
      <c r="H156" s="268">
        <v>11.220000000000001</v>
      </c>
      <c r="I156" s="269"/>
      <c r="J156" s="270">
        <f>ROUND(I156*H156,2)</f>
        <v>0</v>
      </c>
      <c r="K156" s="266" t="s">
        <v>222</v>
      </c>
      <c r="L156" s="271"/>
      <c r="M156" s="272" t="s">
        <v>1</v>
      </c>
      <c r="N156" s="273" t="s">
        <v>44</v>
      </c>
      <c r="O156" s="92"/>
      <c r="P156" s="237">
        <f>O156*H156</f>
        <v>0</v>
      </c>
      <c r="Q156" s="237">
        <v>0.045999999999999999</v>
      </c>
      <c r="R156" s="237">
        <f>Q156*H156</f>
        <v>0.51612000000000002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250</v>
      </c>
      <c r="AT156" s="239" t="s">
        <v>372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8680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265</v>
      </c>
      <c r="G157" s="242"/>
      <c r="H157" s="246">
        <v>11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88</v>
      </c>
      <c r="AV157" s="13" t="s">
        <v>88</v>
      </c>
      <c r="AW157" s="13" t="s">
        <v>34</v>
      </c>
      <c r="AX157" s="13" t="s">
        <v>86</v>
      </c>
      <c r="AY157" s="252" t="s">
        <v>216</v>
      </c>
    </row>
    <row r="158" s="13" customFormat="1">
      <c r="A158" s="13"/>
      <c r="B158" s="241"/>
      <c r="C158" s="242"/>
      <c r="D158" s="243" t="s">
        <v>230</v>
      </c>
      <c r="E158" s="242"/>
      <c r="F158" s="245" t="s">
        <v>8741</v>
      </c>
      <c r="G158" s="242"/>
      <c r="H158" s="246">
        <v>11.220000000000001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4</v>
      </c>
      <c r="AX158" s="13" t="s">
        <v>86</v>
      </c>
      <c r="AY158" s="252" t="s">
        <v>216</v>
      </c>
    </row>
    <row r="159" s="2" customFormat="1" ht="21.75" customHeight="1">
      <c r="A159" s="39"/>
      <c r="B159" s="40"/>
      <c r="C159" s="264" t="s">
        <v>269</v>
      </c>
      <c r="D159" s="264" t="s">
        <v>372</v>
      </c>
      <c r="E159" s="265" t="s">
        <v>8683</v>
      </c>
      <c r="F159" s="266" t="s">
        <v>8684</v>
      </c>
      <c r="G159" s="267" t="s">
        <v>221</v>
      </c>
      <c r="H159" s="268">
        <v>11</v>
      </c>
      <c r="I159" s="269"/>
      <c r="J159" s="270">
        <f>ROUND(I159*H159,2)</f>
        <v>0</v>
      </c>
      <c r="K159" s="266" t="s">
        <v>222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0.0011000000000000001</v>
      </c>
      <c r="R159" s="237">
        <f>Q159*H159</f>
        <v>0.012100000000000001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8685</v>
      </c>
    </row>
    <row r="160" s="13" customFormat="1">
      <c r="A160" s="13"/>
      <c r="B160" s="241"/>
      <c r="C160" s="242"/>
      <c r="D160" s="243" t="s">
        <v>230</v>
      </c>
      <c r="E160" s="242"/>
      <c r="F160" s="245" t="s">
        <v>8742</v>
      </c>
      <c r="G160" s="242"/>
      <c r="H160" s="246">
        <v>11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64" t="s">
        <v>274</v>
      </c>
      <c r="D161" s="264" t="s">
        <v>372</v>
      </c>
      <c r="E161" s="265" t="s">
        <v>8686</v>
      </c>
      <c r="F161" s="266" t="s">
        <v>8687</v>
      </c>
      <c r="G161" s="267" t="s">
        <v>221</v>
      </c>
      <c r="H161" s="268">
        <v>6</v>
      </c>
      <c r="I161" s="269"/>
      <c r="J161" s="270">
        <f>ROUND(I161*H161,2)</f>
        <v>0</v>
      </c>
      <c r="K161" s="266" t="s">
        <v>222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0.0060000000000000001</v>
      </c>
      <c r="R161" s="237">
        <f>Q161*H161</f>
        <v>0.036000000000000004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8688</v>
      </c>
    </row>
    <row r="162" s="2" customFormat="1" ht="16.5" customHeight="1">
      <c r="A162" s="39"/>
      <c r="B162" s="40"/>
      <c r="C162" s="228" t="s">
        <v>280</v>
      </c>
      <c r="D162" s="228" t="s">
        <v>218</v>
      </c>
      <c r="E162" s="229" t="s">
        <v>8696</v>
      </c>
      <c r="F162" s="230" t="s">
        <v>8697</v>
      </c>
      <c r="G162" s="231" t="s">
        <v>293</v>
      </c>
      <c r="H162" s="232">
        <v>26.5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8698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8743</v>
      </c>
      <c r="G163" s="242"/>
      <c r="H163" s="246">
        <v>26.5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86</v>
      </c>
      <c r="AY163" s="252" t="s">
        <v>216</v>
      </c>
    </row>
    <row r="164" s="2" customFormat="1" ht="16.5" customHeight="1">
      <c r="A164" s="39"/>
      <c r="B164" s="40"/>
      <c r="C164" s="264" t="s">
        <v>8</v>
      </c>
      <c r="D164" s="264" t="s">
        <v>372</v>
      </c>
      <c r="E164" s="265" t="s">
        <v>8700</v>
      </c>
      <c r="F164" s="266" t="s">
        <v>8701</v>
      </c>
      <c r="G164" s="267" t="s">
        <v>293</v>
      </c>
      <c r="H164" s="268">
        <v>29.149999999999999</v>
      </c>
      <c r="I164" s="269"/>
      <c r="J164" s="270">
        <f>ROUND(I164*H164,2)</f>
        <v>0</v>
      </c>
      <c r="K164" s="266" t="s">
        <v>222</v>
      </c>
      <c r="L164" s="271"/>
      <c r="M164" s="272" t="s">
        <v>1</v>
      </c>
      <c r="N164" s="273" t="s">
        <v>44</v>
      </c>
      <c r="O164" s="92"/>
      <c r="P164" s="237">
        <f>O164*H164</f>
        <v>0</v>
      </c>
      <c r="Q164" s="237">
        <v>0.0012999999999999999</v>
      </c>
      <c r="R164" s="237">
        <f>Q164*H164</f>
        <v>0.037894999999999998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250</v>
      </c>
      <c r="AT164" s="239" t="s">
        <v>372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8702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8744</v>
      </c>
      <c r="G165" s="242"/>
      <c r="H165" s="246">
        <v>29.149999999999999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86</v>
      </c>
      <c r="AY165" s="252" t="s">
        <v>216</v>
      </c>
    </row>
    <row r="166" s="2" customFormat="1" ht="16.5" customHeight="1">
      <c r="A166" s="39"/>
      <c r="B166" s="40"/>
      <c r="C166" s="264" t="s">
        <v>290</v>
      </c>
      <c r="D166" s="264" t="s">
        <v>372</v>
      </c>
      <c r="E166" s="265" t="s">
        <v>8704</v>
      </c>
      <c r="F166" s="266" t="s">
        <v>8705</v>
      </c>
      <c r="G166" s="267" t="s">
        <v>293</v>
      </c>
      <c r="H166" s="268">
        <v>87.450000000000003</v>
      </c>
      <c r="I166" s="269"/>
      <c r="J166" s="270">
        <f>ROUND(I166*H166,2)</f>
        <v>0</v>
      </c>
      <c r="K166" s="266" t="s">
        <v>222</v>
      </c>
      <c r="L166" s="271"/>
      <c r="M166" s="272" t="s">
        <v>1</v>
      </c>
      <c r="N166" s="273" t="s">
        <v>44</v>
      </c>
      <c r="O166" s="92"/>
      <c r="P166" s="237">
        <f>O166*H166</f>
        <v>0</v>
      </c>
      <c r="Q166" s="237">
        <v>4.0000000000000003E-05</v>
      </c>
      <c r="R166" s="237">
        <f>Q166*H166</f>
        <v>0.0034980000000000002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250</v>
      </c>
      <c r="AT166" s="239" t="s">
        <v>372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8706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8745</v>
      </c>
      <c r="G167" s="242"/>
      <c r="H167" s="246">
        <v>87.450000000000003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88</v>
      </c>
      <c r="AV167" s="13" t="s">
        <v>88</v>
      </c>
      <c r="AW167" s="13" t="s">
        <v>34</v>
      </c>
      <c r="AX167" s="13" t="s">
        <v>86</v>
      </c>
      <c r="AY167" s="252" t="s">
        <v>216</v>
      </c>
    </row>
    <row r="168" s="2" customFormat="1" ht="16.5" customHeight="1">
      <c r="A168" s="39"/>
      <c r="B168" s="40"/>
      <c r="C168" s="264" t="s">
        <v>297</v>
      </c>
      <c r="D168" s="264" t="s">
        <v>372</v>
      </c>
      <c r="E168" s="265" t="s">
        <v>8708</v>
      </c>
      <c r="F168" s="266" t="s">
        <v>8709</v>
      </c>
      <c r="G168" s="267" t="s">
        <v>293</v>
      </c>
      <c r="H168" s="268">
        <v>132.5</v>
      </c>
      <c r="I168" s="269"/>
      <c r="J168" s="270">
        <f>ROUND(I168*H168,2)</f>
        <v>0</v>
      </c>
      <c r="K168" s="266" t="s">
        <v>222</v>
      </c>
      <c r="L168" s="271"/>
      <c r="M168" s="272" t="s">
        <v>1</v>
      </c>
      <c r="N168" s="273" t="s">
        <v>44</v>
      </c>
      <c r="O168" s="92"/>
      <c r="P168" s="237">
        <f>O168*H168</f>
        <v>0</v>
      </c>
      <c r="Q168" s="237">
        <v>2.0000000000000002E-05</v>
      </c>
      <c r="R168" s="237">
        <f>Q168*H168</f>
        <v>0.00265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250</v>
      </c>
      <c r="AT168" s="239" t="s">
        <v>372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8710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8746</v>
      </c>
      <c r="G169" s="242"/>
      <c r="H169" s="246">
        <v>132.5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86</v>
      </c>
      <c r="AY169" s="252" t="s">
        <v>216</v>
      </c>
    </row>
    <row r="170" s="2" customFormat="1" ht="16.5" customHeight="1">
      <c r="A170" s="39"/>
      <c r="B170" s="40"/>
      <c r="C170" s="264" t="s">
        <v>302</v>
      </c>
      <c r="D170" s="264" t="s">
        <v>372</v>
      </c>
      <c r="E170" s="265" t="s">
        <v>8712</v>
      </c>
      <c r="F170" s="266" t="s">
        <v>8713</v>
      </c>
      <c r="G170" s="267" t="s">
        <v>221</v>
      </c>
      <c r="H170" s="268">
        <v>32</v>
      </c>
      <c r="I170" s="269"/>
      <c r="J170" s="270">
        <f>ROUND(I170*H170,2)</f>
        <v>0</v>
      </c>
      <c r="K170" s="266" t="s">
        <v>222</v>
      </c>
      <c r="L170" s="271"/>
      <c r="M170" s="272" t="s">
        <v>1</v>
      </c>
      <c r="N170" s="273" t="s">
        <v>44</v>
      </c>
      <c r="O170" s="92"/>
      <c r="P170" s="237">
        <f>O170*H170</f>
        <v>0</v>
      </c>
      <c r="Q170" s="237">
        <v>1.0000000000000001E-05</v>
      </c>
      <c r="R170" s="237">
        <f>Q170*H170</f>
        <v>0.00032000000000000003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250</v>
      </c>
      <c r="AT170" s="239" t="s">
        <v>372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8714</v>
      </c>
    </row>
    <row r="171" s="12" customFormat="1" ht="22.8" customHeight="1">
      <c r="A171" s="12"/>
      <c r="B171" s="212"/>
      <c r="C171" s="213"/>
      <c r="D171" s="214" t="s">
        <v>78</v>
      </c>
      <c r="E171" s="226" t="s">
        <v>255</v>
      </c>
      <c r="F171" s="226" t="s">
        <v>458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SUM(P172:P178)</f>
        <v>0</v>
      </c>
      <c r="Q171" s="220"/>
      <c r="R171" s="221">
        <f>SUM(R172:R178)</f>
        <v>0</v>
      </c>
      <c r="S171" s="220"/>
      <c r="T171" s="222">
        <f>SUM(T172:T178)</f>
        <v>26.617470000000004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86</v>
      </c>
      <c r="AT171" s="224" t="s">
        <v>78</v>
      </c>
      <c r="AU171" s="224" t="s">
        <v>86</v>
      </c>
      <c r="AY171" s="223" t="s">
        <v>216</v>
      </c>
      <c r="BK171" s="225">
        <f>SUM(BK172:BK178)</f>
        <v>0</v>
      </c>
    </row>
    <row r="172" s="2" customFormat="1" ht="16.5" customHeight="1">
      <c r="A172" s="39"/>
      <c r="B172" s="40"/>
      <c r="C172" s="228" t="s">
        <v>309</v>
      </c>
      <c r="D172" s="228" t="s">
        <v>218</v>
      </c>
      <c r="E172" s="229" t="s">
        <v>465</v>
      </c>
      <c r="F172" s="230" t="s">
        <v>466</v>
      </c>
      <c r="G172" s="231" t="s">
        <v>221</v>
      </c>
      <c r="H172" s="232">
        <v>15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0.0080000000000000002</v>
      </c>
      <c r="T172" s="238">
        <f>S172*H172</f>
        <v>0.12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8747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8</v>
      </c>
      <c r="G173" s="242"/>
      <c r="H173" s="246">
        <v>15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86</v>
      </c>
      <c r="AY173" s="252" t="s">
        <v>216</v>
      </c>
    </row>
    <row r="174" s="2" customFormat="1" ht="16.5" customHeight="1">
      <c r="A174" s="39"/>
      <c r="B174" s="40"/>
      <c r="C174" s="228" t="s">
        <v>313</v>
      </c>
      <c r="D174" s="228" t="s">
        <v>218</v>
      </c>
      <c r="E174" s="229" t="s">
        <v>470</v>
      </c>
      <c r="F174" s="230" t="s">
        <v>8748</v>
      </c>
      <c r="G174" s="231" t="s">
        <v>293</v>
      </c>
      <c r="H174" s="232">
        <v>26.5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0.00198</v>
      </c>
      <c r="T174" s="238">
        <f>S174*H174</f>
        <v>0.052470000000000003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8749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8743</v>
      </c>
      <c r="G175" s="242"/>
      <c r="H175" s="246">
        <v>26.5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86</v>
      </c>
      <c r="AY175" s="252" t="s">
        <v>216</v>
      </c>
    </row>
    <row r="176" s="2" customFormat="1" ht="16.5" customHeight="1">
      <c r="A176" s="39"/>
      <c r="B176" s="40"/>
      <c r="C176" s="228" t="s">
        <v>7</v>
      </c>
      <c r="D176" s="228" t="s">
        <v>218</v>
      </c>
      <c r="E176" s="229" t="s">
        <v>480</v>
      </c>
      <c r="F176" s="230" t="s">
        <v>8750</v>
      </c>
      <c r="G176" s="231" t="s">
        <v>221</v>
      </c>
      <c r="H176" s="232">
        <v>1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0.20999999999999999</v>
      </c>
      <c r="T176" s="238">
        <f>S176*H176</f>
        <v>0.20999999999999999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8751</v>
      </c>
    </row>
    <row r="177" s="2" customFormat="1" ht="16.5" customHeight="1">
      <c r="A177" s="39"/>
      <c r="B177" s="40"/>
      <c r="C177" s="228" t="s">
        <v>320</v>
      </c>
      <c r="D177" s="228" t="s">
        <v>218</v>
      </c>
      <c r="E177" s="229" t="s">
        <v>488</v>
      </c>
      <c r="F177" s="230" t="s">
        <v>489</v>
      </c>
      <c r="G177" s="231" t="s">
        <v>328</v>
      </c>
      <c r="H177" s="232">
        <v>11.925000000000001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2.2000000000000002</v>
      </c>
      <c r="T177" s="238">
        <f>S177*H177</f>
        <v>26.235000000000003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8752</v>
      </c>
    </row>
    <row r="178" s="13" customFormat="1">
      <c r="A178" s="13"/>
      <c r="B178" s="241"/>
      <c r="C178" s="242"/>
      <c r="D178" s="243" t="s">
        <v>230</v>
      </c>
      <c r="E178" s="244" t="s">
        <v>1</v>
      </c>
      <c r="F178" s="245" t="s">
        <v>8753</v>
      </c>
      <c r="G178" s="242"/>
      <c r="H178" s="246">
        <v>11.925000000000001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230</v>
      </c>
      <c r="AU178" s="252" t="s">
        <v>88</v>
      </c>
      <c r="AV178" s="13" t="s">
        <v>88</v>
      </c>
      <c r="AW178" s="13" t="s">
        <v>34</v>
      </c>
      <c r="AX178" s="13" t="s">
        <v>86</v>
      </c>
      <c r="AY178" s="252" t="s">
        <v>216</v>
      </c>
    </row>
    <row r="179" s="12" customFormat="1" ht="22.8" customHeight="1">
      <c r="A179" s="12"/>
      <c r="B179" s="212"/>
      <c r="C179" s="213"/>
      <c r="D179" s="214" t="s">
        <v>78</v>
      </c>
      <c r="E179" s="226" t="s">
        <v>492</v>
      </c>
      <c r="F179" s="226" t="s">
        <v>493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SUM(P180:P184)</f>
        <v>0</v>
      </c>
      <c r="Q179" s="220"/>
      <c r="R179" s="221">
        <f>SUM(R180:R184)</f>
        <v>0</v>
      </c>
      <c r="S179" s="220"/>
      <c r="T179" s="222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86</v>
      </c>
      <c r="AT179" s="224" t="s">
        <v>78</v>
      </c>
      <c r="AU179" s="224" t="s">
        <v>86</v>
      </c>
      <c r="AY179" s="223" t="s">
        <v>216</v>
      </c>
      <c r="BK179" s="225">
        <f>SUM(BK180:BK184)</f>
        <v>0</v>
      </c>
    </row>
    <row r="180" s="2" customFormat="1" ht="16.5" customHeight="1">
      <c r="A180" s="39"/>
      <c r="B180" s="40"/>
      <c r="C180" s="228" t="s">
        <v>325</v>
      </c>
      <c r="D180" s="228" t="s">
        <v>218</v>
      </c>
      <c r="E180" s="229" t="s">
        <v>8754</v>
      </c>
      <c r="F180" s="230" t="s">
        <v>8755</v>
      </c>
      <c r="G180" s="231" t="s">
        <v>359</v>
      </c>
      <c r="H180" s="232">
        <v>26.617000000000001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8756</v>
      </c>
    </row>
    <row r="181" s="2" customFormat="1" ht="16.5" customHeight="1">
      <c r="A181" s="39"/>
      <c r="B181" s="40"/>
      <c r="C181" s="228" t="s">
        <v>331</v>
      </c>
      <c r="D181" s="228" t="s">
        <v>218</v>
      </c>
      <c r="E181" s="229" t="s">
        <v>495</v>
      </c>
      <c r="F181" s="230" t="s">
        <v>496</v>
      </c>
      <c r="G181" s="231" t="s">
        <v>359</v>
      </c>
      <c r="H181" s="232">
        <v>26.617000000000001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8757</v>
      </c>
    </row>
    <row r="182" s="2" customFormat="1" ht="16.5" customHeight="1">
      <c r="A182" s="39"/>
      <c r="B182" s="40"/>
      <c r="C182" s="228" t="s">
        <v>336</v>
      </c>
      <c r="D182" s="228" t="s">
        <v>218</v>
      </c>
      <c r="E182" s="229" t="s">
        <v>500</v>
      </c>
      <c r="F182" s="230" t="s">
        <v>501</v>
      </c>
      <c r="G182" s="231" t="s">
        <v>359</v>
      </c>
      <c r="H182" s="232">
        <v>239.553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8758</v>
      </c>
    </row>
    <row r="183" s="13" customFormat="1">
      <c r="A183" s="13"/>
      <c r="B183" s="241"/>
      <c r="C183" s="242"/>
      <c r="D183" s="243" t="s">
        <v>230</v>
      </c>
      <c r="E183" s="242"/>
      <c r="F183" s="245" t="s">
        <v>8759</v>
      </c>
      <c r="G183" s="242"/>
      <c r="H183" s="246">
        <v>239.553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230</v>
      </c>
      <c r="AU183" s="252" t="s">
        <v>88</v>
      </c>
      <c r="AV183" s="13" t="s">
        <v>88</v>
      </c>
      <c r="AW183" s="13" t="s">
        <v>4</v>
      </c>
      <c r="AX183" s="13" t="s">
        <v>86</v>
      </c>
      <c r="AY183" s="252" t="s">
        <v>216</v>
      </c>
    </row>
    <row r="184" s="2" customFormat="1" ht="21.75" customHeight="1">
      <c r="A184" s="39"/>
      <c r="B184" s="40"/>
      <c r="C184" s="228" t="s">
        <v>341</v>
      </c>
      <c r="D184" s="228" t="s">
        <v>218</v>
      </c>
      <c r="E184" s="229" t="s">
        <v>511</v>
      </c>
      <c r="F184" s="230" t="s">
        <v>512</v>
      </c>
      <c r="G184" s="231" t="s">
        <v>359</v>
      </c>
      <c r="H184" s="232">
        <v>26.617000000000001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8760</v>
      </c>
    </row>
    <row r="185" s="12" customFormat="1" ht="22.8" customHeight="1">
      <c r="A185" s="12"/>
      <c r="B185" s="212"/>
      <c r="C185" s="213"/>
      <c r="D185" s="214" t="s">
        <v>78</v>
      </c>
      <c r="E185" s="226" t="s">
        <v>526</v>
      </c>
      <c r="F185" s="226" t="s">
        <v>527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P186</f>
        <v>0</v>
      </c>
      <c r="Q185" s="220"/>
      <c r="R185" s="221">
        <f>R186</f>
        <v>0</v>
      </c>
      <c r="S185" s="220"/>
      <c r="T185" s="22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86</v>
      </c>
      <c r="AT185" s="224" t="s">
        <v>78</v>
      </c>
      <c r="AU185" s="224" t="s">
        <v>86</v>
      </c>
      <c r="AY185" s="223" t="s">
        <v>216</v>
      </c>
      <c r="BK185" s="225">
        <f>BK186</f>
        <v>0</v>
      </c>
    </row>
    <row r="186" s="2" customFormat="1" ht="16.5" customHeight="1">
      <c r="A186" s="39"/>
      <c r="B186" s="40"/>
      <c r="C186" s="228" t="s">
        <v>346</v>
      </c>
      <c r="D186" s="228" t="s">
        <v>218</v>
      </c>
      <c r="E186" s="229" t="s">
        <v>8715</v>
      </c>
      <c r="F186" s="230" t="s">
        <v>8716</v>
      </c>
      <c r="G186" s="231" t="s">
        <v>359</v>
      </c>
      <c r="H186" s="232">
        <v>4.548</v>
      </c>
      <c r="I186" s="233"/>
      <c r="J186" s="234">
        <f>ROUND(I186*H186,2)</f>
        <v>0</v>
      </c>
      <c r="K186" s="230" t="s">
        <v>222</v>
      </c>
      <c r="L186" s="45"/>
      <c r="M186" s="274" t="s">
        <v>1</v>
      </c>
      <c r="N186" s="275" t="s">
        <v>44</v>
      </c>
      <c r="O186" s="276"/>
      <c r="P186" s="277">
        <f>O186*H186</f>
        <v>0</v>
      </c>
      <c r="Q186" s="277">
        <v>0</v>
      </c>
      <c r="R186" s="277">
        <f>Q186*H186</f>
        <v>0</v>
      </c>
      <c r="S186" s="277">
        <v>0</v>
      </c>
      <c r="T186" s="27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8717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e2bm7RPUv/eeGwvSw9Oq5D9wuFYlVVNIMorPPfmkkDNe6CwPbPRMKioKsK7VtLz3OGS1p2c6IZFad1vBpDO37w==" hashValue="obUBHmROTySUheHZgHD3nL2NI/UWS6ptd7FWk13EWGX8WIdATfIQGFJvHnyPA9Y4x8w0MSziVNIKvMWr8U8zAw==" algorithmName="SHA-512" password="EA0A"/>
  <autoFilter ref="C126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JARDA\user</dc:creator>
  <cp:lastModifiedBy>JARDA\user</cp:lastModifiedBy>
  <dcterms:created xsi:type="dcterms:W3CDTF">2021-11-11T12:34:55Z</dcterms:created>
  <dcterms:modified xsi:type="dcterms:W3CDTF">2021-11-11T12:36:13Z</dcterms:modified>
</cp:coreProperties>
</file>