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romana_stipkova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001" sheetId="3" r:id="rId3"/>
    <sheet name="019.1" sheetId="4" r:id="rId4"/>
    <sheet name="019.2" sheetId="5" r:id="rId5"/>
    <sheet name="019.3" sheetId="6" r:id="rId6"/>
    <sheet name="020.1" sheetId="7" r:id="rId7"/>
    <sheet name="020.2" sheetId="8" r:id="rId8"/>
    <sheet name="020.3" sheetId="9" r:id="rId9"/>
    <sheet name="106" sheetId="10" r:id="rId10"/>
    <sheet name="203" sheetId="11" r:id="rId11"/>
    <sheet name="203.1" sheetId="12" r:id="rId12"/>
    <sheet name="204" sheetId="13" r:id="rId13"/>
    <sheet name="204.1" sheetId="14" r:id="rId14"/>
    <sheet name="204.2" sheetId="15" r:id="rId15"/>
    <sheet name="271" sheetId="16" r:id="rId16"/>
    <sheet name="272" sheetId="17" r:id="rId17"/>
    <sheet name="273" sheetId="18" r:id="rId18"/>
    <sheet name="274" sheetId="19" r:id="rId19"/>
    <sheet name="275" sheetId="20" r:id="rId20"/>
    <sheet name="276" sheetId="21" r:id="rId21"/>
    <sheet name="277" sheetId="22" r:id="rId22"/>
    <sheet name="278" sheetId="23" r:id="rId23"/>
    <sheet name="279" sheetId="24" r:id="rId24"/>
    <sheet name="304" sheetId="25" r:id="rId25"/>
    <sheet name="348" sheetId="26" r:id="rId26"/>
    <sheet name="433" sheetId="27" r:id="rId27"/>
    <sheet name="438" sheetId="28" r:id="rId28"/>
    <sheet name="443.1" sheetId="29" r:id="rId29"/>
    <sheet name="443.2" sheetId="30" r:id="rId30"/>
    <sheet name="443.3" sheetId="31" r:id="rId31"/>
    <sheet name="443.4" sheetId="32" r:id="rId32"/>
    <sheet name="443.5" sheetId="33" r:id="rId33"/>
    <sheet name="457" sheetId="34" r:id="rId34"/>
    <sheet name="501" sheetId="35" r:id="rId35"/>
    <sheet name="603.1" sheetId="36" r:id="rId36"/>
    <sheet name="603.2" sheetId="37" r:id="rId37"/>
    <sheet name="603.3" sheetId="38" r:id="rId38"/>
    <sheet name="621" sheetId="39" r:id="rId39"/>
    <sheet name="623" sheetId="40" r:id="rId40"/>
    <sheet name="624" sheetId="41" r:id="rId41"/>
    <sheet name="625" sheetId="42" r:id="rId42"/>
    <sheet name="667" sheetId="43" r:id="rId43"/>
    <sheet name="668" sheetId="44" r:id="rId44"/>
    <sheet name="677" sheetId="45" r:id="rId45"/>
    <sheet name="678" sheetId="46" r:id="rId46"/>
    <sheet name="803" sheetId="47" r:id="rId47"/>
  </sheets>
  <definedNames/>
  <calcPr/>
  <webPublishing/>
</workbook>
</file>

<file path=xl/sharedStrings.xml><?xml version="1.0" encoding="utf-8"?>
<sst xmlns="http://schemas.openxmlformats.org/spreadsheetml/2006/main" count="8257" uniqueCount="2165">
  <si>
    <t>Soupis objektů s DPH</t>
  </si>
  <si>
    <t>Stavba:20063_3U - REKONSTRUKCE ČTYŘ ÚSEKŮ TT LIBEREC - JABLONEC N.N. ÚSEK NOVÝ SVĚT-MĚNÍRNA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</si>
  <si>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</si>
  <si>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</si>
  <si>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</si>
  <si>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</si>
  <si>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</si>
  <si>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</si>
  <si>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</si>
  <si>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</si>
  <si>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</si>
  <si>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</si>
  <si>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</si>
  <si>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</si>
  <si>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</si>
  <si>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</si>
  <si>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</si>
  <si>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</si>
  <si>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20063_3U</t>
  </si>
  <si>
    <t>REKONSTRUKCE ČTYŘ ÚSEKŮ TT LIBEREC - JABLONEC N.N. ÚSEK NOVÝ SVĚT-MĚNÍRNA</t>
  </si>
  <si>
    <t>SO 000</t>
  </si>
  <si>
    <t>VŠEOBECNÉ A PŘEDBĚŽNÉ POLOŽKY</t>
  </si>
  <si>
    <t>000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</si>
  <si>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</si>
  <si>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</si>
  <si>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</si>
  <si>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</si>
  <si>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</si>
  <si>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</si>
  <si>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</si>
  <si>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</si>
  <si>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</si>
  <si>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</si>
  <si>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</si>
  <si>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</si>
  <si>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</si>
  <si>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</si>
  <si>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</si>
  <si>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</si>
  <si>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</si>
  <si>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</si>
  <si>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Všeobecné konstrukce a práce</t>
  </si>
  <si>
    <t>0</t>
  </si>
  <si>
    <t>02720</t>
  </si>
  <si>
    <t/>
  </si>
  <si>
    <t>POMOC PRÁCE ZŘÍZ NEBO ZAJIŠŤ REGULACI A OCHRANU DOPRAVY
Dopravního opatření zahrnuje provizorní dopravní značení, provizorní světelně signalizační zařízení, zřízení provizorních komunikací a sjezdů a další opatření nutná k zajištění dopravní obslužnosti území během výstavby</t>
  </si>
  <si>
    <t xml:space="preserve">KPL       </t>
  </si>
  <si>
    <t>1kpl=1,000 [A]</t>
  </si>
  <si>
    <t>02943</t>
  </si>
  <si>
    <t>OSTATNÍ POŽADAVKY - VYPRACOVÁNÍ RDS</t>
  </si>
  <si>
    <t xml:space="preserve">KČ        </t>
  </si>
  <si>
    <t>1=1,000 [A]</t>
  </si>
  <si>
    <t>02944</t>
  </si>
  <si>
    <t xml:space="preserve">OSTAT POŽADAVKY - DOKUMENTACE SKUTEČ PROVEDENÍ V DIGIT FORMĚ
DSPS - tištěné + digitálně, včetně zajištění potřebného geodetického zaměření skutečného provedení </t>
  </si>
  <si>
    <t>02950</t>
  </si>
  <si>
    <t>OSTATNÍ POŽADAVKY - POSUDKY, KONTROLY, REVIZNÍ ZPRÁVY
Zkoušky a revize pro trolejové vedení a mazníky</t>
  </si>
  <si>
    <t>02990</t>
  </si>
  <si>
    <t>OSTATNÍ POŽADAVKY - INFORMAČNÍ TABULE
2ks info tabulí
Minimální obsah informační tabule je schéma stavby, kontaktní údaje na zástupce investora, TDI, BOZP, stavbyvedoucího a identifikační údaje zhotovitele</t>
  </si>
  <si>
    <t>02991</t>
  </si>
  <si>
    <t>A</t>
  </si>
  <si>
    <t>OSTATNÍ POŽADAVKY - PUBLICITA
Povinná publicita 2 x billboard 2,3x5,1 m</t>
  </si>
  <si>
    <t>B</t>
  </si>
  <si>
    <t>OSTATNÍ POŽADAVKY - PUBLICITA
kamenná pamětní deska - 1ks</t>
  </si>
  <si>
    <t>C e l k e m</t>
  </si>
  <si>
    <t>001</t>
  </si>
  <si>
    <t>ZÁKLADNÍ VYTYČOVACÍ SÍŤ</t>
  </si>
  <si>
    <t>029113</t>
  </si>
  <si>
    <t>OSTATNÍ POŽADAVKY - GEODETICKÉ ZAMĚŘENÍ - CELKY
polohové a výškové zaměření bodů</t>
  </si>
  <si>
    <t xml:space="preserve">KUS       </t>
  </si>
  <si>
    <t>body s těžkou stabilizací: 3ks=3,000 [A]</t>
  </si>
  <si>
    <t>02914</t>
  </si>
  <si>
    <t>OSTATNÍ POŽADAVKY - BOD ZÁKLADNÍ VYTYČOVACÍ SÍTĚ
kompletní provedení
body s těžkou stabilizací</t>
  </si>
  <si>
    <t>3ks=3,000 [A]</t>
  </si>
  <si>
    <t>02940</t>
  </si>
  <si>
    <t>OSTATNÍ POŽADAVKY - VYPRACOVÁNÍ DOKUMENTACE
dokumentace základní vytyčovací sítě</t>
  </si>
  <si>
    <t>Potrubí</t>
  </si>
  <si>
    <t>894846.R</t>
  </si>
  <si>
    <t>ŠACHTY KANALIZAČNÍ PLASTOVÉ
atyp, 500/300, plastový poklop</t>
  </si>
  <si>
    <t>těžká stabilizace: 3ks=3,000 [A]</t>
  </si>
  <si>
    <t>89914</t>
  </si>
  <si>
    <t>ŠACHTOVÉ BETONOVÉ SKRUŽE SAMOSTATNÉ</t>
  </si>
  <si>
    <t>v místě ochranných tyčových znaků
body s těžkou stabilizací: 3ks=3,000 [A]</t>
  </si>
  <si>
    <t>Ostatní konstrukce a práce</t>
  </si>
  <si>
    <t>9</t>
  </si>
  <si>
    <t>93658</t>
  </si>
  <si>
    <t>OCHRANNÉ TYČOVÉ ZNAKY - ORIENTAČNÍ SLOUPKY
ochranné tyče značení dl.2,0m červenobílé, vč. výstražné tabulky "GEODETICKÝ BOD"</t>
  </si>
  <si>
    <t>SO 019</t>
  </si>
  <si>
    <t>SSZ V KM 8,23</t>
  </si>
  <si>
    <t>019.1</t>
  </si>
  <si>
    <t>DODÁVKY</t>
  </si>
  <si>
    <t>STOŽÁRY A PŘÍSLUŠENSTVÍ</t>
  </si>
  <si>
    <t>01</t>
  </si>
  <si>
    <t>stožár chodecký</t>
  </si>
  <si>
    <t xml:space="preserve">KS        </t>
  </si>
  <si>
    <t>4ks=4,000 [A]</t>
  </si>
  <si>
    <t>02</t>
  </si>
  <si>
    <t>základový rám pod stožár</t>
  </si>
  <si>
    <t>03</t>
  </si>
  <si>
    <t>dvířka na stožár chodecký - RŘ</t>
  </si>
  <si>
    <t>DOPRAVNÍ ZNAČENÍ</t>
  </si>
  <si>
    <t>04</t>
  </si>
  <si>
    <t>upevňovací konstrukce pro DZ</t>
  </si>
  <si>
    <t>2ks=2,000 [A]</t>
  </si>
  <si>
    <t>05</t>
  </si>
  <si>
    <t>DZ reflex A32A</t>
  </si>
  <si>
    <t>KABELY A VODIČE</t>
  </si>
  <si>
    <t>06</t>
  </si>
  <si>
    <t>kabel TCEKFY do 2P x 1</t>
  </si>
  <si>
    <t xml:space="preserve">M         </t>
  </si>
  <si>
    <t>24,0m=24,000 [A]</t>
  </si>
  <si>
    <t>07</t>
  </si>
  <si>
    <t>silový kabel CYKY do 37 x 1,5mm, provedení J</t>
  </si>
  <si>
    <t>125,0m=125,000 [A]</t>
  </si>
  <si>
    <t>08</t>
  </si>
  <si>
    <t>silový kabel CYKY do 37x 2,5mm, provedení J</t>
  </si>
  <si>
    <t>6,0m=6,000 [A]</t>
  </si>
  <si>
    <t>09</t>
  </si>
  <si>
    <t>vodič CMSM 5 x 1,5mm provedení G</t>
  </si>
  <si>
    <t>15,0m=15,000 [A]</t>
  </si>
  <si>
    <t>10</t>
  </si>
  <si>
    <t>vodič CMSM 7 x 1,5mm provedení G</t>
  </si>
  <si>
    <t>26,0m=26,000 [A]</t>
  </si>
  <si>
    <t>11</t>
  </si>
  <si>
    <t>kabel TCEPKPFLE 5 x 4 x 0,8mm</t>
  </si>
  <si>
    <t>12</t>
  </si>
  <si>
    <t>kabel TCEPKPFLE do 10 x 4 x 0,8mm</t>
  </si>
  <si>
    <t>188,0m=188,000 [A]</t>
  </si>
  <si>
    <t>13</t>
  </si>
  <si>
    <t>štítek pro ozn. kabelů</t>
  </si>
  <si>
    <t>28ks=28,000 [A]</t>
  </si>
  <si>
    <t>OSTATNÍ TECHNOLOGIE</t>
  </si>
  <si>
    <t>14</t>
  </si>
  <si>
    <t>mikroprocesorový řadič v plast. skříni vč. podstavce (viz TZ)</t>
  </si>
  <si>
    <t>1ks=1,000 [A]</t>
  </si>
  <si>
    <t>15</t>
  </si>
  <si>
    <t>koordinační skříň plastová, 790x300x890mm včetně podstavce (viz TZ)</t>
  </si>
  <si>
    <t>16</t>
  </si>
  <si>
    <t>stožárová svorkovnice např. WAGO</t>
  </si>
  <si>
    <t>17</t>
  </si>
  <si>
    <t>akust.náv.pro nevidomé</t>
  </si>
  <si>
    <t>18</t>
  </si>
  <si>
    <t>jednotka ovládání akustické signalizace</t>
  </si>
  <si>
    <t>19</t>
  </si>
  <si>
    <t>přijímač dálkového ovládání akustické signalizace</t>
  </si>
  <si>
    <t>20</t>
  </si>
  <si>
    <t>anténa DCF</t>
  </si>
  <si>
    <t>21</t>
  </si>
  <si>
    <t>úprava a doplnění řadiče vč. software</t>
  </si>
  <si>
    <t>TRAMVAJOVÁ DETEKCE</t>
  </si>
  <si>
    <t>22</t>
  </si>
  <si>
    <t>vyhodnocovací jednotka tramvajové detekce</t>
  </si>
  <si>
    <t>5ks=5,000 [A]</t>
  </si>
  <si>
    <t>23</t>
  </si>
  <si>
    <t>zemní detektor tramvajové detekce</t>
  </si>
  <si>
    <t>24</t>
  </si>
  <si>
    <t>plastová šachta pro uložení tramvajového detektoru 313x313x305mm včetně víka</t>
  </si>
  <si>
    <t>25</t>
  </si>
  <si>
    <t>kabel např. UNITRONIC Li2YCYv(TP)2x2x0,5</t>
  </si>
  <si>
    <t>611,0m=611,000 [A]</t>
  </si>
  <si>
    <t>NÁVĚSTIDLA 230V - LED</t>
  </si>
  <si>
    <t>26</t>
  </si>
  <si>
    <t>dvoukomorové. náv.  na stož., 210 mm vč. mont. přísl.bez symb.</t>
  </si>
  <si>
    <t>27</t>
  </si>
  <si>
    <t>tramvajové návěstidlo vč.mont.příslušenství na střožár a kontrstního rámu</t>
  </si>
  <si>
    <t>28</t>
  </si>
  <si>
    <t>výzvové návěstidlo TRAM vč.mont.příslušenství na střožár</t>
  </si>
  <si>
    <t>CHRÁNIČKY A PŘÍSLUŠENSTVÍ + UZEMŇOVACÍ MATERIÁL</t>
  </si>
  <si>
    <t>29</t>
  </si>
  <si>
    <t>svorka křížová SR02</t>
  </si>
  <si>
    <t>6ks=6,000 [A]</t>
  </si>
  <si>
    <t>30</t>
  </si>
  <si>
    <t>svorka křížová SR03</t>
  </si>
  <si>
    <t>31</t>
  </si>
  <si>
    <t>páska např. Bandimex</t>
  </si>
  <si>
    <t>2,5m=2,500 [A]</t>
  </si>
  <si>
    <t>32</t>
  </si>
  <si>
    <t>spona např. Bandimex</t>
  </si>
  <si>
    <t>33</t>
  </si>
  <si>
    <t>zemnící pásek FeZn 30 x 4</t>
  </si>
  <si>
    <t>56,0m=56,000 [A]</t>
  </si>
  <si>
    <t>34</t>
  </si>
  <si>
    <t>zemnící drát pr.10mm</t>
  </si>
  <si>
    <t xml:space="preserve">KG        </t>
  </si>
  <si>
    <t>21kg=21,000 [A]</t>
  </si>
  <si>
    <t>35</t>
  </si>
  <si>
    <t>polyuretanová pěna</t>
  </si>
  <si>
    <t>36</t>
  </si>
  <si>
    <t>trubka ohebná DN 110</t>
  </si>
  <si>
    <t>194,0m=194,000 [A]</t>
  </si>
  <si>
    <t>37</t>
  </si>
  <si>
    <t>trubka ohebná DN 50</t>
  </si>
  <si>
    <t>90,0m=90,000 [A]</t>
  </si>
  <si>
    <t>38</t>
  </si>
  <si>
    <t>trubka pevná DN 110 chránička pod komunikaci</t>
  </si>
  <si>
    <t>58,0m=58,000 [A]</t>
  </si>
  <si>
    <t>39</t>
  </si>
  <si>
    <t>optotrubka HDPE 40</t>
  </si>
  <si>
    <t>40</t>
  </si>
  <si>
    <t>koncovka optotrubky</t>
  </si>
  <si>
    <t>41</t>
  </si>
  <si>
    <t>koncovka optotrubky s ventilkem</t>
  </si>
  <si>
    <t>42</t>
  </si>
  <si>
    <t>přechodka 110/50</t>
  </si>
  <si>
    <t>43</t>
  </si>
  <si>
    <t>T kus 110/110/110</t>
  </si>
  <si>
    <t>44</t>
  </si>
  <si>
    <t>redukovaná odbočka 110/110/50</t>
  </si>
  <si>
    <t>45</t>
  </si>
  <si>
    <t>spojky DN 110</t>
  </si>
  <si>
    <t>9ks=9,000 [A]</t>
  </si>
  <si>
    <t>46</t>
  </si>
  <si>
    <t>T kus 50/50/50</t>
  </si>
  <si>
    <t>OSTATNÍ</t>
  </si>
  <si>
    <t>47</t>
  </si>
  <si>
    <t>realizační projektová dokumentace (montážné výkresy - zapojení stožárů, řadiče a výstroje)</t>
  </si>
  <si>
    <t>48</t>
  </si>
  <si>
    <t>geodetické zaměření stavby</t>
  </si>
  <si>
    <t>49</t>
  </si>
  <si>
    <t>realizační inženýring</t>
  </si>
  <si>
    <t>50</t>
  </si>
  <si>
    <t>revize elektro</t>
  </si>
  <si>
    <t>51</t>
  </si>
  <si>
    <t>dokumentace skutečného provedení stavby</t>
  </si>
  <si>
    <t>52</t>
  </si>
  <si>
    <t>nástavec 1m pro dopravní značky</t>
  </si>
  <si>
    <t>53</t>
  </si>
  <si>
    <t>nosič dvou návěstidel vedle sebe na stožár</t>
  </si>
  <si>
    <t>019.2</t>
  </si>
  <si>
    <t>MONTÁŽNÍ PRÁCE</t>
  </si>
  <si>
    <t>OBSAH POLOŽEK CENÍKU MONTÁŽNÍCH PRACÍ</t>
  </si>
  <si>
    <t>Montáž řadiče na připravený základ
(montáž řadiče na základ  a vytvoření prostupu pro kabely v základu, připojení uzemnění, vložení desky na dno skříně, vyvrtání /vyřezání/ otvorů pro kabely, zatažení přívodních kabelů do řadiče,  utěsnění kabelů v otvorech tmelem /silikonem/, utěsnění desky po obvodu skříně tmelem /silikonem/)</t>
  </si>
  <si>
    <t>Montáž skříně pro tram. detekci na připravený základ
(montáž skříně na základ  a vytvoření prostupu pro kabely v základu, připojení uzemnění, vložení desky na dno skříně, vyvrtání /vyřezání/ otvorů pro kabely, zatažení přívodních kabelů do řadiče, utěsnění kabelů v otvorech tmelem /silikonem/, utěsnění desky po obvodu skříně tmelem /silikonem/)</t>
  </si>
  <si>
    <t>Montáž návěstidla na stožár
(vyvrtání otvorů, zhotovení závitů, montáž návěstidla a držáku na stožár, protažení kabelu stožárem, zapojení kabelu CMSM do svorkovnice,).</t>
  </si>
  <si>
    <t>Montáž nosiče dvou návěstidel na stožár
(montáž nosiče dvou návěstidel umístěných vedle sebe)</t>
  </si>
  <si>
    <t>Montáž tramvajového zemního detektoru
(zapojení kabelu do detektoru včetně utěsnění v průchodce, uložení detektoru v šachtě)</t>
  </si>
  <si>
    <t>Montáž vyhodnocovací jednotky tramvajového detektoru do plastové skříňky vč. zapojení</t>
  </si>
  <si>
    <t>Montáž stožárové svorkovnice</t>
  </si>
  <si>
    <t>Montáž stožárové výzbroje (stožárová dvířka)</t>
  </si>
  <si>
    <t>Ukončení kabelu do 37 x 2,5
zastřižení kabelu, odizolování příslušné části kabelu a jednotlivých žil, zhotovení koncovky, vytvoření pořadí žil, zhotovení kabelové formy a zapojení do příslušné svorkovnice</t>
  </si>
  <si>
    <t>10ks=10,000 [A]</t>
  </si>
  <si>
    <t>Ukončení kabelu TCEKFY
zastřižení kabelu, odizolování příslušné části kabelu a jednotlivých žil, zhotovení koncovky, vytvoření pořadí žil, zhotovení kabelové formy a zapojení do příslušné svorkovnice</t>
  </si>
  <si>
    <t>Ukončení kabelu do 4 x 25
zastřižení kabelu, odizolování příslušné části kabelu a jednotlivých žil, zhotovení koncovky, vytvoření pořadí žil, zhotovení kabelové formy a zapojení do příslušné svorkovnice</t>
  </si>
  <si>
    <t>Ukončení kabelu TCEPKPFLE do 10x4x0,8
zastřižení kabelu, odizolování příslušné části kabelu a jednotlivých žil, zhotovení koncovky, vytvoření pořadí žil, zhotovení kabelové formy a zapojení do příslušné svorkovnice</t>
  </si>
  <si>
    <t>Kalibrace optotrubky</t>
  </si>
  <si>
    <t>Tlaková zkouška optotrubky</t>
  </si>
  <si>
    <t>Označení kabelu štítkem
(popis a upevnění kabelového návleku s uvedením čísla, typu a směru kabelu)</t>
  </si>
  <si>
    <t>Montáž akustické signalizace
(montáž akust.návěstidla, montáž přívodního kabelu akust.návěstidla, přezkoušení funkčnosti akust.návěstidla)</t>
  </si>
  <si>
    <t>Označení zemnícího pásku
(viditelné označení konce zemnícího pásku dle norem)</t>
  </si>
  <si>
    <t>Regulace a aktivace první sig.sk. s mont. pl.
(provedení kompletní kontroly správného zapojení a funkce 1.signální skupiny od výstupu z výkonové desky řadiče včetně všech zapojení ve svorkovnicích až po vlastní světelné zdroje návěstidel na výložnících /žárovky, LED/ podle projektové dokumentace - s mechanizací)</t>
  </si>
  <si>
    <t xml:space="preserve">sig.sk.   </t>
  </si>
  <si>
    <t>Regulace a aktivace dalších sig. sk. bez ploš.
(provedení kompletní kontroly správného zapojení a funkce další signální skupiny od výstupu z výkonové desky řadiče včetně všech zapojení ve svorkovnicích až po vlastní světelné zdroje návěstidel na výložnících /žárovky, LED/ podle projektové dokumentace - bez mechanizace)</t>
  </si>
  <si>
    <t>4=4,000 [A]</t>
  </si>
  <si>
    <t>Příprava ke komplexnímu vyzkoušení SSZ
(doprava na SSZ,kontrola a nastudování dokumentace,příprava měřících přístrojů)</t>
  </si>
  <si>
    <t>Komplexní vyzkoušení SSZ
(Kontrola úpravy zadní stěny řadiče a utěsnění kabelových průchodů, mechanická kontrola funkce zámků, utěsnění řadičové skříně a jejich ošetření, kontrola povrchové úpravy řadiče a venkovní výstroje, vybavení SSZ dle technické zprávy a rozpisu výstroje, způsob montáže návěstidel a ostatní výstroje, viditelnost signálů ze správného směru, přizemnění páskovým vodičem a jeho označení,  propojky ve stožárech, použití předepsaných  kabelů, použití předepsaných světelných zdrojů, číslování stožárů, kabelů a jejich vyvázání)</t>
  </si>
  <si>
    <t>Kompl. zkouš. Řadiče
Funkční zkoušky řadiče:   
(měření napětí primárních a sekundárních, kontrola funkce DCF, kontrola činnosti chodeckých tlačítek a dopravních detektorů, kontrola funkce ručního ovládání, kontrola vyhodnocení kolizních stavů a chybných signálních obrazů a dohlídání červených /náhodná kontrola/, kontrola vyhodnocení kolizních stavů  a chybných signálních obrazů, kontrola vyhodnocení přerušení obvodu dohlídaných červených, kontrola komunikace ve skupině /s ODŘÚ/ - kontrola se provádí na vstupech a výstupech řadiče, kontrola nastavení hodin a spínacích časů, kontrola funkce mimořádných stavů, kontrola ovládání dopravních značek, kontrola zvláštních zařízení, kontrola  zpětného hlášení od zvláštních zařízení a jeho přenos do ODŘÚ – kontrola se provádí na vstupech a výstupech řadiče, kontrola délek žlutých a červenožlutých, kontrola funkce při výpadku napájení  a jeho obnově, kontrola funkce nouzového vypnutí, kontrola funkce FI, kontrola zařízení pro nevidomé, kontrola stavu a pravdivosti provozní dokumentace, kontrola funkce ovládacího panelu, zpracování protokolu a jeho předání)</t>
  </si>
  <si>
    <t>Přepnutí SSZ na blikavou žlutou
(Uvedení SSZ do programu blikavá žlutá)</t>
  </si>
  <si>
    <t>Uvedení SSZ do provozu
(kontrola náběhu provozního režimu SSZ)</t>
  </si>
  <si>
    <t>Připojení SSZ do koordinované skupiny
(zapojení koordinačních signálů z koordinační svorkovnice na vstupní desky řadiče, kontrola jejich aktivace v SW řadiče a adekvátní odezva na činnost řadiče – skupina řízena paralelním módem)</t>
  </si>
  <si>
    <t>Zkušební provoz SSZ
Vyhodnocení provozu a funkce SSZ dle schválené projektové dokumentace - Zvýšená pozornost nad činností SSZ, výpis intenzit provozu a jeho vyhodnocení, výpis případných prouch SSZ, vyhodnocení zkušebního provozu projektantem, předání žádosti o ukončení zkušebního provozu příslušným orgánům státní správy (PČR, OD MHMP, silniční správní úřad atd.). Po souhlasném stanovisku všech zúčastněných stran podání žádosti o kolaudační souhlas (neobsahuje případné změny SSZ)</t>
  </si>
  <si>
    <t>Montáž plech. značky do 4m
(Příprava DZ k montáži na stožár, montáž upevňovacího systému např. BANDIMEX, montáž DZ systémem např. BANDIMEX)</t>
  </si>
  <si>
    <t>Montáž pásku/drátu FeZn do 120 mm
(upevnění zemnícího pásku ke stožáru pomocí rozebíratelného spoje s nerezavějícího materiálu)</t>
  </si>
  <si>
    <t>Očíslování stožárů
(Odmaštění stožáru a označení stožáru číslicí – barva černá, velikost číslic 6 cm, tloušťka čáry 1 cm, umístění čísla ve výšce 20cm nad dvířky stožárů)</t>
  </si>
  <si>
    <t>Ukončení kabelu např. UNITRONIC Li2YCYv(TP)2x2x0,5
zastřižení kabelu, odizolování příslušné části kabelu a jednotlivých žil, zhotovení koncovky, vytvoření pořadí žil, zhotovení kabelové formy a zapojení do příslušné svorkovnice</t>
  </si>
  <si>
    <t>019.3</t>
  </si>
  <si>
    <t>ZEMNÍ PRÁCE</t>
  </si>
  <si>
    <t>vytyčení trati kabelového vedení</t>
  </si>
  <si>
    <t>42,0m=42,000 [A]</t>
  </si>
  <si>
    <t>kabelová rýha 35/40</t>
  </si>
  <si>
    <t>7,0m=7,000 [A]</t>
  </si>
  <si>
    <t>kabelová rýha 65/60</t>
  </si>
  <si>
    <t>4,0m=4,000 [A]</t>
  </si>
  <si>
    <t>kabelová rýha 65/80</t>
  </si>
  <si>
    <t>17,0m=17,000 [A]</t>
  </si>
  <si>
    <t>zásyp rýhy zeminou, vč. hut. a úklidu, 35/40</t>
  </si>
  <si>
    <t>zásyp rýhy zeminou, vč. hut. a úklidu, 50/40</t>
  </si>
  <si>
    <t>zásyp rýhy zeminou, vč. hut. a úklidu, 65/60</t>
  </si>
  <si>
    <t>zásyp rýhy zeminou, vč. hut. a úklidu, 65/80</t>
  </si>
  <si>
    <t>pokládka chrániček DN 110 mm pod komunikaci do výkopu</t>
  </si>
  <si>
    <t>obetonování trubek v rýze 0,65 tl. 0,4 celkem
(dodávka a zhotovení betonové podkladní vrstvy o tloušťce 0,1m do kabelové rýhy o šíři 0,5m (resp.0,65m, resp.0,8m)  pod PE trubkou včetně vyplnění mezer betonem mezi jednotlivými trubkami PE a následného zhotovení betonové vrstvy tak aby celková tloušťka činila 0,4m)</t>
  </si>
  <si>
    <t>21,0m=21,000 [A]</t>
  </si>
  <si>
    <t>výkop jámy pro stožár. patk. na zákl. rám.
(Zhotovení jámy pro stožár 60x60x60cm)</t>
  </si>
  <si>
    <t>výkop jámy pro základ řadiče, skříň TD
(Zhotovení jámy pro základ řadiče, KS TD do 130x80x80cm)</t>
  </si>
  <si>
    <t>Montáž stožáru přímého na základovém rámu
(rozbourání (demontáž) povrchu (tráva, LA nebo dlažba), zhotovení jámy pro stožár 60x60x160cm, zhotovení betonového základu, montáž stožáru vč.vyrovnání stožáru a zajištění proti samovolnému otočení nebo naklonění, připojení uzemnění, vytvoření prostupu pro kabely v základu, uložení přívodních kabelů do ochranné trubky, definitivní úprava povrchu (tráva, LA nebo dlažba), naložení zbylé zeminy na auto, odvoz zbylé zeminy na skládku včetně poplatku za skládku)</t>
  </si>
  <si>
    <t>Montáž podstavce řadiče, KS TD</t>
  </si>
  <si>
    <t>Výkop pro šachtu zemního tramvajového detektoru
(Zhotovení jámy pro šachtu 35x35x35cm)</t>
  </si>
  <si>
    <t>Montáž šachty zemního transceiveru tramvajového detektoru</t>
  </si>
  <si>
    <t>protažení kabelů a optotrubek chráničkami pod vozovkou</t>
  </si>
  <si>
    <t>86,0m=86,000 [A]</t>
  </si>
  <si>
    <t>optotrubka HDPE 40 – uložena volně ve výkopu</t>
  </si>
  <si>
    <t>opatření optotrubky koncovkou</t>
  </si>
  <si>
    <t>CYKY do 37x1,5 - uložen ve výkopu v chráničce
(odměření trasy, rozvinutí kabelu, srovnání kabelu,  zatažení kabelu do chráničky, pokládka do výkopu, urovnání a případné zajištění proti zvlnění)</t>
  </si>
  <si>
    <t>CYKY do 37x2,5 – uložen ve výkopu v chráničce
(odměření trasy, rozvinutí kabelu, srovnání kabelu,  zatažení kabelu do chráničky, pokládka do výkopu, urovnání a případné zajištění proti zvlnění)</t>
  </si>
  <si>
    <t>TCEKFY 1 až 12Px1 -  uložen ve výkopu v chráničce
(odměření trasy, rozvinutí kabelu, srovnání kabelu,  zatažení kabelu do chráničky, pokládka do výkopu, urovnání a případné zajištění proti zvlnění)</t>
  </si>
  <si>
    <t>TCEPKPFLE do 10x4x0,8 -  uložen ve výkopu v chráničce
(odměření trasy, rozvinutí kabelu, srovnání kabelu,  zatažení kabelu do chráničky, pokládka do výkopu, urovnání a případné zajištění proti zvlnění)</t>
  </si>
  <si>
    <t>např. UNITRONIC Li2YCYv(TP)2x2x0,5 - volně uložen
(odměření trasy, rozvinutí kabelu, srovnání kabelu,  zatažení kabelu do chráničky, pokládka do výkopu, urovnání a případné zajištění proti zvlnění)</t>
  </si>
  <si>
    <t>pokládka trubek, těsnění, pr. 110
(odměření trasy, rozvinutí trubek, urovnání a případné zajištění proti zvlnění trubek)</t>
  </si>
  <si>
    <t>pokládka trubek, těsnění, pr. 50
(odměření trasy, rozvinutí trubek, urovnání a případné zajištění proti zvlnění trubek)</t>
  </si>
  <si>
    <t>pokládka T-kus segment. - redukované odbočky
(odměření trasy, rozvinutí trubek, navlečení trubek na položené kabely, urovnání a případné zajištění proti zvlnění trubek)</t>
  </si>
  <si>
    <t>17ks=17,000 [A]</t>
  </si>
  <si>
    <t>pokládka, montáž zem. pásku, drátu
(odměření trasy, rozvinutí zemnícího pásku nebo drátu a jeho vyrovnání, pokládka zemnícího pásku do výkopu, urovnání a případné zajištění proti zvlnění)</t>
  </si>
  <si>
    <t>77,0m=77,000 [A]</t>
  </si>
  <si>
    <t>zajištění kabelu při křížení - beton (příp.PE) žlabem</t>
  </si>
  <si>
    <t>betonový základ do šalunku vč.betonu, dovozu a zprac.</t>
  </si>
  <si>
    <t xml:space="preserve">M3        </t>
  </si>
  <si>
    <t>1,694m3=1,694 [A]</t>
  </si>
  <si>
    <t>Naložení a odvoz zbylé zeminy na skládku vč. poplatku</t>
  </si>
  <si>
    <t>1,779m3=1,779 [A]</t>
  </si>
  <si>
    <t>kabelová rýha 35/80</t>
  </si>
  <si>
    <t>14,0m=14,000 [A]</t>
  </si>
  <si>
    <t>zásyp rýhy zeminou, vč. hut. a úklidu, 35/80</t>
  </si>
  <si>
    <t>SO 020</t>
  </si>
  <si>
    <t>SSZ V KM 8,39</t>
  </si>
  <si>
    <t>020.1</t>
  </si>
  <si>
    <t>DZ reflex E7b</t>
  </si>
  <si>
    <t>16,0m=16,000 [A]</t>
  </si>
  <si>
    <t>78,0m=78,000 [A]</t>
  </si>
  <si>
    <t>20,0m=20,000 [A]</t>
  </si>
  <si>
    <t>24ks=24,000 [A]</t>
  </si>
  <si>
    <t>536,0m=536,000 [A]</t>
  </si>
  <si>
    <t>8ks=8,000 [A]</t>
  </si>
  <si>
    <t>22,0m=22,000 [A]</t>
  </si>
  <si>
    <t>14kg=14,000 [A]</t>
  </si>
  <si>
    <t>41,0m=41,000 [A]</t>
  </si>
  <si>
    <t>221,0m=221,000 [A]</t>
  </si>
  <si>
    <t>45,0m=45,000 [A]</t>
  </si>
  <si>
    <t>020.2</t>
  </si>
  <si>
    <t>7ks=7,000 [A]</t>
  </si>
  <si>
    <t>6=6,000 [A]</t>
  </si>
  <si>
    <t>020.3</t>
  </si>
  <si>
    <t>27,0m=27,000 [A]</t>
  </si>
  <si>
    <t>48,0m=48,000 [A]</t>
  </si>
  <si>
    <t>21ks=21,000 [A]</t>
  </si>
  <si>
    <t>36,0m=36,000 [A]</t>
  </si>
  <si>
    <t>SO 106</t>
  </si>
  <si>
    <t>ÚPRAVA MÍSTNÍCH KOMUNIKACÍ A CHODNÍKŮ</t>
  </si>
  <si>
    <t>106</t>
  </si>
  <si>
    <t>014101</t>
  </si>
  <si>
    <t>POPLATKY ZA SKLÁDKU</t>
  </si>
  <si>
    <t>dle pol.č.17120: 524,0m3=524,000 [A]</t>
  </si>
  <si>
    <t>014201</t>
  </si>
  <si>
    <t>POPLATKY ZA ZEMNÍK - ZEMINA</t>
  </si>
  <si>
    <t>dle pol.č.12573.A: 628,125m3=628,125 [A]</t>
  </si>
  <si>
    <t>Zemní práce</t>
  </si>
  <si>
    <t>12373</t>
  </si>
  <si>
    <t>ODKOP PRO SPOD STAVBU SILNIC A ŽELEZNIC TŘ. I</t>
  </si>
  <si>
    <t>výkop pro AZ dle pol.č.17130: 524,0m3=524,000 [A]</t>
  </si>
  <si>
    <t>12573</t>
  </si>
  <si>
    <t>VYKOPÁVKY ZE ZEMNÍKŮ A SKLÁDEK TŘ. I
ZEMINA</t>
  </si>
  <si>
    <t>natěžení a dovoz zeminy dle pol.č.17130, 17310: 524,0m3+104,125m3=628,125 [A]</t>
  </si>
  <si>
    <t>VYKOPÁVKY ZE ZEMNÍKŮ A SKLÁDEK TŘ. I
ORNICE</t>
  </si>
  <si>
    <t>natěžení a dovoz ornice dle pol.č.18220, 18230: 105,4m3+46,4m3=151,800 [A]</t>
  </si>
  <si>
    <t>17120</t>
  </si>
  <si>
    <t>ULOŽENÍ SYPANINY DO NÁSYPŮ A NA SKLÁDKY BEZ ZHUTNĚNÍ</t>
  </si>
  <si>
    <t>uložení na skládku dle pol.č.12373: 524,0m3=524,000 [A]</t>
  </si>
  <si>
    <t>17130</t>
  </si>
  <si>
    <t>ULOŽENÍ SYPANINY DO NÁSYPŮ V AKTIVNÍ ZÓNĚ SE ZHUTNĚNÍM</t>
  </si>
  <si>
    <t>1048,0m2*0,50=524,000 [A]</t>
  </si>
  <si>
    <t>17310</t>
  </si>
  <si>
    <t>ZEMNÍ KRAJNICE A DOSYPÁVKY SE ZHUTNĚNÍM</t>
  </si>
  <si>
    <t>70,00*0,1m2+777,00*0,5*0,5/2=104,125 [A]</t>
  </si>
  <si>
    <t>18110</t>
  </si>
  <si>
    <t>ÚPRAVA PLÁNĚ SE ZHUTNĚNÍM V HORNINĚ TŘ. I</t>
  </si>
  <si>
    <t xml:space="preserve">M2        </t>
  </si>
  <si>
    <t>místní vozovka: 1048,0m2=1 048,000 [A]
asfaltový chodník: 353,0m2=353,000 [B]
zpevnění recyklátem: 31,0m2=31,000 [C]
chodníky a  vjezdy beton. dl.: 571,0m2=571,000 [D]
chodníky z K10: 69,0m2=69,000 [E]
Celkem: A+B+C+D+E=2 072,000 [F]</t>
  </si>
  <si>
    <t>18220</t>
  </si>
  <si>
    <t>ROZPROSTŘENÍ ORNICE VE SVAHU</t>
  </si>
  <si>
    <t>527,0m2*0,20=105,400 [A]</t>
  </si>
  <si>
    <t>18230</t>
  </si>
  <si>
    <t>ROZPROSTŘENÍ ORNICE V ROVINĚ</t>
  </si>
  <si>
    <t>232,0m2*0,20=46,400 [A]</t>
  </si>
  <si>
    <t>Základy</t>
  </si>
  <si>
    <t>21263</t>
  </si>
  <si>
    <t>TRATIVODY KOMPLET Z TRUB Z PLAST HMOT DN DO 150MM
PP DN150 SN8, PERFORACE  225°
LOŽE ŠTP</t>
  </si>
  <si>
    <t>pro vozovky: 301,0m=301,000 [A]
odpočet trativod do bet.lože: -14,0m=-14,000 [B]
Celkem: A+B=287,000 [C]</t>
  </si>
  <si>
    <t>TRATIVODY KOMPLET Z TRUB Z PLAST HMOT DN DO 150MM
PP DN150 SN8, PERFORACE  225°
LOŽE BET</t>
  </si>
  <si>
    <t>Vodorovné konstrukce</t>
  </si>
  <si>
    <t>451313</t>
  </si>
  <si>
    <t>PODKLADNÍ A VÝPLŇOVÉ VRSTVY Z PROSTÉHO BETONU C16/20</t>
  </si>
  <si>
    <t>ŠŽ - podkladní vrstva včetně stabilizačních klínů: 12,00*0,1m2=1,200 [A]</t>
  </si>
  <si>
    <t>45152</t>
  </si>
  <si>
    <t>PODKLADNÍ A VÝPLŇOVÉ VRSTVY Z KAMENIVA DRCENÉHO</t>
  </si>
  <si>
    <t>z pol.č.935812: 12,0m2*0,15=1,800 [A]</t>
  </si>
  <si>
    <t>Komunikace</t>
  </si>
  <si>
    <t>561431</t>
  </si>
  <si>
    <t>KAMENIVO ZPEVNĚNÉ CEMENTEM TŘ. I TL. DO 150MM
SC C8/10 TL.130MM</t>
  </si>
  <si>
    <t>místní vozovka: 1048,0m2=1 048,000 [A]
napojení na kce přejezdu: 21,0m2=21,000 [B]
Celkem: A+B=1 069,000 [C]</t>
  </si>
  <si>
    <t>56330</t>
  </si>
  <si>
    <t>VOZOVKOVÉ VRSTVY ZE ŠTĚRKODRTI</t>
  </si>
  <si>
    <t>místní vozovka: 1048,0m2*0,27=282,960 [A]
asfaltový chodník: 353,0m2*0,27=95,310 [B]
zpevnění z recyklátu: 31,0m2*0,25=7,750 [C]
chodníky a vjezdy ze zámk. dl.: (464,0+7,0+52,0+24,0+10,0+14,0)m2*0,25=142,750 [D]
chodník z K10: 69,0m2*0,25=17,250 [E]
Celkem: A+B+C+D+E=546,020 [F]</t>
  </si>
  <si>
    <t>56361</t>
  </si>
  <si>
    <t>VOZOVKOVÉ VRSTVY Z RECYKLOVANÉHO MATERIÁLU TL DO 50MM</t>
  </si>
  <si>
    <t>zpevnění asf. recyklátem: 31,0m2=31,000 [A]</t>
  </si>
  <si>
    <t>56932</t>
  </si>
  <si>
    <t>ZPEVNĚNÍ KRAJNIC ZE ŠTĚRKODRTI TL. DO 100MM</t>
  </si>
  <si>
    <t>124,0m2=124,000 [A]</t>
  </si>
  <si>
    <t>572123</t>
  </si>
  <si>
    <t>INFILTRAČNÍ POSTŘIK Z EMULZE DO 1,0KG/M2</t>
  </si>
  <si>
    <t>místní vozovka: 1048,0m2=1 048,000 [A]
napojení na kce přejezdu: 21,0m2=21,000 [B]
asfaltový chodník: 353,0m2=353,000 [C]
Celkem: A+B+C=1 422,000 [D]</t>
  </si>
  <si>
    <t>572213</t>
  </si>
  <si>
    <t>SPOJOVACÍ POSTŘIK Z EMULZE DO 0,5KG/M2
0,3KG/M2</t>
  </si>
  <si>
    <t>místní vozovka: 2*1048,0m2=2 096,000 [A]
napojení na kce přejezdu: 2*21,0m2=42,000 [B]
asfaltový chodník: 353,0m2=353,000 [C]
Celkem: A+B+C=2 491,000 [D]</t>
  </si>
  <si>
    <t>574A31</t>
  </si>
  <si>
    <t>ASFALTOVÝ BETON PRO OBRUSNÉ VRSTVY ACO 8 TL. 40MM</t>
  </si>
  <si>
    <t>asfaltový chodník: 353,0m2=353,000 [A]</t>
  </si>
  <si>
    <t>574A34</t>
  </si>
  <si>
    <t>ASFALTOVÝ BETON PRO OBRUSNÉ VRSTVY ACO 11+, 11S TL. 40MM
ACO 11+</t>
  </si>
  <si>
    <t>574C45</t>
  </si>
  <si>
    <t>ASFALTOVÝ BETON PRO LOŽNÍ VRSTVY ACL 16 TL. 50MM</t>
  </si>
  <si>
    <t>574C46</t>
  </si>
  <si>
    <t>ASFALTOVÝ BETON PRO LOŽNÍ VRSTVY ACL 16+, 16S TL. 50MM
ACL 16+</t>
  </si>
  <si>
    <t>574E56</t>
  </si>
  <si>
    <t>ASFALTOVÝ BETON PRO PODKLADNÍ VRSTVY ACP 16+, 16S TL. 60MM
ACP 16+</t>
  </si>
  <si>
    <t>57621</t>
  </si>
  <si>
    <t>POSYP KAMENIVEM DRCENÝM 5KG/M2
FR.2/4, 3,0KG/M2</t>
  </si>
  <si>
    <t>na infiltrační postřik dle pol.č.572123: 1422,0m2=1 422,000 [A]</t>
  </si>
  <si>
    <t>58221</t>
  </si>
  <si>
    <t>DLÁŽDĚNÉ KRYTY Z DROBNÝCH KOSTEK DO LOŽE Z KAMENIVA</t>
  </si>
  <si>
    <t>chodník z K10: 69,0m2=69,000 [A]</t>
  </si>
  <si>
    <t>58251</t>
  </si>
  <si>
    <t>DLÁŽDĚNÉ KRYTY Z BETONOVÝCH DLAŽDIC DO LOŽE Z KAMENIVA
DLAŽBA S PODÉLNOU DRÁŽKOU ŠEDÁ TL.60MM</t>
  </si>
  <si>
    <t>chodník: 14,0m2=14,000 [A]</t>
  </si>
  <si>
    <t>582611</t>
  </si>
  <si>
    <t>KRYTY Z BETON DLAŽDIC SE ZÁMKEM ŠEDÝCH TL 60MM DO LOŽE Z KAM
TVAR "CIHLA"</t>
  </si>
  <si>
    <t>chodníky: 464,0m2=464,000 [A]</t>
  </si>
  <si>
    <t>582612</t>
  </si>
  <si>
    <t>KRYTY Z BETON DLAŽDIC SE ZÁMKEM ŠEDÝCH TL 80MM DO LOŽE Z KAM
TVAR "CIHLA"</t>
  </si>
  <si>
    <t>vjezd: 7,0m2=7,000 [A]</t>
  </si>
  <si>
    <t>582614</t>
  </si>
  <si>
    <t>KRYTY Z BETON DLAŽDIC SE ZÁMKEM BAREV TL 60MM DO LOŽE Z KAM
ČERVENÁ</t>
  </si>
  <si>
    <t>chodník: 52,0m2=52,000 [A]</t>
  </si>
  <si>
    <t>58261A</t>
  </si>
  <si>
    <t>KRYTY Z BETON DLAŽDIC SE ZÁMKEM BAREV RELIÉF TL 60MM DO LOŽE Z KAM
ČERVENÁ</t>
  </si>
  <si>
    <t>chodník: 24,0m2=24,000 [A]</t>
  </si>
  <si>
    <t>58261B</t>
  </si>
  <si>
    <t>KRYTY Z BETON DLAŽDIC SE ZÁMKEM BAREV RELIÉF TL 80MM DO LOŽE Z KAM
ČERVENÁ</t>
  </si>
  <si>
    <t>vjezd: 10,0m2=10,000 [A]</t>
  </si>
  <si>
    <t>58920</t>
  </si>
  <si>
    <t>VÝPLŇ SPAR MODIFIKOVANÝM ASFALTEM</t>
  </si>
  <si>
    <t>dle pol.č.919111: 95,0m=95,000 [A]</t>
  </si>
  <si>
    <t xml:space="preserve">Potrubí    </t>
  </si>
  <si>
    <t>89516</t>
  </si>
  <si>
    <t>DRENÁŽNÍ VÝUSŤ Z BETON DÍLCŮ</t>
  </si>
  <si>
    <t>895822</t>
  </si>
  <si>
    <t>DRENÁŽNÍ ŠACHTICE KONTROLNÍ Z PLAST DÍLCŮ ŠK 80
TELESKOPICKÁ, POKLOP D400</t>
  </si>
  <si>
    <t>897626</t>
  </si>
  <si>
    <t>VPUSŤ ŠTĚRBINOVÝCH ŽLABŮ Z BETON DÍLCŮ SV. ŠÍŘKY DO 400MM</t>
  </si>
  <si>
    <t>897726</t>
  </si>
  <si>
    <t>ČISTÍCÍ KUSY ŠTĚRBIN ŽLABŮ Z BETON DÍLCŮ SV. ŠÍŘKY DO 400MM</t>
  </si>
  <si>
    <t>89921</t>
  </si>
  <si>
    <t>VÝŠKOVÁ ÚPRAVA POKLOPŮ</t>
  </si>
  <si>
    <t>9111A1</t>
  </si>
  <si>
    <t>ZÁBRADLÍ SILNIČNÍ S VODOR MADLY - DODÁVKA A MONTÁŽ
TŘÍMADLOVÉ VZOR DPMLJ</t>
  </si>
  <si>
    <t>10,0+20,0+7,0+3,0=40,000 [A]</t>
  </si>
  <si>
    <t>91228</t>
  </si>
  <si>
    <t>SMĚROVÉ SLOUPKY Z PLAST HMOT VČETNĚ ODRAZNÉHO PÁSKU</t>
  </si>
  <si>
    <t>červené: 2ks=2,000 [A]</t>
  </si>
  <si>
    <t>914131</t>
  </si>
  <si>
    <t>DOPRAVNÍ ZNAČKY ZÁKLADNÍ VELIKOSTI OCELOVÉ FÓLIE TŘ 2 - DODÁVKA A MONTÁŽ</t>
  </si>
  <si>
    <t>14ks=14,000 [A]</t>
  </si>
  <si>
    <t>914132</t>
  </si>
  <si>
    <t>DOPRAVNÍ ZNAČKY ZÁKLADNÍ VELIKOSTI OCELOVÉ FÓLIE TŘ 2 - MONTÁŽ S PŘEMÍSTĚNÍM</t>
  </si>
  <si>
    <t>zpětná montáž dle pol.č.914133: 5ks=5,000 [A]</t>
  </si>
  <si>
    <t>914921</t>
  </si>
  <si>
    <t>SLOUPKY A STOJKY DOPRAVNÍCH ZNAČEK Z OCEL TRUBEK DO PATKY - DODÁVKA A MONTÁŽ</t>
  </si>
  <si>
    <t>915111</t>
  </si>
  <si>
    <t>VODOROVNÉ DOPRAVNÍ ZNAČENÍ BARVOU HLADKÉ - DODÁVKA A POKLÁDKA</t>
  </si>
  <si>
    <t>4,0m2=4,000 [A]</t>
  </si>
  <si>
    <t>915211</t>
  </si>
  <si>
    <t>VODOROVNÉ DOPRAVNÍ ZNAČENÍ PLASTEM HLADKÉ - DODÁVKA A POKLÁDKA</t>
  </si>
  <si>
    <t>dle pol.č.915111: 4,0m2=4,000 [A]</t>
  </si>
  <si>
    <t>915311</t>
  </si>
  <si>
    <t>VODOR DOPRAV ZNAČ Z FÓLIE TRVALÉ - DOD A POKLÁDKA</t>
  </si>
  <si>
    <t>reliéfní pás bílou fólií: 6,0m2=6,000 [A]</t>
  </si>
  <si>
    <t>91551</t>
  </si>
  <si>
    <t>VODOROVNÉ DOPRAVNÍ ZNAČENÍ - PŘEDEM PŘIPRAVENÉ SYMBOLY
BARVA+PLAST</t>
  </si>
  <si>
    <t>symbol "dej přednost v jízdě": 1ks=1,000 [A]</t>
  </si>
  <si>
    <t>91710</t>
  </si>
  <si>
    <t>OBRUBY Z BETONOVÝCH PALISÁD</t>
  </si>
  <si>
    <t>5,00*1,00*0,16=0,800 [A]</t>
  </si>
  <si>
    <t>917211</t>
  </si>
  <si>
    <t>ZÁHONOVÉ OBRUBY Z BETONOVÝCH OBRUBNÍKŮ ŠÍŘ 50MM</t>
  </si>
  <si>
    <t>u chodníků a stezky: 70,0m=70,000 [A]</t>
  </si>
  <si>
    <t>917224</t>
  </si>
  <si>
    <t>SILNIČNÍ A CHODNÍKOVÉ OBRUBY Z BETONOVÝCH OBRUBNÍKŮ ŠÍŘ 150MM
150x250MM</t>
  </si>
  <si>
    <t>777,0m=777,000 [A]</t>
  </si>
  <si>
    <t>91726</t>
  </si>
  <si>
    <t>KO OBRUBNÍKY BETONOVÉ</t>
  </si>
  <si>
    <t>u vozovky: 21,0m=21,000 [A]</t>
  </si>
  <si>
    <t>919111</t>
  </si>
  <si>
    <t>ŘEZÁNÍ ASFALTOVÉHO KRYTU VOZOVEK TL DO 50MM</t>
  </si>
  <si>
    <t>95,0m=95,000 [A]</t>
  </si>
  <si>
    <t>935112</t>
  </si>
  <si>
    <t>ŠTĚRBINOVÉ ŽLABY Z BETONOVÝCH DÍLCŮ ŠÍŘ DO 400MM VÝŠ DO 500MM S OBRUBOU 70MM
VČETNĚ HOBRY MÁČENÉ V ASFALTU A OCHRANNÉHO PLECHU TL. 0,7MM</t>
  </si>
  <si>
    <t>ŠŽ typ T: 8,00m=8,000 [A]</t>
  </si>
  <si>
    <t>935212</t>
  </si>
  <si>
    <t>PŘÍKOPOVÉ ŽLABY Z BETON TVÁRNIC ŠÍŘ DO 600MM DO BETONU TL 100MM</t>
  </si>
  <si>
    <t>k propustku pod I/14: 12,0m=12,000 [A]</t>
  </si>
  <si>
    <t>935812</t>
  </si>
  <si>
    <t>ŽLABY A RIGOLY DLÁŽDĚNÉ Z KOSTEK DROBNÝCH DO BETONU TL 100MM</t>
  </si>
  <si>
    <t>u SO 273: 12,0m2=12,000 [A]</t>
  </si>
  <si>
    <t>SO 203</t>
  </si>
  <si>
    <t>LÁVKA V KM 8,12</t>
  </si>
  <si>
    <t>203</t>
  </si>
  <si>
    <t>z pol.č.17120: 266,45m3=266,450 [A]</t>
  </si>
  <si>
    <t>dle pol.č.12573.A: 185,17m3=185,170 [A]</t>
  </si>
  <si>
    <t>029412</t>
  </si>
  <si>
    <t>OSTATNÍ POŽADAVKY - VYPRACOVÁNÍ MOSTNÍHO LISTU</t>
  </si>
  <si>
    <t>02953</t>
  </si>
  <si>
    <t>OSTATNÍ POŽADAVKY - HLAVNÍ MOSTNÍ PROHLÍDKA</t>
  </si>
  <si>
    <t>12110</t>
  </si>
  <si>
    <t>SEJMUTÍ ORNICE NEBO LESNÍ PŮDY</t>
  </si>
  <si>
    <t>90,0m2+10,0m2+140,0m2=240,000 [A]
240,0m2*0,20=48,000 [B]</t>
  </si>
  <si>
    <t>VYKOPÁVKY ZE ZEMNÍKŮ A SKLÁDEK TŘ. I
ZEMINA ZE ZEMNÍKU</t>
  </si>
  <si>
    <t>natěžení a dovoz z pol.č.17411,17511: 179,069m3+6,101m3=185,170 [A]</t>
  </si>
  <si>
    <t>natěžení a dovoz ornice dle pol.č.18220,18230: 14,425m3+48,0m3=62,425 [A]</t>
  </si>
  <si>
    <t>13173</t>
  </si>
  <si>
    <t>HLOUBENÍ JAM ZAPAŽ I NEPAŽ TŘ. I</t>
  </si>
  <si>
    <t>OP1 (výkop počítán po rozhraní s SO 272): 22,0m2*5,00=110,000 [A]
P2: 9,1m2*4,50=40,950 [B]
P3 (výkop a zásyp je součástí SO 203.1)
P4: 9,8m2*5,50=53,900 [C]
OP5: 11,2m2*5,50=61,600 [D]
Celkem: A+B+C+D=266,450 [E]</t>
  </si>
  <si>
    <t>uložení na skládku dle pol.č.13173: 266,45m3=266,450 [A]
uložení ornice na mezideponii dle pol.č.12110: 48,0m3=48,000 [B]
Celkem: A+B=314,450 [C]</t>
  </si>
  <si>
    <t>17411</t>
  </si>
  <si>
    <t>ZÁSYP JAM A RÝH ZEMINOU SE ZHUTNĚNÍM</t>
  </si>
  <si>
    <t>zásyp základů
O1: 6,4m2*2,50+6,5m2*2,50+9,0m2*(1,60+0,90)=54,750 [A]
P2: 5,72m2*3,00+9,2m2*1,50=30,960 [B]
P3 zásyp součástí SO 203.1
P4: 2,82m2*3,00+3,54m2*3,00+9,52m2*(1,50+1,30)=45,736 [C]
O5: 2,71m2*2,50+3,44*1,70+10,0*(2,00+1,50)=47,623 [D]
Celkem: A+B+C+D=179,069 [E]</t>
  </si>
  <si>
    <t>17511</t>
  </si>
  <si>
    <t>OBSYP POTRUBÍ A OBJEKTŮ SE ZHUTNĚNÍM</t>
  </si>
  <si>
    <t>obsyp křídel OP5: 2*1/12*3,14*2,00*2,00*1,30+2*0,5*1,30*1,30*2,00=6,101 [A]</t>
  </si>
  <si>
    <t>17581</t>
  </si>
  <si>
    <t>OBSYP POTRUBÍ A OBJEKTŮ Z NAKUPOVANÝCH MATERIÁLŮ</t>
  </si>
  <si>
    <t>přechodový klín
OP1: 8,85m2*2,00=17,700 [A]
OP5: 2,15m2*2,00=4,300 [B]
Celkem: A+B=22,000 [C]</t>
  </si>
  <si>
    <t>OP1: 21,0m2*1,2*0,10=2,520 [A]
P2: 21,15m2*0,10=2,115 [B]
P4: 52,4m2*0,10=5,240 [C]
OP5: 45,5m2*0,10=4,550 [D]
Celkem: A+B+C+D=14,425 [E]</t>
  </si>
  <si>
    <t>zpětné ohumusování dle pol.č.12110: 48,0m3=48,000 [A]</t>
  </si>
  <si>
    <t>21331</t>
  </si>
  <si>
    <t>DRENÁŽNÍ VRSTVY Z BETONU MEZEROVITÉHO (DRENÁŽNÍHO)</t>
  </si>
  <si>
    <t>obetonování drenáže drenáž. betonem: 0,07m2*2*2,00=0,280 [A]</t>
  </si>
  <si>
    <t>23117A</t>
  </si>
  <si>
    <t>ŠTĚTOVÉ STĚNY BERANĚNÉ Z KOVOVÝCH DÍLCŮ TRVALÉ (PLOCHA)
VČETNĚ KOTVENÍ</t>
  </si>
  <si>
    <t>OP1: 8,00*8,00=64,000 [A]</t>
  </si>
  <si>
    <t>23217A</t>
  </si>
  <si>
    <t>ŠTĚTOVÉ STĚNY BERANĚNÉ Z KOVOVÝCH DÍLCŮ DOČASNÉ (PLOCHA)
VČETNĚ ROZEPŘENÍ</t>
  </si>
  <si>
    <t>P2: (4,80+4,80+4,60+4,60)*7,00=131,600 [A]</t>
  </si>
  <si>
    <t>23717A</t>
  </si>
  <si>
    <t>ODSTRANĚNÍ ŠTĚTOVÝCH STĚN Z KOVOVÝCH DÍLCŮ V PLOŠE</t>
  </si>
  <si>
    <t>dle pol.č.23217A: 131,6m2=131,600 [A]</t>
  </si>
  <si>
    <t>272324</t>
  </si>
  <si>
    <t>ZÁKLADY ZE ŽELEZOBETONU DO C25/30</t>
  </si>
  <si>
    <t>OP1: 2,94m2*2,50=7,350 [A]
P2: 2,38m2*3,00=7,140 [B]
P3: 2,38m2*3,00=7,140 [C]
P4: 2,38m2*3,00=7,140 [D]
OP5: 2,19m2*2,50=5,475 [E]
Celkem: A+B+C+D+E=34,245 [F]</t>
  </si>
  <si>
    <t>272365</t>
  </si>
  <si>
    <t>VÝZTUŽ ZÁKLADŮ Z OCELI 10505, B500B</t>
  </si>
  <si>
    <t xml:space="preserve">T         </t>
  </si>
  <si>
    <t>výztuž základů opěr z pol.č.272324: (7,35m3+5,48m3)*130kg/m3/1000=1,668 [A]
výztuž základů pilířů z pol.č.272324: 3*7,14m3*100kg/m3/1000=2,142 [B]
Celkem: A+B=3,810 [C]</t>
  </si>
  <si>
    <t>28999</t>
  </si>
  <si>
    <t>OPLÁŠTĚNÍ (ZPEVNĚNÍ) Z FÓLIE
TĚSNÍCÍ FÓLIE</t>
  </si>
  <si>
    <t>OP 1: 4,37*2,00=8,740 [A]
OP5: 3,53*2,00=7,060 [B]
Celkem: A+B=15,800 [C]</t>
  </si>
  <si>
    <t>Svislé konstrukce</t>
  </si>
  <si>
    <t>317325</t>
  </si>
  <si>
    <t>ŘÍMSY ZE ŽELEZOBETONU DO C30/37</t>
  </si>
  <si>
    <t>římsa na pilíři P3: 0,16m2*2,00=0,320 [A]</t>
  </si>
  <si>
    <t>327125</t>
  </si>
  <si>
    <t>ZDI OPĚR, ZÁRUB, NÁBŘEŽ Z DÍLCŮ ŽELEZOBETON DO C30/37</t>
  </si>
  <si>
    <t>opěrná zeď před OP1: 7,22m2*0,40=2,888 [A]</t>
  </si>
  <si>
    <t>333325</t>
  </si>
  <si>
    <t>MOSTNÍ OPĚRY A KŘÍDLA ZE ŽELEZOVÉHO BETONU DO C30/37</t>
  </si>
  <si>
    <t>OP1
úložný práh: 3,48m2*2,50=8,700 [A]
závěrná zídka: 0,35m2*2,50=0,875 [B]
podložiskové bloky: 2*0,46*0,46*0,28=0,118 [C]
křídla: 9,77m2*0,40+6,13m2*0,40=6,360 [D]
OP5
úložný práh: 1,19m2*2,50=2,975 [E]
závěrná zídka: 0,34m2*2,50=0,850 [F]
podložiskové bloky: 2*0,46*0,46*0,28=0,118 [G]
křídla: 4,14m2*0,40+4,01m2*0,40=3,260 [H]
Celkem: A+B+C+D+E+F+G+H=23,256 [I]</t>
  </si>
  <si>
    <t>333365</t>
  </si>
  <si>
    <t>VÝZTUŽ MOSTNÍCH OPĚR A KŘÍDEL Z OCELI 10505, B500B</t>
  </si>
  <si>
    <t>z pol.č.333325: 23,256m3*80kg/m3/1000=1,860 [A]</t>
  </si>
  <si>
    <t>334325</t>
  </si>
  <si>
    <t>MOSTNÍ PILÍŘE A STATIVA ZE ŽELEZOVÉHO BETONU DO C30/37</t>
  </si>
  <si>
    <t>P2: 1,00*0,50*5,03=2,515 [A]
P3: 1,00*0,50*4,00+3,00*0,50*3,50=7,250 [B]
P4: 1,00*0,50*2,92=1,460 [C]
Celkem: A+B+C=11,225 [D]</t>
  </si>
  <si>
    <t>334365</t>
  </si>
  <si>
    <t>VÝZTUŽ MOSTNÍCH PILÍŘŮ A STATIV Z OCELI 10505, B500B</t>
  </si>
  <si>
    <t>z pol.č.334325
P2,P4: (2,515m3+1,46m3)*240kg/m3/1000=0,954 [A]
P3: 7,25m3*120kg/m3/1000=0,870 [B]
Celkem: A+B=1,824 [C]</t>
  </si>
  <si>
    <t>422325</t>
  </si>
  <si>
    <t>MOSTNÍ NOSNÉ TRÁMOVÉ KONSTRUKCE ZE ŽELEZOBETONU C30/37</t>
  </si>
  <si>
    <t>1,163m2*54,50+0,74m2*1,30+2*0,2m2*0,25=64,446 [A]</t>
  </si>
  <si>
    <t>422365</t>
  </si>
  <si>
    <t>VÝZTUŽ MOSTNÍ TRÁMOVÉ KONSTRUKCE Z OCELI 10505, B500B</t>
  </si>
  <si>
    <t>z pol.č.422325: 64,45m3*130kg/m3/1000=8,379 [A]</t>
  </si>
  <si>
    <t>42861</t>
  </si>
  <si>
    <t>MOSTNÍ LOŽISKA ELASTOMEROVÁ PRO ZATÍŽ DO 1,0MN
KOTVENÁ LOŽISKA</t>
  </si>
  <si>
    <t>451311</t>
  </si>
  <si>
    <t>PODKL A VÝPLŇ VRSTVY Z PROST BET DO C8/10</t>
  </si>
  <si>
    <t>pod základy
OP1: 4,20*2,80*0,15=1,764 [A]
P2: 3,50*3,30*0,15=1,733 [B]
P3: 3,50*3,30*0,15=1,733 [C]
P4: 3,50*3,30*0,15=1,733 [D]
OP5: 2,80*3,10*0,15=1,302 [E]
pod rubovou drenáž
OP1: 2,10*1,70*0,30=1,071 [F]
OP5: 1,00*1,70*0,30=0,510 [G]
Celkem: A+B+C+D+E+F+G=9,846 [H]</t>
  </si>
  <si>
    <t>45157</t>
  </si>
  <si>
    <t>PODKLADNÍ A VÝPLŇOVÉ VRSTVY Z KAMENIVA TĚŽENÉHO</t>
  </si>
  <si>
    <t>obsyp těsnící fólie z pol.č.28999
OP1: 4,37*2,00*(0,15+0,15)=2,622 [A]
OP5: 3,53*2,00*(0,15+0,15)=2,118 [B]
Celkem: A+B=4,740 [C]</t>
  </si>
  <si>
    <t>Přidružená stavební výroba</t>
  </si>
  <si>
    <t>711112</t>
  </si>
  <si>
    <t>IZOLACE BĚŽNÝCH KONSTRUKCÍ PROTI ZEMNÍ VLHKOSTI ASFALTOVÝMI PÁSY</t>
  </si>
  <si>
    <t>OP1: 2,50*2,00=5,000 [A]
OP5: 1,60*2,00=3,200 [B]
Celkem: A+B=8,200 [C]</t>
  </si>
  <si>
    <t>711509</t>
  </si>
  <si>
    <t>OCHRANA IZOLACE NA POVRCHU TEXTILIÍ</t>
  </si>
  <si>
    <t>ochrana izolace rubu opěr a křídel
OP1: 2,21*2,00=4,420 [A]
křídla: 9,8m2+6,1m2=15,900 [B]
OP5: 1,33*2,00=2,660 [C]
křídla: 4,1m2+4,0m2=8,100 [D]
Celkem: A+B+C+D=31,080 [E]</t>
  </si>
  <si>
    <t>78382</t>
  </si>
  <si>
    <t>NÁTĚRY BETON KONSTR TYP S2 (OS-B)</t>
  </si>
  <si>
    <t>nátěr boku NK: 1,06*54,50=57,770 [A]</t>
  </si>
  <si>
    <t>78387</t>
  </si>
  <si>
    <t>NÁTĚRY BETON KONSTR TYP S11 (OS-F)</t>
  </si>
  <si>
    <t>2,50*54,50=136,250 [A]</t>
  </si>
  <si>
    <t>87533</t>
  </si>
  <si>
    <t>POTRUBÍ DREN Z TRUB PLAST DN DO 150MM</t>
  </si>
  <si>
    <t>OP1: 2,0m=2,000 [A]
OP5: 2,0m=2,000 [B]
Celkem: A+B=4,000 [C]</t>
  </si>
  <si>
    <t>87615</t>
  </si>
  <si>
    <t>CHRÁNIČKY Z TRUB PLAST DN DO 50MM</t>
  </si>
  <si>
    <t>v NK pro napojení: 54,5m=54,500 [A]</t>
  </si>
  <si>
    <t>87627</t>
  </si>
  <si>
    <t>CHRÁNIČKY Z TRUB PLASTOVÝCH DN DO 100MM</t>
  </si>
  <si>
    <t>rezervní chránička v NK: 54,5m=54,500 [A]</t>
  </si>
  <si>
    <t>87633</t>
  </si>
  <si>
    <t>CHRÁNIČKY Z TRUB PLASTOVÝCH DN DO 150MM</t>
  </si>
  <si>
    <t>prosupy skrz opěru: 2*1,10=2,200 [A]</t>
  </si>
  <si>
    <t>9112B1</t>
  </si>
  <si>
    <t>ZÁBRADLÍ MOSTNÍ SE SVISLOU VÝPLNÍ - DODÁVKA A MONTÁŽ</t>
  </si>
  <si>
    <t>58,40+60,50=118,900 [A]
pilíř P3: 2,00=2,000 [B]
Celkem: A+B=120,900 [C]</t>
  </si>
  <si>
    <t>91345</t>
  </si>
  <si>
    <t>NIVELAČNÍ ZNAČKY KOVOVÉ</t>
  </si>
  <si>
    <t>hřebová: 18ks=18,000 [A]
čepová: 10ks=10,000 [B]
Celkem: A+B=28,000 [C]</t>
  </si>
  <si>
    <t>93151</t>
  </si>
  <si>
    <t>MOSTNÍ ZÁVĚRY POVRCHOVÉ POSUN DO 60MM</t>
  </si>
  <si>
    <t>2*2,50=5,000 [A]</t>
  </si>
  <si>
    <t>93653</t>
  </si>
  <si>
    <t>MOSTNÍ ODVODŇOVACÍ SOUPRAVA
LÁVKOVÝ ODVODŇOVAČ</t>
  </si>
  <si>
    <t>SO 203.1</t>
  </si>
  <si>
    <t>ÚPRAVA KORYTA VODOTEČE V KM 9,53</t>
  </si>
  <si>
    <t>203.1</t>
  </si>
  <si>
    <t>dle pol.č.17120: 367,20m3=367,200 [A]</t>
  </si>
  <si>
    <t>dle pol.č.12573.A: 183,287m3=183,287 [A]</t>
  </si>
  <si>
    <t>105,0m2*0,20=21,000 [A]</t>
  </si>
  <si>
    <t>12473</t>
  </si>
  <si>
    <t>VYKOPÁVKY PRO KORYTA VODOTEČÍ TŘ. I</t>
  </si>
  <si>
    <t>17,0m2*21,60=367,200 [A]</t>
  </si>
  <si>
    <t>natěžení a dovoz dle pol.č.17411: 183,287m3=183,287 [A]</t>
  </si>
  <si>
    <t>natěžení a dovoz ornice z mezideponie dle pol.č.18220: 21,0m3=21,000 [A]</t>
  </si>
  <si>
    <t>uložení na skládku dle pol.č.12473: 367,20m3=367,200 [A]
uložení ornice na mezideponii dle pol.č.12110: 21,0m3=21,000 [B]
Celkem: A+B=388,200 [C]</t>
  </si>
  <si>
    <t>(1,9mm2+3,0m2)*20,275=99,348 [A]
za rubem zdi: 4,14m2*20,275=83,939 [B]
Celkem: A+B=183,287 [C]</t>
  </si>
  <si>
    <t>ochranný obsyp š.0,60m: 4,14m2*20,275=83,939 [A]</t>
  </si>
  <si>
    <t>zpětné rozprostření dle pol.č.12110: 21,0m3=21,000 [A]</t>
  </si>
  <si>
    <t>obetonování drenáže drenáž. betonem: 0,07m2*(6,21+10,76)=1,188 [A]</t>
  </si>
  <si>
    <t>ŠTĚTOVÉ STĚNY BERANĚNÉ Z KOVOVÝCH DÍLCŮ TRVALÉ (PLOCHA)</t>
  </si>
  <si>
    <t>5,00*(1,355+20,275+1,375)=115,025 [A]</t>
  </si>
  <si>
    <t>ŠTĚTOVÉ STĚNY BERANĚNÉ Z KOVOVÝCH DÍLCŮ DOČASNÉ (PLOCHA)</t>
  </si>
  <si>
    <t>5,00*(2,66+20,270+2,685)=128,075 [A]</t>
  </si>
  <si>
    <t>dle pol.č.23217A: 128,075m2=128,075 [A]</t>
  </si>
  <si>
    <t>272325</t>
  </si>
  <si>
    <t>ZÁKLADY ZE ŽELEZOBETONU DO C30/37</t>
  </si>
  <si>
    <t>1,3m2*(6,21+10,75)=22,048 [A]</t>
  </si>
  <si>
    <t>z pol.č.272325: 22,05m3*90kg/m3/1000=1,985 [A]</t>
  </si>
  <si>
    <t>0,23m2*(6,21+10,75)=3,901 [A]</t>
  </si>
  <si>
    <t>317365</t>
  </si>
  <si>
    <t>VÝZTUŽ ŘÍMS Z OCELI 10505, B500B</t>
  </si>
  <si>
    <t>z pol.č.317325: 3,90m3*90kg/m3/1000=0,351 [A]</t>
  </si>
  <si>
    <t>327325</t>
  </si>
  <si>
    <t>ZDI OPĚRNÉ, ZÁRUBNÍ, NÁBŘEŽNÍ ZE ŽELEZOVÉHO BETONU DO C30/37</t>
  </si>
  <si>
    <t>dřík: (19,41m2+38,10m2)*0,50=28,755 [A]</t>
  </si>
  <si>
    <t>327365</t>
  </si>
  <si>
    <t>VÝZTUŽ ZDÍ OPĚRNÝCH, ZÁRUBNÍCH, NÁBŘEŽNÍCH Z OCELI 10505, B500B</t>
  </si>
  <si>
    <t>z pol.č.272325: 28,76m3*90kg/m3/1000=2,588 [A]</t>
  </si>
  <si>
    <t>451312</t>
  </si>
  <si>
    <t>PODKLADNÍ A VÝPLŇOVÉ VRSTVY Z PROSTÉHO BETONU C12/15</t>
  </si>
  <si>
    <t>pod základ zdi: (16,9m2+28,7m2)*0,15=6,840 [A]
pod rubovou drenáž: (9,24m2+16,38m2)*0,30=7,686 [B]
Celkem: A+B=14,526 [C]</t>
  </si>
  <si>
    <t>45868</t>
  </si>
  <si>
    <t>VÝPLŇ ZA OPĚRAMI A ZDMI Z JÍLU</t>
  </si>
  <si>
    <t>za zdí: 1,70*20,275*(0,15+0,30)*0,5=7,755 [A]</t>
  </si>
  <si>
    <t>rubová drenáž: 6,21+10,76+2*0,76=18,490 [A]</t>
  </si>
  <si>
    <t>6,21m+10,75m=16,960 [A]</t>
  </si>
  <si>
    <t>96613</t>
  </si>
  <si>
    <t>BOURÁNÍ KONSTRUKCÍ Z KAMENE NA MC</t>
  </si>
  <si>
    <t>vybourání stávající kamen. zdi: 20,15*0,63*1,50=19,042 [A]</t>
  </si>
  <si>
    <t>SO 204</t>
  </si>
  <si>
    <t>MOST V KM 9,53</t>
  </si>
  <si>
    <t>204</t>
  </si>
  <si>
    <t>přebytečná zemina z pol.č.17120,12573.B: 3144,531m3-1141,43m3=2 003,101 [A]</t>
  </si>
  <si>
    <t>014102</t>
  </si>
  <si>
    <t>z pol.č.11328: 28,92m2*0,3t/m2=8,676 [A]
z pol.č.96615: 27,885m3*2,2t/m3=61,347 [B]
z pol.č.96616: 584,655m3*2,4t/m3=1 403,172 [C]
Celkem: A+B+C=1 473,195 [D]</t>
  </si>
  <si>
    <t>dle pol.č.12573.A: 724,39m3=724,390 [A]</t>
  </si>
  <si>
    <t>11328</t>
  </si>
  <si>
    <t>ODSTRANĚNÍ PŘÍKOPŮ, ŽLABŮ A RIGOLŮ Z PŘÍKOPOVÝCH TVÁRNIC</t>
  </si>
  <si>
    <t>48,20*0,60=28,920 [A]</t>
  </si>
  <si>
    <t>dočasné odklonění toku: 3,8m2*40,00=152,000 [A]</t>
  </si>
  <si>
    <t>natěžení a dovoz z pol.č.17411,17511: 484,88m3+239,51m3=724,390 [A]</t>
  </si>
  <si>
    <t>VYKOPÁVKY ZE ZEMNÍKŮ A SKLÁDEK TŘ. I
ZEMINA Z MEZIDEPONIE</t>
  </si>
  <si>
    <t>natěžení a dovoz z pol.č.17411
pro zpětný zásyp koryta: 152,0m3=152,000 [A]
pro zásyp po vybouraném mostu: 989,43m3=989,430 [B]
Celkem: A+B=1 141,430 [C]</t>
  </si>
  <si>
    <t>nový most
OP1: 32,98*(15,1+0,6+0,6+1,9+1,9)=662,898 [A]
OP2: 34,73*(5,3+0,6+0,6+1,8+1,8)=350,773 [B]
mezisoučet: A+B=1 013,671 [C]
stávající most
1,2*(4,5*(38,27+2,02+2,44+33,97)+4*8,5*0,5*(38,27+2,02+2,44+33,97))=1 978,860 [D]
Celkem: C+D=2 992,531 [E]</t>
  </si>
  <si>
    <t>uložení výkopu na skládku/deponii dle pol.č.12473, 13173: 152,0m3+2992,531m3=3 144,531 [A]</t>
  </si>
  <si>
    <t>nový most
OP1
zásyp základu: 10,63m2*5,00=53,150 [A]
zásyp základu opěrné zdi: 11,6m2*(1,80+8,00+0,60+0,60+1,90+1,90)=171,680 [B]
zásyp za opěrou: 40,4m2*3,40=137,360 [C]
OP2
zásyp základu: 7,13m2*5,00=35,650 [D]
zásyp za opěrou: 25,6m2*3,40=87,040 [E]
mezisoučet: A+B+C+D+E=484,880 [F]
zpětný zásyp koryta dle pol.č.12473: 152,0m3=152,000 [G]
Celkem nový most: F+G=636,880 [H]
po vybourání stávajícího mostu: 1978,86m3*0,5=989,430 [I]
Celkem: H+I=1 626,310 [J]</t>
  </si>
  <si>
    <t>svahové kužele: 1/3*3,14*7*7*4,67=239,509 [A]</t>
  </si>
  <si>
    <t>přechodový klín
OP1: 16,4m2*3,40=55,760 [A]
OP2: 16,7m2*3,40=56,780 [B]
Celkem: A+B=112,540 [C]</t>
  </si>
  <si>
    <t>obetonování drenáže drenáž. betonem: 0,07m2*2*3,40=0,476 [A]</t>
  </si>
  <si>
    <t>21461</t>
  </si>
  <si>
    <t>SEPARAČNÍ GEOTEXTILIE
FILTRAČNĚ-SEPARAČNÍ GEOTEXTILIE</t>
  </si>
  <si>
    <t>OP1: 5,60*(5,00+1,80+8,00)=82,880 [A]
OP2: 4,90*5,00=24,500 [B]
Celkem: A+B=107,380 [C]</t>
  </si>
  <si>
    <t>dočasné pažení u OP1: 6,00*10,00=60,000 [A]</t>
  </si>
  <si>
    <t>dle pol.č.23217A: 60,0m2=60,000 [A]</t>
  </si>
  <si>
    <t>OP1: 5,04m2*5,00=25,200 [A]
OP4: 5,04m2*5,00=25,200 [B]
základ opěrné zdi u OP1: 1,43m2*(1,80+8,00)=14,014 [C]
Celkem: A+B+C=64,414 [D]</t>
  </si>
  <si>
    <t>z pol.č.272324: 64,414m3*100kg/m3/1000=6,441 [A]</t>
  </si>
  <si>
    <t>opěrná zeď u OP1: 3,50*(1,80+8,00)*0,50=17,150 [A]</t>
  </si>
  <si>
    <t>z pol.č.327325: 17,15m3*90kg/m3/1000=1,544 [A]</t>
  </si>
  <si>
    <t>křídla
OP1: (20,43+18,90)*0,80+0,535*(4,5+4,0)*0,35=33,056 [A]
OP2: (24,64+22,14)*0,80+0,535*(4,5+3,9)*0,35=38,997 [B]
Celkem: A+B=72,053 [C]</t>
  </si>
  <si>
    <t>z pol.č.333325: 72,053m3*130kg/m3/1000=9,367 [A]</t>
  </si>
  <si>
    <t>389325</t>
  </si>
  <si>
    <t>MOSTNÍ RÁMOVÉ KONSTRUKCE ZE ŽELEZOBETONU C30/37</t>
  </si>
  <si>
    <t>OP1: 8,04*1,00*5,00=40,200 [A]
OP2: 5,96*1,00*5,00=29,800 [B]
NK: 3,13m2*15,30+2*0,17m2*15,30+0,14*2*3,40=54,043 [C]
Celkem: A+B+C=124,043 [D]</t>
  </si>
  <si>
    <t>389365</t>
  </si>
  <si>
    <t>VÝZTUŽ MOSTNÍ RÁMOVÉ KONSTRUKCE Z OCELI 10505, B500B</t>
  </si>
  <si>
    <t>z pol.č.389325: 124,043m3*130kg/m3/1000=16,126 [A]</t>
  </si>
  <si>
    <t>420325</t>
  </si>
  <si>
    <t>PŘECHODOVÉ DESKY MOSTNÍCH OPĚR ZE ŽELEZOBETONU C30/37</t>
  </si>
  <si>
    <t>OP1: 19,9m2*0,35=6,965 [A]
OP2: 19,9m2*0,35=6,965 [B]
Celkem: A+B=13,930 [C]</t>
  </si>
  <si>
    <t>420365</t>
  </si>
  <si>
    <t>VÝZTUŽ PŘECHODOVÝCH DESEK MOSTNÍCH OPĚR Z OCELI 10505, B500B</t>
  </si>
  <si>
    <t>z pol.č.420325: 13,93m3*110kg/m3/1000=1,532 [A]</t>
  </si>
  <si>
    <t>OP 1: 
pod základ: 22,81m2*0,15=3,422 [A]
pod drenáž: 0,30*2,00*(3,40+1,80+8,00)=7,920 [B]
pod přechodovou desku: 19,87m2*0,15=2,981 [C]
pod opěrnou zeď: (4,9+22,50)m2*0,15=4,110 [D]
OP 2: 
pod základ: 22,83m2*0,15=3,425 [E]
pod drenáž: 0,30*1,26*3,40=1,285 [F]
pod přechodovou desku: 19,87m2*0,15=2,981 [G]
Celkem: A+B+C+D+E+F+G=26,124 [H]</t>
  </si>
  <si>
    <t>obsyp těsnící fólie z pol.č.28999
OP1: 5,60*(5,00+1,80+8,00)*(0,15+0,15)=24,864 [A]
OP2: 4,90*5,00*(0,15+0,15)=7,350 [B]
Celkem: A+B=32,214 [C]</t>
  </si>
  <si>
    <t>711412</t>
  </si>
  <si>
    <t>IZOLACE MOSTOVEK CELOPLOŠNÁ ASFALTOVÝMI PÁSY</t>
  </si>
  <si>
    <t>izolace NK: 5,00*(15,30+2*1,00)=86,500 [A]</t>
  </si>
  <si>
    <t>2*3,40+2*1,00=8,800 [A]</t>
  </si>
  <si>
    <t>87634</t>
  </si>
  <si>
    <t>CHRÁNIČKY Z TRUB PLASTOVÝCH DN DO 200MM</t>
  </si>
  <si>
    <t>prostupy skrz opěru a opěrnou zeď: 2*1,00+2*0,80=3,600 [A]</t>
  </si>
  <si>
    <t>na mostě: 2*24,00=48,000 [A]
na opěrné zdi: 1,80+8,00=9,800 [B]
Celkem: A+B=57,800 [C]</t>
  </si>
  <si>
    <t>9112B3</t>
  </si>
  <si>
    <t>ZÁBRADLÍ MOSTNÍ SE SVISLOU VÝPLNÍ - DEMONTÁŽ S PŘESUNEM</t>
  </si>
  <si>
    <t>2*15,5m=31,000 [A]</t>
  </si>
  <si>
    <t>914A21</t>
  </si>
  <si>
    <t>EV ČÍSLO MOSTU OCEL S FÓLIÍ TŘ.1 DODÁVKA A MONTÁŽ</t>
  </si>
  <si>
    <t>96615</t>
  </si>
  <si>
    <t>BOURÁNÍ KONSTRUKCÍ Z PROSTÉHO BETONU</t>
  </si>
  <si>
    <t>podkladní betony: (89+80)*0,15*1,1=27,885 [A]</t>
  </si>
  <si>
    <t>96616</t>
  </si>
  <si>
    <t>BOURÁNÍ KONSTRUKCÍ ZE ŽELEZOBETONU</t>
  </si>
  <si>
    <t>stávající most
základy: 16,4*2*1*1,5+(27,85+28,52+22,55+28,87)*1=156,990 [A]
opěry: 1,75*5,6*4,5+1,75*5,3*4,5=85,838 [B]
křídla: (9,14+9,6)*4+(7,53+9,93)*4,5=153,530 [C]
NK: 12,47*15,1=188,297 [D]
Celkem: A+B+C+D=584,655 [E]</t>
  </si>
  <si>
    <t>SO 204.1</t>
  </si>
  <si>
    <t>204.1</t>
  </si>
  <si>
    <t>dle pol.č.17120: 181,946m3=181,946 [A]</t>
  </si>
  <si>
    <t>11527</t>
  </si>
  <si>
    <t>PŘEV VOD NA POVRCHU POTR DN DO 1000MM NEBO ŽLAB R.O. DO 3,6M</t>
  </si>
  <si>
    <t>převedení potoka: 34,0m=34,000 [A]</t>
  </si>
  <si>
    <t>18,0*(2,3+3,6)+34,43*2,2=181,946 [A]</t>
  </si>
  <si>
    <t>natěžení a dovoz dle pol.č.18220: 2,25m3=2,250 [A]</t>
  </si>
  <si>
    <t>uložení na skládku dle pol.č.12473: 181,946m3=181,946 [A]</t>
  </si>
  <si>
    <t>odhad: 15,0m2*0,15=2,250 [A]</t>
  </si>
  <si>
    <t>45131A</t>
  </si>
  <si>
    <t>PODKLADNÍ A VÝPLŇOVÉ VRSTVY Z PROSTÉHO BETONU C20/25</t>
  </si>
  <si>
    <t>pod práh: 4,30*0,40*0,15=0,258 [A]
pod dlažbu z lomového kamene: 0,77m2*32,325=24,890 [B]
Celkem: A+B=25,148 [C]</t>
  </si>
  <si>
    <t>465512</t>
  </si>
  <si>
    <t>DLAŽBY Z LOMOVÉHO KAMENE NA MC</t>
  </si>
  <si>
    <t>dlažba tl.300mm: 1,53m2*32,325=49,457 [A]</t>
  </si>
  <si>
    <t>467314</t>
  </si>
  <si>
    <t>STUPNĚ A PRAHY VODNÍCH KORYT Z PROSTÉHO BETONU C25/30</t>
  </si>
  <si>
    <t>zajišťovací práh: 2,15m2*0,40=0,860 [A]</t>
  </si>
  <si>
    <t>SO 204.2</t>
  </si>
  <si>
    <t>OPĚRNÁ ZEĎ V KM 9,53</t>
  </si>
  <si>
    <t>204.2</t>
  </si>
  <si>
    <t>dle pol.č.17120: 726,622m3=726,622 [A]</t>
  </si>
  <si>
    <t>dle pol.č.12573: 512,937m3=512,937 [A]</t>
  </si>
  <si>
    <t>(244,0m2+104,3m2+86,6m2)*0,20=86,980 [A]</t>
  </si>
  <si>
    <t>natěžení a dovoz dle pol.č.17411: 512,937m3=512,937 [A]</t>
  </si>
  <si>
    <t>natěžení a dovoz ornice z mezideponie dle pol.č.18220: 41,748m3=41,748 [A]</t>
  </si>
  <si>
    <t>úhlová zeď: 20,7m2*31,66=655,362 [A]
želbet zeď - tramvaj (směr JN): 10,18m2*7,00=71,260 [B]
Celkem: A+B=726,622 [C]</t>
  </si>
  <si>
    <t>uložení zeminy na skládku dle pol.č.13173: 726,622m3=726,622 [A]
uložení ornice na mezideponii dle pol.č.12110: 86,98m3=86,980 [B]
Celkem: A+B=813,602 [C]</t>
  </si>
  <si>
    <t>úhlová zeď: 
před zdí: (0,8m2+3,07m2)*31,66=122,524 [A]
za rubem zdi: 3,5m2*31,66=110,810 [B]
želbet zeď - tramvaj zásyp mezi křídly: 3,34*6*4+4,31*4,48*4=157,395 [C]
Celkem: A+B+C=390,729 [D]</t>
  </si>
  <si>
    <t>ochranný obsyp
úhlová zeď: 0,60*0,90*31,66=17,096 [A]</t>
  </si>
  <si>
    <t>(23,8+50,9+26,16+38,3)*1,5=208,740 [A]
208,74m2*0,20=41,748 [B]</t>
  </si>
  <si>
    <t>obetonování drenáže drenážním betonem: 0,07m2*26,40=1,848 [A]</t>
  </si>
  <si>
    <t>27157</t>
  </si>
  <si>
    <t>POLŠTÁŘE POD ZÁKLADY Z KAMENIVA TĚŽENÉHO</t>
  </si>
  <si>
    <t>úhlová zeď: 1,5m2*31,66=47,490 [A]</t>
  </si>
  <si>
    <t>úhlová zeď: 1,03m2*(12,00+7,00+7,36)=27,151 [A]
želbet zeď - tramvaj: 3,58m2*(4,50+6,00)=37,590 [B]
Celkem: A+B=64,741 [C]</t>
  </si>
  <si>
    <t>z pol.č.272325: 64,74m3*100kg/m3/1000=6,474 [A]</t>
  </si>
  <si>
    <t>úhlová zeď-římsa: 0,29m2*(12,00+7,00+7,36)=7,644 [A]</t>
  </si>
  <si>
    <t>z pol.č.317325: 7,644m3*100kg/m3/1000=0,764 [A]</t>
  </si>
  <si>
    <t>úhlová zeď: 0,50*(29,42m2+14,92m2+14,53m2)=29,435 [A]
želbet zeď - tramvaj: 2*1,58m2*4,50+2*2,066m2*6,00=39,012 [B]
Celkem: A+B=68,447 [C]</t>
  </si>
  <si>
    <t>z pol.č.327325: 68,45m3*100kg/m3/1000=6,845 [A]</t>
  </si>
  <si>
    <t>úhlová zeď
pod základ: 67,51m2*0,15=10,127 [A]
pod rubovou drenáž: 0,30*(6,8m2+6,89m2+12,58m2)=7,881 [B]
želbet zeď - tramvaj: (28,41m2+37,61m2)*0,15=9,903 [C]
Celkem: A+B+C=27,911 [D]</t>
  </si>
  <si>
    <t>úhlová zeď: 3,30*31,66*(0,15+0,30)*0,5=23,508 [A]</t>
  </si>
  <si>
    <t>úhlová zeď: 12,0+7,0+7,4=26,400 [A]</t>
  </si>
  <si>
    <t>želbet zeď - tramvaj: 4,47+4,25+6,00+5,70=20,420 [A]
úhlová zeď: 7,0m=7,000 [B]
Celkem: A+B=27,420 [C]</t>
  </si>
  <si>
    <t>9117C1</t>
  </si>
  <si>
    <t>SVOD OCEL ZÁBRADEL ÚROVEŇ ZADRŽ H2 - DODÁVKA A MONTÁŽ</t>
  </si>
  <si>
    <t>úhlová zeď: 20,3m=20,300 [A]</t>
  </si>
  <si>
    <t>SO 271</t>
  </si>
  <si>
    <t>ZAJIŠTĚNÍ SVAHU V KM 8,10 - 8,24</t>
  </si>
  <si>
    <t>271</t>
  </si>
  <si>
    <t>dle pol.č.17120: 506,85m3=506,850 [A]</t>
  </si>
  <si>
    <t>natěžení a dovoz ornice dle pol.č.18220: 223,64m3=223,640 [A]</t>
  </si>
  <si>
    <t>3,0m2*15,20+9,5m2*20,20+4,0m2*20,40+2,5m2*20,40+4,3m2*20,25+4,0m2*15,65+2,0m2*10,80=541,375 [A]</t>
  </si>
  <si>
    <t>uložení na skládku přebytek zeminy z pol.č.13173,17411: 541,375m3-34,525m3=506,850 [A]</t>
  </si>
  <si>
    <t>ze stávající zeminy v koruně svahu
0,5m2*15,20+0,25m2*(20,20+20,40+20,40+20,25+15,65+10,80)=34,525 [A]</t>
  </si>
  <si>
    <t>1,8m2*15,20+3,0m2*20,20+1,8m2*20,40+1,4m2*20,40+1,6m2*20,25+1,6m2*15,65+1,2m2*10,80=223,640 [A]</t>
  </si>
  <si>
    <t>46499</t>
  </si>
  <si>
    <t>BŘEHOVÉ OPEVNĚNÍ Z FÓLIE
UV STABILNÍ PP VČETNĚ KOTVENÍ</t>
  </si>
  <si>
    <t>zajištění svahu:
5,10*15,20+9,50*20,20+5,50*20,40+4,50*20,40+4,60*20,25+4,80*15,65+3,50*10,80=679,490 [A]</t>
  </si>
  <si>
    <t>SO 272</t>
  </si>
  <si>
    <t>OPĚRNÁ ZEĎ V KM 8,14 - 8,21</t>
  </si>
  <si>
    <t>272</t>
  </si>
  <si>
    <t>z pol.č.17120: 1043,936m3=1 043,936 [A]</t>
  </si>
  <si>
    <t>dle pol.č.12573.A: 1148,256m3=1 148,256 [A]</t>
  </si>
  <si>
    <t>360,0m2*0,20=72,000 [A]</t>
  </si>
  <si>
    <t>natěžení a dovoz dle pol.č.17411: 1148,256m3=1 148,256 [A]</t>
  </si>
  <si>
    <t>natěžení a dovoz ornice z mezideponie dle pol.č.18220: 6,7m3=6,700 [A]</t>
  </si>
  <si>
    <t>10,82*4,475+1,2*(9,02*13+7,83*12+10,3*12+12,01*12+15,78*12+15,97*10,1)=1 043,936 [A]</t>
  </si>
  <si>
    <t>uložení zeminy na skládku dle pol.č.13173: 1043,936m3=1 043,936 [A]
uložení ornice na mezideponii dle pol.č.12110: 72,0m3=72,000 [B]
Celkem: A+B=1 115,936 [C]</t>
  </si>
  <si>
    <t>1,2*((1,38+3,72)*13+(1,89+2,66)*12+(1,72+4,64)*12+(1,5+5,73)*12+(1,51+5,59)*12+(1,52+3,94)*10,1)=509,191 [A]
zásyp za rubem: 294,5m2*2,17=639,065 [B]
Celkem: A+B=1 148,256 [C]</t>
  </si>
  <si>
    <t>obsyp rubu zdi: 294,5m2*0,60=176,700 [A]</t>
  </si>
  <si>
    <t>33,5m2*0,20=6,700 [A]</t>
  </si>
  <si>
    <t>obetonování drenáže drenáž. betonem: 0,07m2*69,50=4,865 [A]</t>
  </si>
  <si>
    <t>75,70*8,00=605,600 [A]</t>
  </si>
  <si>
    <t>6,70*8,00=53,600 [A]</t>
  </si>
  <si>
    <t>dle pol.č.23217A: 53,6m2=53,600 [A]</t>
  </si>
  <si>
    <t>2,12m2*(12,00+12,00+12,00+12,00)+1,75m2*(12,00+10,10)=140,435 [A]</t>
  </si>
  <si>
    <t>z pol.č.272325: 140,435m3*90kg/m3/1000=12,639 [A]</t>
  </si>
  <si>
    <t>285374</t>
  </si>
  <si>
    <t>KOTVENÍ NA POVRCHU Z PŘEDPÍNACÍ VÝZTUŽE DL. DO 6M</t>
  </si>
  <si>
    <t>kotvení pažení: 38ks=38,000 [A]</t>
  </si>
  <si>
    <t>0,23m2*(12,00+12,00+12,00+12,00+12,00+10,10)=16,123 [A]</t>
  </si>
  <si>
    <t>z pol.č.317325: 16,123m3*90kg/m3/1000=1,451 [A]</t>
  </si>
  <si>
    <t>0,50*(12,00*2,69+12,00*3,83+12,00*4,52+12,00*5,055+12,00*4,99+10,10*4,50)+0,65*3,03*1,3=151,795 [A]</t>
  </si>
  <si>
    <t>z pol.č.327325: 151,8m3*90kg/m3/1000=13,662 [A]</t>
  </si>
  <si>
    <t>pod základ: 207,55m2*0,15=31,133 [A]
pod rubovou drenáž: 0,30*(12,21+23,84+30,47+37,76+38,23+29,98)m2=51,747 [B]
Celkem: A+B=82,880 [C]</t>
  </si>
  <si>
    <t>za zdí: 233,0m2*(0,15+0,30)*0,5=52,425 [A]</t>
  </si>
  <si>
    <t>rub zdi: 294,5m2=294,500 [A]</t>
  </si>
  <si>
    <t>86657</t>
  </si>
  <si>
    <t>CHRÁNIČKY Z TRUB OCELOVÝCH DN DO 500MM</t>
  </si>
  <si>
    <t>pro osazení trakčních stožárů: 4,5m=4,500 [A]</t>
  </si>
  <si>
    <t>11,40+4*12,00+10,10=69,500 [A]</t>
  </si>
  <si>
    <t>71,5m=71,500 [A]</t>
  </si>
  <si>
    <t>SO 273</t>
  </si>
  <si>
    <t>ARMOVANÝ SVAH V KM 8,16 - 8,21</t>
  </si>
  <si>
    <t>273</t>
  </si>
  <si>
    <t>dle pol.č.17120: 112,725m3=112,725 [A]</t>
  </si>
  <si>
    <t>dle pol.č.12573.A: 60,26m3=60,260 [A]</t>
  </si>
  <si>
    <t>natěžení a dovoz dle pol.č.17910: 60,26m3=60,260 [A]</t>
  </si>
  <si>
    <t>výkop pro armovaný svah: 1,5m2*3,15+2,0m2*2,70+3,0m2*2,70+3,0m2*6,30+3,5m2*12,60+2,5m2*12,60=112,725 [A]</t>
  </si>
  <si>
    <t>uložení na skládku dle pol.č.13173: 112,725m3=112,725 [A]</t>
  </si>
  <si>
    <t>OBSYP POTRUBÍ A OBJEKTŮ Z NAKUPOVANÝCH MATERIÁLŮ
ŠD FR. 16/32</t>
  </si>
  <si>
    <t>drenážní zásyp za zdí: (3,15+2,70+2,70)*0,8m2+(6,30+12,60)*0,7m2+12,60*0,6m2=27,630 [A]</t>
  </si>
  <si>
    <t>17910</t>
  </si>
  <si>
    <t>NÁSYPY Z ARMOVANÝCH ZEMIN SE ZHUTNĚNÍM</t>
  </si>
  <si>
    <t>0,5m2*3,15+0,9m2*2,70+1,0m2*2,70+1,5m2*6,30+2,0m2*12,60+1,5m2*12,60=60,255 [A]</t>
  </si>
  <si>
    <t>21461C</t>
  </si>
  <si>
    <t>SEPARAČNÍ GEOTEXTILIE DO 300G/M2</t>
  </si>
  <si>
    <t>pod polštářem ze ŠD: (3,10+2,70+2,70+6,30+12,60+12,60)*3,00=120,000 [A]</t>
  </si>
  <si>
    <t>27152</t>
  </si>
  <si>
    <t>POLŠTÁŘE POD ZÁKLADY Z KAMENIVA DRCENÉHO</t>
  </si>
  <si>
    <t>ŠD fr.0/63: (3,15+2,70+2,70+6,30+12,60+12,60)*0,3m2=12,015 [A]</t>
  </si>
  <si>
    <t>28995</t>
  </si>
  <si>
    <t>KOTEVNÍ SÍTĚ PRO GABIONY A ARMOVANÉ ZEMINY
SYNTETICKÁ GEOMŘÍŽ</t>
  </si>
  <si>
    <t>(11,70+19,35+15,30+11,70+12,15+10,35+7,20+5,00)*3,00=278,250 [A]</t>
  </si>
  <si>
    <t>31711</t>
  </si>
  <si>
    <t>ŘÍMSY Z DÍLCŮ BETONOVÝCH
ZÁKRYTOVÁ DESKA</t>
  </si>
  <si>
    <t>zákrytové desky tvarovek: 0,45m2*40,05=18,023 [A]</t>
  </si>
  <si>
    <t>32711</t>
  </si>
  <si>
    <t>ZDI OPĚR, ZÁRUB, NÁBŘEŽ Z DÍLCŮ BETON
BETONOVÁ TVAROVKA VČETNĚ VÝPLŇOVÉHO BETONU</t>
  </si>
  <si>
    <t>486ks*0,085m2*0,50=20,655 [A]</t>
  </si>
  <si>
    <t>875332</t>
  </si>
  <si>
    <t>POTRUBÍ DREN Z TRUB PLAST DN DO 150MM DĚROVANÝCH</t>
  </si>
  <si>
    <t>40,0m=40,000 [A]</t>
  </si>
  <si>
    <t>ZÁBRADLÍ SILNIČNÍ S VODOR MADLY - DODÁVKA A MONTÁŽ</t>
  </si>
  <si>
    <t>SO 274</t>
  </si>
  <si>
    <t>ARMOVANÝ SVAH V KM 8,36 - 8,39</t>
  </si>
  <si>
    <t>274</t>
  </si>
  <si>
    <t>dle pol.č.17120: 639,95m3=639,950 [A]</t>
  </si>
  <si>
    <t>dle pol.č.12573.B: 566,5m3=566,500 [A]</t>
  </si>
  <si>
    <t>014211</t>
  </si>
  <si>
    <t>POPLATKY ZA ZEMNÍK - ORNICE
HUMÓZNÍ VRSTVA</t>
  </si>
  <si>
    <t>dle pol.č.12573.A: 70,788m3=70,788 [A]</t>
  </si>
  <si>
    <t>natěžení a dovoz dle pol.č.17910: 566,50m3=566,500 [A]</t>
  </si>
  <si>
    <t>VYKOPÁVKY ZE ZEMNÍKŮ A SKLÁDEK TŘ. I
HUMÓZNÍ VRSTVA</t>
  </si>
  <si>
    <t>natěžení a dovoz humózní vrstvy dle pol.č.18220: 70,788m3=70,788 [A]</t>
  </si>
  <si>
    <t>12673</t>
  </si>
  <si>
    <t>ZŘÍZENÍ STUPŇŮ V PODLOŽÍ NÁSYPŮ TŘ. I</t>
  </si>
  <si>
    <t>výkop pro armovaný svah: 10,0m2*5,00+17,0m2*10,00+12,0m2*9,60+13,0m2*9,70+9,0m2*19,85=639,950 [A]</t>
  </si>
  <si>
    <t>uložení výkopu na skládku dle pol.č.12673: 639,95m3=639,950 [A]</t>
  </si>
  <si>
    <t>5,0m2*5,00+15,0m2*10,00+10,0m2*9,60+10,0m2*9,70+10,0m2*19,85=566,500 [A]</t>
  </si>
  <si>
    <t>ROZPROSTŘENÍ ORNICE VE SVAHU
HUMÓZNÍ VRSTVA V ČELE ARMOVANÉHO SVAHU</t>
  </si>
  <si>
    <t>0,63m2*5,00+1,87*10,00+1,25m2*(9,60+9,70+19,85)=70,788 [A]</t>
  </si>
  <si>
    <t>pod polštář ze ŠD: 6,00*5,00+6,00*10,00+6,00*9,60+8,00*9,70+7,00*19,85=364,150 [A]</t>
  </si>
  <si>
    <t>ŠD fr.0/63: 2,0m2*(5,00+10,00+9,60)+2,4m2*9,70+2,0m2*19,85=112,180 [A]</t>
  </si>
  <si>
    <t>32831</t>
  </si>
  <si>
    <t>OPĚRNÝ SYSTÉM S LÍCEM Z TRVALÉ OCELOVÉ SÍTĚ S OZELENĚNÍM VÝŠ DO 2M</t>
  </si>
  <si>
    <t>odměřeno digitálně: 20,2m2=20,200 [A]</t>
  </si>
  <si>
    <t>32832</t>
  </si>
  <si>
    <t>OPĚRNÝ SYSTÉM S LÍCEM Z TRVALÉ OCELOVÉ SÍTĚ S OZELENĚNÍM VÝŠ 2M - 4M</t>
  </si>
  <si>
    <t>odměřeno digitálně: 120,75m2=120,750 [A]</t>
  </si>
  <si>
    <t>ZÁBRADLÍ SILNIČNÍ S VODOR MADLY - DODÁVKA A MONTÁŽ
ZÁBRADLÍ Z KOMPOZITU</t>
  </si>
  <si>
    <t>55,0m=55,000 [A]</t>
  </si>
  <si>
    <t>SO 275</t>
  </si>
  <si>
    <t>ZAJIŠTĚNÍ SVAHU V KM 8,42 - 8,56</t>
  </si>
  <si>
    <t>275</t>
  </si>
  <si>
    <t>289941</t>
  </si>
  <si>
    <t>ZPEVNĚNÍ SKALNÍCH PLOCH Z OCELOVÝCH SÍTÍ HOROLEZECKÝM ZPŮSOBEM
OCELOVÁ DVOUZÁKRUTOVÁ SÍŤ PROTI SKALNÍMU ŘÍCENÍ
VČETNĚ KOTVENÍ SKALNÍ KOTVOU DL.1,5M CCA 1KS/4M2</t>
  </si>
  <si>
    <t>3,30*12,50+9,30*19,98+9,80*19,80+10,50*19,80+8*19,83+5,60*19,81+4,00*9,95=938,380 [A]</t>
  </si>
  <si>
    <t>ZPEVNĚNÍ SKALNÍCH PLOCH Z OCELOVÝCH SÍTÍ HOROLEZECKÝM ZPŮSOBEM
OCHRANNÁ OCELOVÁ SÍŤ S PROTIEROZNÍ VÝPLNÍ
VČETNĚ KOTVENÍ INJEKTÁŽNÍ ZAVRTÁVACÍ KOTEVNÍ TYČÍ R32</t>
  </si>
  <si>
    <t>3,50*12,50+6,00*19,98+6,00*19,81+16,50*19,82+5,50*19,80=718,420 [A]</t>
  </si>
  <si>
    <t>SO 276</t>
  </si>
  <si>
    <t>ZAJIŠTĚNÍ SVAHU V KM 8,72 - 8,91</t>
  </si>
  <si>
    <t>276</t>
  </si>
  <si>
    <t>dle pol.č.17120: 915,994m3=915,994 [A]</t>
  </si>
  <si>
    <t>natěžení a dovoz ornice dle pol.č.18220: 293,418m3=293,418 [A]</t>
  </si>
  <si>
    <t>2,5m2*12,253+10,0m2*19,576+8,0m2*19,58+9,0m2*19,524+8,0m2*19,498+7,0m2*19,538+4,0m2*17,095+2,5m2*12,337=950,721 [A]</t>
  </si>
  <si>
    <t>uložení na skládku přebytek zeminy z pol.č.13173,17411: 950,721m3-34,727m3=915,994 [A]</t>
  </si>
  <si>
    <t>ze stávající zeminy v koruně svahu
0,2m2*70,933+0,3m2*68,468=34,727 [A]</t>
  </si>
  <si>
    <t>1,5m2*12,253+2,5m2*19,576+2,1m2*19,580+2,2m2*19,524+2,3m2*19,498+2,0m2*19,538+2,1m2*17,095+1,8m2*12,337=293,418 [A]</t>
  </si>
  <si>
    <t>zajištění svahu:
3,80*12,253+7,50*19,576+6,50*19,580+7,00*19,524+7,20*19,498+6,50*19,538+7,00*17,095+5,50*12,337=912,221 [A]</t>
  </si>
  <si>
    <t>SO 277</t>
  </si>
  <si>
    <t>ARMOVANÝ SVAH V KM 9,32 - 9,37</t>
  </si>
  <si>
    <t>277</t>
  </si>
  <si>
    <t>dle pol.č.17120: 826,6m3=826,600 [A]</t>
  </si>
  <si>
    <t>dle pol.č.12573.B: 539,2m3=539,200 [A]</t>
  </si>
  <si>
    <t>dle pol.č.12573.A: 75,912m3=75,912 [A]</t>
  </si>
  <si>
    <t>natěžení a dovoz humózní vrstvy dle pol.č.18220: 75,912m3=75,912 [A]</t>
  </si>
  <si>
    <t>natěžení a dovoz dle pol.č.17910: 539,2m3=539,200 [A]</t>
  </si>
  <si>
    <t>výkop pro armovaný svah: 20,0m2*(14,50+7,50)+18,0m2*(5,00+5,00)+22,0m2*5,00+21,0m2*4,60=826,600 [A]</t>
  </si>
  <si>
    <t>uložení výkopu na skládku dle pol.č.12673: 826,6m3=826,600 [A]</t>
  </si>
  <si>
    <t>9,0m2*14,50+11,0m2*7,50+12,0m2*5,00+14,0m2*5,00+19,0m2*5,00+22,0m2*4,60=539,200 [A]</t>
  </si>
  <si>
    <t>1,26m2*14,50+1,48m2*7,50+2,89m2*5,00+1,89m2*5,00+2,21m2*5,00+2,52m2*4,60=75,912 [A]</t>
  </si>
  <si>
    <t>pod polštář ze ŠD: 6,00*14,50+5,50*(7,50+5,00+5,00+5,00)+6,50*4,60=240,650 [A]</t>
  </si>
  <si>
    <t>ŠD fr.0/63: 2,0m2*(14,50+7,50+5,00+5,00)+2,2m2*(5,00+4,60)=85,120 [A]</t>
  </si>
  <si>
    <t>115,0m2=115,000 [A]</t>
  </si>
  <si>
    <t>32833</t>
  </si>
  <si>
    <t>OPĚRNÝ SYSTÉM S LÍCEM Z TRVALÉ OCELOVÉ SÍTĚ S OZELENĚNÍM VÝŠ 4M - 6M</t>
  </si>
  <si>
    <t>75,0m2=75,000 [A]</t>
  </si>
  <si>
    <t>9111B1</t>
  </si>
  <si>
    <t>ZÁBRADLÍ SILNIČNÍ SE SVISLOU VÝPLNÍ - DODÁVKA A MONTÁŽ</t>
  </si>
  <si>
    <t>41,2m=41,200 [A]</t>
  </si>
  <si>
    <t>SO 278</t>
  </si>
  <si>
    <t>ZAJIŠTĚNÍ SVAHU V KM 9,37 - 9,47</t>
  </si>
  <si>
    <t>278</t>
  </si>
  <si>
    <t>dle pol.č.17120: 651,345m3=651,345 [A]</t>
  </si>
  <si>
    <t>natěžení a dovoz ornice dle pol.č.18220: 206,566m3=206,566 [A]</t>
  </si>
  <si>
    <t>1,8m2*18,455+2,0m2*20,115+4,0m2*20,205+6,5m2*20,010+15,0m2*20,050+6,5m2*14,20=677,384 [A]</t>
  </si>
  <si>
    <t>uložení na skládku přebytek zeminy z pol.č.13173,17411: 677,384m3-26,039m3=651,345 [A]</t>
  </si>
  <si>
    <t>ze stávající zeminy v koruně svahu
0,2m2*18,455+0,3m2*20,115+0,2m2*60,265+0,3m2*14,20=26,039 [A]</t>
  </si>
  <si>
    <t>1,0m2*18,455+1,2m2*20,115+1,5m2*20,205+2,0m2*20,010+2,9m2*20,050+2,5m2*14,20=206,566 [A]</t>
  </si>
  <si>
    <t>zajištění svahu:
2,50*18,455+3,40*20,115+4,70*20,205+6,00*20,010+9,00*20,050+8,00*14,20=623,602 [A]</t>
  </si>
  <si>
    <t>SO 279</t>
  </si>
  <si>
    <t>ARMOVANÝ SVAH V KM 9,48 - 9,53</t>
  </si>
  <si>
    <t>279</t>
  </si>
  <si>
    <t>dle pol.č.17120: 815,551m3=815,551 [A]</t>
  </si>
  <si>
    <t>dle pol.č.12573.B: 2612,87m3=2 612,870 [A]</t>
  </si>
  <si>
    <t>POPLATKY ZA ZEMNÍK - ORNICE</t>
  </si>
  <si>
    <t>dle pol.č.12573.A: 113,505m3=113,505 [A]</t>
  </si>
  <si>
    <t>natěžení a dovoz dle pol.č.18220: 113,505m3=113,505 [A]</t>
  </si>
  <si>
    <t>natěžení a dovoz dle pol.č.17110,17910: 616,89m3+1995,98m3=2 612,870 [A]</t>
  </si>
  <si>
    <t>8,83m2*14,70+10,47m2*10,00+23,93m2*10,00+12,69m2*10,00+10,86m2*10,00+12,50m2*8,50=815,551 [A]</t>
  </si>
  <si>
    <t>17110</t>
  </si>
  <si>
    <t>ULOŽENÍ SYPANINY DO NÁSYPŮ SE ZHUTNĚNÍM</t>
  </si>
  <si>
    <t>0,7m2*14,70+4,6m2*10,00+9,7m2*10,00+10,6m2*10,00+12,3m2*10,00+27,6m2*8,50=616,890 [A]</t>
  </si>
  <si>
    <t>uložení výkopu na skládku dle pol.č.13173: 815,551m3=815,551 [A]</t>
  </si>
  <si>
    <t>10,4m2*14,70+17,2m2*10,00+41,8m2*10,00+41,1m2*10,00+44,6m2*10,00+46,6m2*8,50=1 995,980 [A]</t>
  </si>
  <si>
    <t>v líci armovaného svahu: 0,7m2*14,70+1,1m2*10,00+2,37m2*10,00+2,33m2*10,00+2,32m2*10,00+2,59m2*8,50=113,505 [A]</t>
  </si>
  <si>
    <t>pod polštář ze ŠD: 9,10*14,70+9,60*10,00+10,60*(10,00+10,00+10,00+8,50)=637,870 [A]</t>
  </si>
  <si>
    <t>ŠD fr.0/200: 7,02m2*14,70+7,53m2*10,00+8,44m2*(10,00+10,00+10,00+8,50)=503,434 [A]</t>
  </si>
  <si>
    <t>KOTEVNÍ SÍTĚ PRO GABIONY A ARMOVANÉ ZEMINY
GEOMŘÍŽE Z PET PRUTŮ (SYNTETICKÁ GEOMŘÍŽ)</t>
  </si>
  <si>
    <t>odečteno digitálně: 8,00*238,00+6,00*258,00=3 452,000 [A]</t>
  </si>
  <si>
    <t>289973</t>
  </si>
  <si>
    <t>OPLÁŠTĚNÍ (ZPEVNĚNÍ) Z GEOSÍTÍ A GEOROHOŽÍ
GEOROHOŽ S TRAVNÍM SEMENEM VČETNĚ KOTVENÍ 4KS/M2</t>
  </si>
  <si>
    <t>líc armovaného svahu: 2,20*14,70+4,00*10,00+8,00*(10,00+10,00+10,00)+8,50*8,50=384,590 [A]</t>
  </si>
  <si>
    <t>ŠD fr.0/32: 1,7m2*57,00=96,900 [A]</t>
  </si>
  <si>
    <t>87534</t>
  </si>
  <si>
    <t>POTRUBÍ DREN Z TRUB PLAST DN DO 200MM</t>
  </si>
  <si>
    <t>65,0m=65,000 [A]</t>
  </si>
  <si>
    <t>ZÁBRADLÍ SILNIČNÍ S VODOR MADLY - DODÁVKA A MONTÁŽ
DVOUMADLOVÉ ZÁBRADLÍ Z KOMPOZITU</t>
  </si>
  <si>
    <t>47,5m=47,500 [A]</t>
  </si>
  <si>
    <t>SO 304</t>
  </si>
  <si>
    <t>STOKA 600/900 V KM 9,56</t>
  </si>
  <si>
    <t>304</t>
  </si>
  <si>
    <t>POPLATKY ZA SKLÁDKU
ZEMINA</t>
  </si>
  <si>
    <t>dle pol.č.17120: 176,779m3=176,779 [A]</t>
  </si>
  <si>
    <t>POPLATKY ZA SKLÁDKU
VYBOURANÉ HMOTY</t>
  </si>
  <si>
    <t>dle položky 96688: 3ks*3,00t/ks=9,000 [A]</t>
  </si>
  <si>
    <t>11525</t>
  </si>
  <si>
    <t>PŘEVEDENÍ VODY POTRUBÍM DN 600 NEBO ŽLABY R.O. DO 2,0M</t>
  </si>
  <si>
    <t>provizorní převedení vody DN600: 112,00m=112,000 [A]</t>
  </si>
  <si>
    <t>VYKOPÁVKY ZE ZEMNÍKŮ A SKLÁDEK TŘ. I
ZEMINA Z DEPONIE</t>
  </si>
  <si>
    <t>natěžení a dovoz zeminy z deponie dle položky 17411: 737,326m3=737,326 [A]</t>
  </si>
  <si>
    <t>33,50*2,50*1,50=125,625 [A]</t>
  </si>
  <si>
    <t>13273</t>
  </si>
  <si>
    <t>HLOUBENÍ RÝH ŠÍŘ DO 2M PAŽ I NEPAŽ TŘ. I</t>
  </si>
  <si>
    <t>provizorní převedení vody DN600: 2*112,00*2,20*1,60=788,480 [A]</t>
  </si>
  <si>
    <t>uložení přebytečné zeminy na skládku z pol.č.13173,13273,17411: 125,625m3+788,48m3-737,326m3=176,779 [A]</t>
  </si>
  <si>
    <t>celkový výkop dle položky 13173, 13273: 125,625m3 +788,48m3=914,105 [A]
vytlačená kubatura
obsyp dle položky 17581: -133,734m3=- 133,734 [B]
lože dle položky 45157: -17,92m3=-17,920 [C]
obetonování dle položky 899574: -25,125m3=-25,125 [D]
provizorní převedení vody DN600 - při zřízení: -112,00*(3,14*0,33*0,33)=-38,298 [E]
provizorní převedení vody DN600: 112,00*(3,14*0,33*0,33)=38,298 [F]
Celkem: A+B+C+D+E+F=737,326 [G]</t>
  </si>
  <si>
    <t>provizorní převedení vody DN600: 112,00*(1,60*0,96 - 3,14*0,33*0,33)=133,734 [A]</t>
  </si>
  <si>
    <t>provizorní převedení vody DN600: 112,00*1,60*0,10=17,920 [A]</t>
  </si>
  <si>
    <t>874603.R</t>
  </si>
  <si>
    <t>POTRUBÍ Z TRUB ODPAD DN DO 800MM BEZVÝKOP TECHNOLOGIÍ
VEJCE 600/900</t>
  </si>
  <si>
    <t>Sanace stoky BET 600/900 v délce 50,0m=50,000 [A]</t>
  </si>
  <si>
    <t>894158</t>
  </si>
  <si>
    <t>ŠACHTY KANALIZAČNÍ Z BETON DÍLCŮ NA POTRUBÍ DN DO 600MM</t>
  </si>
  <si>
    <t>provizorní převedení vody DN600: 3ks=3,000 [A]</t>
  </si>
  <si>
    <t>89921.R</t>
  </si>
  <si>
    <t>VÝŠKOVÁ ÚPRAVA POKLOPŮ
VÝŠKOVÁ ÚPRAVA STÁVAJÍCÍ ŠACHTY NAD NOVÝ NÁSYP TT</t>
  </si>
  <si>
    <t>899574</t>
  </si>
  <si>
    <t>OBETONOVÁNÍ POTRUBÍ ZE ŽELEZOBETONU DO C25/30 VČETNĚ VÝZTUŽE</t>
  </si>
  <si>
    <t>roznášecí deska nad stávajícím vejčitým potrubím ŽB 600/900: 33,50*2,50*0,30=25,125 [A]</t>
  </si>
  <si>
    <t>89980</t>
  </si>
  <si>
    <t>TELEVIZNÍ PROHLÍDKA POTRUBÍ</t>
  </si>
  <si>
    <t>Kamerová prohlídka před výstavbou a po výstavbě na stoce BET 600/900: 2*50,00m=100,000 [A]</t>
  </si>
  <si>
    <t>96688</t>
  </si>
  <si>
    <t>VYBOURÁNÍ KANALIZAČ ŠACHET KOMPLETNÍCH</t>
  </si>
  <si>
    <t>SO 348</t>
  </si>
  <si>
    <t>ZRUŠENÍ POTRUBÍ V KM 9,53</t>
  </si>
  <si>
    <t>348</t>
  </si>
  <si>
    <t>dle položky 12573.B: 7,062m3=7,062 [A]</t>
  </si>
  <si>
    <t>natěžení a dovoz položky ze zemníku dle položky 17411 (dodatečný zásyp): 7,062m3=7,062 [A]</t>
  </si>
  <si>
    <t>natěžení a dovoz zeminy z deponie dle položky 13273: 145,35m3=145,350 [A]</t>
  </si>
  <si>
    <t>výkop pro bourání OC DN400: 51,00*1,90*1,50=145,350 [A]</t>
  </si>
  <si>
    <t>výkop pro bourání OC DN400: 51,00*1,90*1,50=145,350 [A]
dodatečný zásyp po vybourání potrubí
OC DN400: 51,00*(3,14*0,21*0,21)=7,062 [B]
Celkem: A+B=152,412 [C]</t>
  </si>
  <si>
    <t>969146</t>
  </si>
  <si>
    <t>VYBOURÁNÍ POTRUBÍ DN DO 400MM VODOVODNÍCH</t>
  </si>
  <si>
    <t>OC DN400: 51,00m=51,000 [A]</t>
  </si>
  <si>
    <t>SO 433</t>
  </si>
  <si>
    <t>OSVĚTLENÍ TT A ZASTÁVEK MHD V ROZSAHU KM 7,90 - 9,75</t>
  </si>
  <si>
    <t>433</t>
  </si>
  <si>
    <t>dle pol.č.17120: 258,204m3=258,204 [A]</t>
  </si>
  <si>
    <t>029522</t>
  </si>
  <si>
    <t>OSTATNÍ POŽADAVKY - REVIZNÍ ZPRÁVY</t>
  </si>
  <si>
    <t>HLOUBENÍ JAM ZAPAŽ I NEPAŽ TŘ. I
PŘEBYTEČNÁ ZEMINA</t>
  </si>
  <si>
    <t>pro stožárový základ 6-ti metrový stožár: 6*0,70*0,70*1,10=3,234 [A]</t>
  </si>
  <si>
    <t>HLOUBENÍ RÝH ŠÍŘ DO 2M PAŽ I NEPAŽ TŘ. I
PRO ZPĚTNÝ ZÁSYP</t>
  </si>
  <si>
    <t>komunikace / TT: 33,00*0,90*0,50+13,00*0,90*0,50+16,00*0,90*0,95=34,380 [A]
krajnice komunikace: 115,00*0,95*0,65=71,013 [B]
vol. terén: 1246,00*0,65*0,55+80,00*0,55*0,50=467,445 [C]
chodník: 32,00*0,65*0,30+63,00*0,65*0,35+32,00*0,35*0,30+80,00*0,35*0,35=33,733 [D]
svah za prefabrikáty: 330,00*0,30*0,20=19,800 [E]
Celkem: A+B+C+D+E=626,371 [F]</t>
  </si>
  <si>
    <t>HLOUBENÍ RÝH ŠÍŘ DO 2M PAŽ I NEPAŽ TŘ. I
PŘEBYTEČNÁ ZEMINA</t>
  </si>
  <si>
    <t>komunikace / TT: 33,00*0,30*0,50+13,00*0,30*0,50+16,00*0,45*0,95=13,740 [A]
krajnice komunikace: 115,00*0,20*0,65=14,950 [B]
vol. terén: 1246,00*0,65*0,20+80,00*0,20*0,50=169,980 [C]
chodník: 32,00*0,65*0,45+63,00*0,65*0,20+32,00*0,35*0,30+80,00*0,20*0,35=26,510 [D]
svah za prefabrikáty: 330,00*0,30*0,30=29,700 [E]
Celkem: A+B+C+D+E=254,880 [F]</t>
  </si>
  <si>
    <t>uložení výkopu na skládku z pol.č.13173,13273.B: 3,324m3+254,88m3=258,204 [A]</t>
  </si>
  <si>
    <t>dle pol.č.13273.A: 626,371m3=626,371 [A]</t>
  </si>
  <si>
    <t>272314</t>
  </si>
  <si>
    <t>ZÁKLADY Z PROSTÉHO BETONU DO C25/30</t>
  </si>
  <si>
    <t>základ 6-ti metrový stožár: 6*0,70*0,70*1,10=3,234 [A]</t>
  </si>
  <si>
    <t>38824A</t>
  </si>
  <si>
    <t>KABELOVOD Z MULTIKANÁLŮ DEVÍTIOTVOROVÝCH STANDARDNÍCH
kompletní dodávka vč. veškerého příslušenství</t>
  </si>
  <si>
    <t>168,0m=168,000 [A]</t>
  </si>
  <si>
    <t>pískové lože: 0,65*0,20*115,00+0,65*0,20*1246,00+0,50*0,20*80,00+0,65*0,20*63,00+0,35*0,20*80,00+0,30*0,30*330,00=228,420 [A]</t>
  </si>
  <si>
    <t>701004</t>
  </si>
  <si>
    <t>VYHLEDÁVACÍ MARKER ZEMNÍ</t>
  </si>
  <si>
    <t>30ks=30,000 [A]</t>
  </si>
  <si>
    <t>702211</t>
  </si>
  <si>
    <t>KABELOVÁ CHRÁNIČKA ZEMNÍ DN DO 100 MM
SE ZATAHOVACÍM PRVKEM</t>
  </si>
  <si>
    <t>DN63: 2420,0m=2 420,000 [A]
DN50: 70,0m=70,000 [B]
Celkem: A+B=2 490,000 [C]</t>
  </si>
  <si>
    <t>702212</t>
  </si>
  <si>
    <t>KABELOVÁ CHRÁNIČKA ZEMNÍ DN PŘES 100 DO 200 MM
DN 110 SE ZATAHOVACÍM PRVKEM, včetně distančních rozpěrek pro chráničky a utěsnění proti vnikání vody a nečistot</t>
  </si>
  <si>
    <t>717,0m=717,000 [A]</t>
  </si>
  <si>
    <t>702312</t>
  </si>
  <si>
    <t>ZAKRYTÍ KABELŮ VÝSTRAŽNOU FÓLIÍ ŠÍŘKY PŘES 20 DO 40 CM
ČERVENÁ</t>
  </si>
  <si>
    <t>2200,0m=2 200,000 [A]</t>
  </si>
  <si>
    <t>ZAKRYTÍ KABELŮ VÝSTRAŽNOU FÓLIÍ ŠÍŘKY PŘES 20 DO 40 CM
ORANŽOVÁ</t>
  </si>
  <si>
    <t>1550,0m=1 550,000 [A]</t>
  </si>
  <si>
    <t>702322</t>
  </si>
  <si>
    <t>ZAKRYTÍ KABELŮ BETONOVOU DESKOU ŠÍŘKY PŘES 20 DO 40 CM</t>
  </si>
  <si>
    <t>660,0m=660,000 [A]</t>
  </si>
  <si>
    <t>702331</t>
  </si>
  <si>
    <t>ZAKRYTÍ KABELŮ PLASTOVOU DESKOU/PÁSEM ŠÍŘKY DO 20 CM</t>
  </si>
  <si>
    <t>5856,0m=5 856,000 [A]</t>
  </si>
  <si>
    <t>741911</t>
  </si>
  <si>
    <t>UZEMŇOVACÍ VODIČ V ZEMI FEZN DO 120 MM2
FeZn 30x4 MM (včetně zemnících a spojovacích svorek)</t>
  </si>
  <si>
    <t>2270,0m=2 270,000 [A]</t>
  </si>
  <si>
    <t>742G11</t>
  </si>
  <si>
    <t>KABEL NN DVOU- A TŘÍŽÍLOVÝ CU S PLASTOVOU IZOLACÍ DO 2,5 MM2
CYKY-J 3x1,5mm2</t>
  </si>
  <si>
    <t>740,0m=740,000 [A]</t>
  </si>
  <si>
    <t>KABEL NN DVOU- A TŘÍŽÍLOVÝ CU S PLASTOVOU IZOLACÍ DO 2,5 MM2
CYKY-J 3x2,5mm2</t>
  </si>
  <si>
    <t>70,0m=70,000 [A]</t>
  </si>
  <si>
    <t>742H12</t>
  </si>
  <si>
    <t>KABEL NN ČTYŘ- A PĚTIŽÍLOVÝ CU S PLASTOVOU IZOLACÍ OD 4 DO 16 MM2
CYKY-J 4x16mm2</t>
  </si>
  <si>
    <t>2420,0m=2 420,000 [A]</t>
  </si>
  <si>
    <t>742L11</t>
  </si>
  <si>
    <t>UKONČENÍ DVOU AŽ PĚTIŽÍLOVÉHO KABELU V ROZVADĚČI NEBO NA PŘÍSTROJI DO 2,5 MM2</t>
  </si>
  <si>
    <t>62ks=62,000 [A]</t>
  </si>
  <si>
    <t>742L12</t>
  </si>
  <si>
    <t>UKONČENÍ DVOU AŽ PĚTIŽÍLOVÉHO KABELU V ROZVADĚČI NEBO NA PŘÍSTROJI OD 4 DO 16 MM2</t>
  </si>
  <si>
    <t>105ks=105,000 [A]</t>
  </si>
  <si>
    <t>742L22</t>
  </si>
  <si>
    <t>UKONČENÍ DVOU AŽ PĚTIŽÍLOVÉHO KABELU KABELOVOU SPOJKOU OD 4 DO 16 MM2</t>
  </si>
  <si>
    <t>742P13</t>
  </si>
  <si>
    <t>ZATAŽENÍ KABELU DO CHRÁNIČKY - KABEL DO 4 KG/M</t>
  </si>
  <si>
    <t>742P15</t>
  </si>
  <si>
    <t>OZNAČOVACÍ ŠTÍTEK NA KABEL</t>
  </si>
  <si>
    <t>120ks=120,000 [A]</t>
  </si>
  <si>
    <t>743121</t>
  </si>
  <si>
    <t>OSVĚTLOVACÍ STOŽÁR  PEVNÝ ŽÁROVĚ ZINKOVANÝ DÉLKY DO 6 M
např. Kooperativa STO 60/60/3</t>
  </si>
  <si>
    <t>743151</t>
  </si>
  <si>
    <t>OSVĚTLOVACÍ STOŽÁR  - STOŽÁROVÁ ROZVODNICE S 1-2 JISTÍCÍMI PRVKY</t>
  </si>
  <si>
    <t>44ks=44,000 [A]</t>
  </si>
  <si>
    <t>743312</t>
  </si>
  <si>
    <t>VÝLOŽNÍK PRO MONTÁŽ SVÍTIDLA NA STOŽÁR JEDNORAMENNÝ DÉLKA VYLOŽENÍ PŘES 1 DO 2 M
atypický na trakční stožár, vyložení 1,5m, výška svítidla 10m</t>
  </si>
  <si>
    <t>37ks=37,000 [A]</t>
  </si>
  <si>
    <t>743322</t>
  </si>
  <si>
    <t>VÝLOŽNÍK PRO MONTÁŽ SVÍTIDLA NA STOŽÁR DVOURAMENNÝ DÉLKA VYLOŽENÍ PŘES 1 DO 2 M
obloukový, 180°, atypický na trakční stožár, vyložení 2x 1,5m, výška svítidla 10m</t>
  </si>
  <si>
    <t>743552</t>
  </si>
  <si>
    <t>SVÍTIDLO VENKOVNÍ VŠEOBECNÉ LED, MIN. IP 44, PŘES 10 DO 25 W
zdroj a veškeré příslušenství, ozn. 3D-05 až 08, 3D-37 a 38
např. TECEO S / 5103 / WW 730 / 16 W / 3000K</t>
  </si>
  <si>
    <t>SVÍTIDLO VENKOVNÍ VŠEOBECNÉ LED, MIN. IP 44, PŘES 10 DO 25 W
zdroj a veškeré příslušenství, ozn. 3D-15, 3D-33 až 36, 3D-42
např. TECEO S / 5102 / WW 730 / 21 W / 3000K</t>
  </si>
  <si>
    <t>743553</t>
  </si>
  <si>
    <t>SVÍTIDLO VENKOVNÍ VŠEOBECNÉ LED, MIN. IP 44, PŘES 25 DO 45 W
zdroj a veškeré příslušenství, ozn. 3D-01 až 04, 3D-09 až 32, 3D-41, 3D-43 až 50
např. TECEO S / 5102 / WW 730 / 30 W / 3000K</t>
  </si>
  <si>
    <t>38ks=38,000 [A]</t>
  </si>
  <si>
    <t>SVÍTIDLO VENKOVNÍ VŠEOBECNÉ LED, MIN. IP 44, PŘES 25 DO 45 W
zdroj a veškeré příslušenství, ozn. 3D-39 a 40
např. DEXO / WW 730 / 32 W / 3000K</t>
  </si>
  <si>
    <t>743712</t>
  </si>
  <si>
    <t>ROZVADĚČ PRO VEŘEJNÉ OSVĚTLENÍ S MĚŘENÍM SPOTŘEBY EL. ENERGIE PŘES 4 KS TŘÍFÁZOVÝCH VĚTVÍ
nový zapínací bod ZB-VO DPMLJ, 2x spínané a 2x nespínané vývody, vč. příslušenství
provedení - standard DPMLJ</t>
  </si>
  <si>
    <t>743D12</t>
  </si>
  <si>
    <t>SKŘÍŇ PŘÍPOJKOVÁ POJISTKOVÁ KOMPAKTNÍ PILÍŘOVÁ DO 63 A, DO 50 MM2, SE 3-4 SADAMI JISTÍCÍCH PRVKŮ
PILÍŘ NO - NAPOJENÍ OZNAČNÍKŮ ZASTÁVEK</t>
  </si>
  <si>
    <t>75ID21</t>
  </si>
  <si>
    <t>PLASTOVÁ ZEMNÍ KOMORA PRO ULOŽENÍ SPOJKY
kabelová komora - protahovací, v trase mutlikanálu</t>
  </si>
  <si>
    <t>75IH71</t>
  </si>
  <si>
    <t>UKONČENÍ KABELU SMRŠŤOVACÍ KONCOVKA  DO 40 MM</t>
  </si>
  <si>
    <t>87826</t>
  </si>
  <si>
    <t>NASUNUTÍ PLAST TRUB DN DO 80MM DO CHRÁNIČKY
DN 63 do DN 110</t>
  </si>
  <si>
    <t>135,0m=135,000 [A]</t>
  </si>
  <si>
    <t>899524</t>
  </si>
  <si>
    <t>OBETONOVÁNÍ POTRUBÍ Z PROSTÉHO BETONU DO C25/30</t>
  </si>
  <si>
    <t>32,00*(0,35*0,30-2*0,055*0,055*3,14)=2,752 [A]
32,00*(0,65*0,45-8*0,055*0,055*3,14)=6,928 [B]
33,00*(0,50*0,30-2*0,055*0,055*3,14)=4,323 [C]
13,00*(0,50*0,30-3*0,055*0,055*3,14)=1,580 [D]
16,00*(0,95*0,45-12*0,055*0,055*3,14)=5,016 [E]
Celkem: A+B+C+D+E=20,599 [F]</t>
  </si>
  <si>
    <t>SO 438</t>
  </si>
  <si>
    <t>SILOVÉ NAPOJENÍ ŘADIČŮ SSZ V KM 7,90 - 9,75</t>
  </si>
  <si>
    <t>438</t>
  </si>
  <si>
    <t>KABELOVÁ CHRÁNIČKA ZEMNÍ DN DO 100 MM
DN 63 SE ZATAHOVACÍM PRVKEM</t>
  </si>
  <si>
    <t>490,0m=490,000 [A]</t>
  </si>
  <si>
    <t>12ks=12,000 [A]</t>
  </si>
  <si>
    <t>75I321.R</t>
  </si>
  <si>
    <t>KABEL ZEMNÍ DVOUPLÁŠŤOVÝ S PANCÍŘEM PRŮMĚRU ŽÍLY 0,8 MM DO 5XN
TCEKFLEZx 5XN 0,8</t>
  </si>
  <si>
    <t>75I911</t>
  </si>
  <si>
    <t>OPTOTRUBKA HDPE PRŮMĚRU DO 40 MM</t>
  </si>
  <si>
    <t>75I961</t>
  </si>
  <si>
    <t>OPTOTRUBKA - HERMETIZACE ÚSEKU DO 2000 M</t>
  </si>
  <si>
    <t xml:space="preserve">ÚSEK      </t>
  </si>
  <si>
    <t>75I962</t>
  </si>
  <si>
    <t>OPTOTRUBKA - KALIBRACE</t>
  </si>
  <si>
    <t>75IA11</t>
  </si>
  <si>
    <t>OPTOTRUBKOVÁ SPOJKA  PRŮMĚRU DO 40 MM</t>
  </si>
  <si>
    <t>75IA61</t>
  </si>
  <si>
    <t>OPTOTRUBKOVÁ KONCOKA S VENTILKEM PRŮMĚRU DO 40 MM</t>
  </si>
  <si>
    <t>75II21</t>
  </si>
  <si>
    <t>SPOJKA PRO CELOPLASTOVÉ KABELY S PANCÍŘEM DO 100 ŽIL</t>
  </si>
  <si>
    <t>87814</t>
  </si>
  <si>
    <t>NASUNUTÍ PLAST TRUB DN DO 40MM DO CHRÁNIČKY
HDPE do DN 110</t>
  </si>
  <si>
    <t>88,0m=88,000 [A]</t>
  </si>
  <si>
    <t>SO 443.1</t>
  </si>
  <si>
    <t>PŘELOŽKA VO TS JABLONEC V KM 8,10</t>
  </si>
  <si>
    <t>443.1</t>
  </si>
  <si>
    <t>742H23</t>
  </si>
  <si>
    <t>KABEL NN ČTYŘ- A PĚTIŽÍLOVÝ AL S PLASTOVOU IZOLACÍ OD 25 DO 50 MM2
samonosný závěsný kabel AES 4x25mm2, vč. uchycení, kotvících a propojovacích prvků</t>
  </si>
  <si>
    <t>742Z22.R</t>
  </si>
  <si>
    <t>DEMONTÁŽ VENKOVNÍHO VEDENÍ NN (4X)
vč. uchycení, kotvících a propojovacích prvků
VČ ODVOZU VYBOURANÉHO MATERIÁLU</t>
  </si>
  <si>
    <t>50,0m=50,000 [A]</t>
  </si>
  <si>
    <t>SO 443.2</t>
  </si>
  <si>
    <t>NASVĚTLENÍ LÁVKY PRO PĚŠÍ SO 203 V KM 8,12</t>
  </si>
  <si>
    <t>443.2</t>
  </si>
  <si>
    <t>dle pol.č.17120: 6,767m3=6,767 [A]</t>
  </si>
  <si>
    <t>pro stožárový základ 6-ti metrový stožár: 3*0,70*0,70*1,10=1,617 [A]</t>
  </si>
  <si>
    <t>komunikace: 3,00*0,50*0,30=0,450 [A]
vol. terén: 12,00*0,50*0,20=1,200 [B]
chodník: 50,00*0,35*0,20=3,500 [C]
Celkem: A+B+C=5,150 [D]</t>
  </si>
  <si>
    <t>komunikace: 3,00*0,50*0,90=1,350 [A]
vol. terén: 12,00*0,50*0,70=4,200 [B]
chodník: 50,00*0,35*0,30=5,250 [C]
Celkem: A+B+C=10,800 [D]</t>
  </si>
  <si>
    <t>uložení výkopu na skládku z pol.č.13173,13273.B: 1,617m3+5,15m3=6,767 [A]</t>
  </si>
  <si>
    <t>dle pol.č.13273.A: 10,8m3=10,800 [A]</t>
  </si>
  <si>
    <t>základ 6-ti metrový stožár: 3*0,70*0,70*1,10=1,617 [A]</t>
  </si>
  <si>
    <t>pískové lože: (12,00*0,50+50,00*0,35)*0,20=4,700 [A]</t>
  </si>
  <si>
    <t>155,0m=155,000 [A]</t>
  </si>
  <si>
    <t>742252</t>
  </si>
  <si>
    <t>VEDENÍ VENKOVNÍ NN, OMEZOVAČ PŘEPĚTÍ</t>
  </si>
  <si>
    <t>13ks=13,000 [A]</t>
  </si>
  <si>
    <t>OSVĚTLOVACÍ STOŽÁR  PEVNÝ ŽÁROVĚ ZINKOVANÝ DÉLKY DO 6 M
např. Kooperativa STO-P 60/60/3 s přírubou vč. kotevního roštu</t>
  </si>
  <si>
    <t>SVÍTIDLO VENKOVNÍ VŠEOBECNÉ LED, MIN. IP 44, PŘES 10 DO 25 W
zdroj a veškeré příslušenství, ozn. 3P-01 až 05
např. TECEO S / 5103 / WW 730 / 16 W / 3000K</t>
  </si>
  <si>
    <t>743C11</t>
  </si>
  <si>
    <t>SKŘÍŇ PŘÍPOJKOVÁ POJISTKOVÁ NA STOŽÁR/STĚNU NEBO DO VÝKLENKU DO 63 A, DO 50 MM2, S 1-2 SADAMI JISTÍCÍCH PRVKŮ
např. SV 100 vč. kabelových svodů</t>
  </si>
  <si>
    <t>60,0m=60,000 [A]</t>
  </si>
  <si>
    <t>3,00*(0,50*0,30-2*0,055*0,055*3,14)=0,393 [A]</t>
  </si>
  <si>
    <t>SO 443.3</t>
  </si>
  <si>
    <t>PROVIZORNÍ PŘELOŽKA VO TS JABLONEC V KM 8,10 - 8,25</t>
  </si>
  <si>
    <t>443.3</t>
  </si>
  <si>
    <t>205,0m=205,000 [A]</t>
  </si>
  <si>
    <t>120,0m=120,000 [A]</t>
  </si>
  <si>
    <t>743Z11.R</t>
  </si>
  <si>
    <t>DEMONTÁŽ OSVĚTLOVACÍHO STOŽÁRU ULIČNÍHO VÝŠKY DO 15 M
VČ. ODVOZU VYBOURANÉHO MATERIÁLU</t>
  </si>
  <si>
    <t>743Z35.R</t>
  </si>
  <si>
    <t>DEMONTÁŽ SVÍTIDLA Z OSVĚTLOVACÍHO STOŽÁRU VÝŠKY DO 15 M
VČ. ODVOZU VYBOURANÉHO MATERIÁLU</t>
  </si>
  <si>
    <t>SO 443.4</t>
  </si>
  <si>
    <t>DEFINITIVNÍ PŘELOŽKA VO TS JABLONEC V KM 8,10 - 8,25</t>
  </si>
  <si>
    <t>443.4</t>
  </si>
  <si>
    <t>dle pol.č.17120: 18,506m3=18,506 [A]</t>
  </si>
  <si>
    <t>58,00*0,50*0,10=2,900 [A]</t>
  </si>
  <si>
    <t>pro stožárový základ 6-ti metrový stožár: 4*0,70*0,70*1,10=2,156 [A]</t>
  </si>
  <si>
    <t>komunikace: 7,00*0,50*0,30=1,050 [A]
krajní komunikace: 95,00*0,50*0,20=9,500 [B]
vol. terén: 58,00*0,20*0,50=5,800 [C]
Celkem: A+B+C=16,350 [D]</t>
  </si>
  <si>
    <t>komunikace: 7,00*0,50*0,90=3,150 [A]
krajní komunikace: 95,00*0,50*1,00=47,500 [B]
vol. terén: 58,00*0,60*0,50=17,400 [C]
Celkem: A+B+C=68,050 [D]</t>
  </si>
  <si>
    <t>uložení výkopu na skládku z pol.č.13173,13273.B: 2,156m3+16,35m3=18,506 [A]</t>
  </si>
  <si>
    <t>dle pol.č.13273.A: 68,05m3=68,050 [A]</t>
  </si>
  <si>
    <t>18241</t>
  </si>
  <si>
    <t>ZALOŽENÍ TRÁVNÍKU RUČNÍM VÝSEVEM</t>
  </si>
  <si>
    <t>50,00*0,50=25,000 [A]</t>
  </si>
  <si>
    <t>základ 6-ti metrový stožár: 4*0,70*0,70*1,10=2,156 [A]</t>
  </si>
  <si>
    <t>pískové lože: (95,00*0,50+58,00*0,50)*0,20=15,300 [A]</t>
  </si>
  <si>
    <t>210,0m=210,000 [A]</t>
  </si>
  <si>
    <t>160,0m=160,000 [A]</t>
  </si>
  <si>
    <t>200,0m=200,000 [A]</t>
  </si>
  <si>
    <t>30,0m=30,000 [A]</t>
  </si>
  <si>
    <t>7,00*(0,50*0,30-2*0,055*0,055*3,14)=0,917 [A]</t>
  </si>
  <si>
    <t>SO 443.5</t>
  </si>
  <si>
    <t>PŘELOŽKA VO TS JABLONEC V KM 8,36 - 8,41</t>
  </si>
  <si>
    <t>443.5</t>
  </si>
  <si>
    <t>dle pol.č.17120: 4,45m3=4,450 [A]</t>
  </si>
  <si>
    <t>21,00*0,50*0,10=1,050 [A]</t>
  </si>
  <si>
    <t>komunikace: 9,00*0,50*0,30=1,350 [A]
vol. terén: 31,00*0,20*0,50=3,100 [B]
Celkem: A+B=4,450 [C]</t>
  </si>
  <si>
    <t>komunikace: 9,00*0,50*0,90=4,050 [A]
vol. terén: 21,00*0,70*0,50+10,00*0,80*0,50=11,350 [B]
Celkem: A+B=15,400 [C]</t>
  </si>
  <si>
    <t>uložení výkopu na skládku z pol.č.13273.B: 4,45m3=4,450 [A]</t>
  </si>
  <si>
    <t>dle pol.č.13273.A: 15,4m3=15,400 [A]</t>
  </si>
  <si>
    <t>21,00*0,50=10,500 [A]</t>
  </si>
  <si>
    <t>pískové lože: 31,00*0,50*0,20=3,100 [A]</t>
  </si>
  <si>
    <t>18,0m=18,000 [A]</t>
  </si>
  <si>
    <t>9,0m=9,000 [A]</t>
  </si>
  <si>
    <t>9,00*(0,50*0,30-2*0,055*0,055*3,14)=1,179 [A]</t>
  </si>
  <si>
    <t>SO 457</t>
  </si>
  <si>
    <t>PŘELOŽKA OK DPMLJ V KM 7,90 - 9,75</t>
  </si>
  <si>
    <t>457</t>
  </si>
  <si>
    <t>1630,0m=1 630,000 [A]</t>
  </si>
  <si>
    <t>216,0m=216,000 [A]</t>
  </si>
  <si>
    <t>SO 501</t>
  </si>
  <si>
    <t>PŘELOŽKA VTL PLYNOVODU</t>
  </si>
  <si>
    <t>501</t>
  </si>
  <si>
    <t>115001105</t>
  </si>
  <si>
    <t>Převedení vody potrubím DN do 600</t>
  </si>
  <si>
    <t>10=10,000 [A]</t>
  </si>
  <si>
    <t>115101202</t>
  </si>
  <si>
    <t>Čerpání vody na dopravní výšku do 10 m průměrný přítok do 1000 l/min</t>
  </si>
  <si>
    <t xml:space="preserve">HOD       </t>
  </si>
  <si>
    <t>7*10  potok - jeden týden cca 10 hod denně=70,000 [A]
5*12 *2 propoje - pět dnů cca 12 hod denně=120,000 [B]
Celkem: A+B=190,000 [C]</t>
  </si>
  <si>
    <t>115101302</t>
  </si>
  <si>
    <t>Pohotovost čerpací soupravy pro dopravní výšku do 10 m přítok do 1000 l/min</t>
  </si>
  <si>
    <t xml:space="preserve">DEN       </t>
  </si>
  <si>
    <t>7*2=14,000 [A]
5*4=20,000 [B]
Celkem: A+B=34,000 [C]</t>
  </si>
  <si>
    <t>119003131</t>
  </si>
  <si>
    <t>Výstražná páska pro zabezpečení výkopu zřízení</t>
  </si>
  <si>
    <t>140*2=280,000 [A]</t>
  </si>
  <si>
    <t>119003132</t>
  </si>
  <si>
    <t>Výstražná páska pro zabezpečení výkopu odstranění</t>
  </si>
  <si>
    <t>119003227</t>
  </si>
  <si>
    <t>Mobilní plotová zábrana vyplněná dráty výšky do 2,2 m pro zabezpečení výkopu zřízení</t>
  </si>
  <si>
    <t>(11+4)*2=30,000 [A]</t>
  </si>
  <si>
    <t>119003228</t>
  </si>
  <si>
    <t>Mobilní plotová zábrana vyplněná dráty výšky do 2,2 m pro zabezpečení výkopu odstranění</t>
  </si>
  <si>
    <t>131313101</t>
  </si>
  <si>
    <t>Hloubení jam v soudržných horninách třídy těžitelnosti II, skupiny 4 ručně</t>
  </si>
  <si>
    <t>volný terén
10*3*2.5*2=150,000 [A]
2*2*2=8,000 [B]
Celkem: A+B=158,000 [C]
50% ručně 90% skupiny 4
158*0.5*0.9=71,100 [D]</t>
  </si>
  <si>
    <t>131351203</t>
  </si>
  <si>
    <t>Hloubení jam zapažených v hornině třídy těžitelnosti II, skupiny 4 objem do 100 m3 strojně</t>
  </si>
  <si>
    <t>50% strojně 90% skupina 4
158*0.5*0.9=71,100 [A]</t>
  </si>
  <si>
    <t>132312211</t>
  </si>
  <si>
    <t>Hloubení rýh š do 2000 mm v soudržných horninách třídy těžitelnosti II, skupiny 4 ručně</t>
  </si>
  <si>
    <t>volný terén - pokládka + demontáž
1.2*14*4+1.2*125*1.7=322,200 [A]
0.8*100*1.5=120,000 [B]
Celkem: A+B=442,200 [C]
10% ručně, 90 % skupina 4
442.2*0.1*0.9=39,798 [D]</t>
  </si>
  <si>
    <t>132351254</t>
  </si>
  <si>
    <t>Hloubení rýh nezapažených š do 2000 mm v hornině třídy těžitelnosti II, skupiny 4 objem do 500 m3 strojně</t>
  </si>
  <si>
    <t>90% strojně, 90 % skupina 4
442.2*0.9*0.9=358,182 [A]</t>
  </si>
  <si>
    <t>138511101</t>
  </si>
  <si>
    <t>Dolamování hloubených vykopávek jam ve vrstvě tl do 1000 mm v hornině třídy těžitelnosti III, skupiny 6</t>
  </si>
  <si>
    <t>10% skupina 6
158*0.1=15,800 [A]</t>
  </si>
  <si>
    <t>138511201</t>
  </si>
  <si>
    <t>Dolamování hloubených vykopávek rýh ve vrstvě tl do 500 mm v hornině třídy těžitelnosti III, skupiny 6</t>
  </si>
  <si>
    <t>10 % skupina 6
442.2*0.1=44,220 [A]</t>
  </si>
  <si>
    <t>151101101</t>
  </si>
  <si>
    <t>Zřízení příložného pažení a rozepření stěn rýh hl do 2 m</t>
  </si>
  <si>
    <t>rýha
2*(139+1.2)*1.7=476,680 [A]
2*100*1.5=300,000 [B]
Celkem: A+B=776,680 [C]</t>
  </si>
  <si>
    <t>151101102</t>
  </si>
  <si>
    <t>Zřízení příložného pažení a rozepření stěn rýh hl do 4 m</t>
  </si>
  <si>
    <t>jámy
2*(10+3)*2.5*2=130,000 [A]</t>
  </si>
  <si>
    <t>151101111</t>
  </si>
  <si>
    <t>Odstranění příložného pažení a rozepření stěn rýh hl do 2 m</t>
  </si>
  <si>
    <t>151101112</t>
  </si>
  <si>
    <t>Odstranění příložného pažení a rozepření stěn rýh hl do 4 m</t>
  </si>
  <si>
    <t>153191121</t>
  </si>
  <si>
    <t>Zřízení těsnění hradicích stěn ze zhutněné sypaniny</t>
  </si>
  <si>
    <t>15=15,000 [A]</t>
  </si>
  <si>
    <t>153191131</t>
  </si>
  <si>
    <t>Odstranění těsnění hradicích stěn ze zhutněné sypaniny</t>
  </si>
  <si>
    <t>162351103</t>
  </si>
  <si>
    <t>Vodorovné přemístění do 500 m výkopku/sypaniny z horniny třídy těžitelnosti I, skupiny 1 až 3</t>
  </si>
  <si>
    <t>lože 
45.36=45,360 [A]
Celkem: A=45,360 [B]</t>
  </si>
  <si>
    <t>162751157</t>
  </si>
  <si>
    <t>Vodorovné přemístění do 10000 m výkopku/sypaniny z horniny třídy těžitelnosti III, skupiny 6 a 7</t>
  </si>
  <si>
    <t>výkopek na skládku do 10 km
442.2+158-554.84=45,360 [A]</t>
  </si>
  <si>
    <t>171201221</t>
  </si>
  <si>
    <t>Poplatek za uložení na skládce (skládkovné) zeminy a kamení kód odpadu 17 05 04</t>
  </si>
  <si>
    <t>45.36*2=90,720 [A]</t>
  </si>
  <si>
    <t>174101101</t>
  </si>
  <si>
    <t>Zásyp jam, šachet rýh nebo kolem objektů sypaninou se zhutněním</t>
  </si>
  <si>
    <t>zásyp výkopu ŠP
0=0,000 [A]
Mezisoučet: A=0,000 [B]
zásyp rýhy výkopkem
442.2+158-0-45.36=554,840 [C]
Mezisoučet: C=554,840 [D]
Celkem: A+C=554,840 [E]</t>
  </si>
  <si>
    <t>174111R-109</t>
  </si>
  <si>
    <t>Příplatek k zásypu za prohození sypaniny</t>
  </si>
  <si>
    <t>554.84=554,840 [A]</t>
  </si>
  <si>
    <t>175111101</t>
  </si>
  <si>
    <t>Obsypání potrubí ručně sypaninou bez prohození, uloženou do 3 m</t>
  </si>
  <si>
    <t>50% ruční obsyp
45.36*0.5=22,680 [A]</t>
  </si>
  <si>
    <t>175151101</t>
  </si>
  <si>
    <t>Obsypání potrubí strojně sypaninou bez prohození, uloženou do 3 m</t>
  </si>
  <si>
    <t>pískové lože
1.2*139*0.2+10*3*2*0.2=45,360 [A]
Mezisoučet: A=45,360 [B]
Celkem: A=45,360 [C]
50% strojní obsyp
45.36*0.5=22,680 [D]</t>
  </si>
  <si>
    <t>58337303</t>
  </si>
  <si>
    <t>štěrkopísek frakce 0/8</t>
  </si>
  <si>
    <t>45.36*1.7*1.01=77,883 [A]</t>
  </si>
  <si>
    <t>Montáže potrubí</t>
  </si>
  <si>
    <t>23-M</t>
  </si>
  <si>
    <t>2300834503R</t>
  </si>
  <si>
    <t>Rozpojení stáv. plynovodu DN 300</t>
  </si>
  <si>
    <t>2*2+2=6,000 [A]</t>
  </si>
  <si>
    <t>2300834504R</t>
  </si>
  <si>
    <t>Demontáž nadzemní čichačky na stávající chráničce přes komunikaci I/14 včetně likvidace</t>
  </si>
  <si>
    <t>230084119</t>
  </si>
  <si>
    <t>Demontáž potrubí do šrotu do 1000 kg D 324 mm, tl 5,0 mm</t>
  </si>
  <si>
    <t>100/3=33,333 [A]
34=34,000 [B]</t>
  </si>
  <si>
    <t>230120051</t>
  </si>
  <si>
    <t>Čištění potrubí profukováním nebo proplachováním DN 300</t>
  </si>
  <si>
    <t>230200123</t>
  </si>
  <si>
    <t>Nasunutí potrubní sekce do ocelové chráničky DN 300</t>
  </si>
  <si>
    <t>230200163</t>
  </si>
  <si>
    <t>Dodatečné osazení trubních dílů přivařovacích DN 300</t>
  </si>
  <si>
    <t>2 propoj na V svar=2,000 [A]
Celkem: A=2,000 [B]</t>
  </si>
  <si>
    <t>2302001R</t>
  </si>
  <si>
    <t>zatěžovací sedlo na plynovod DN 300</t>
  </si>
  <si>
    <t>230200214</t>
  </si>
  <si>
    <t>Jednostranné přerušení průtoku plynu 2 balony vloženými ručně v ocelovém potrubí do DN 350 mm</t>
  </si>
  <si>
    <t>2 při odstávce plynovodu - pouze pomocné zabalonování bez tlaku s monitorováním=2,000 [A]
Celkem: A=2,000 [B]</t>
  </si>
  <si>
    <t>2302003706R</t>
  </si>
  <si>
    <t>Jednostranné přerušení průtoku plynu v ocelovém potrubí DN 300 stoplováním za plného provozního tlaku vč. tvarovek</t>
  </si>
  <si>
    <t>2odstavení=2,000 [A]</t>
  </si>
  <si>
    <t>2302003706R1</t>
  </si>
  <si>
    <t>Jednostranné přerušení průtoku plynu v ocelovém potrubí DN 300 opakované stoplováním za plného provozního tlaku na stávající tvarovku</t>
  </si>
  <si>
    <t>2  při propoji=2,000 [A]</t>
  </si>
  <si>
    <t>230201042</t>
  </si>
  <si>
    <t>Montáž plynovodů D 324,6 mm tl stěny 6,0 mm</t>
  </si>
  <si>
    <t>135=135,000 [A]</t>
  </si>
  <si>
    <t>230201062</t>
  </si>
  <si>
    <t>Montáž plynovodů D 530 mm tl stěny 10,0 mm</t>
  </si>
  <si>
    <t>230201143</t>
  </si>
  <si>
    <t>Montáž trubních dílů přivařovacích D 324,6 mm tl stěny 7,0 mm</t>
  </si>
  <si>
    <t>230208211</t>
  </si>
  <si>
    <t>Montáž zatěžovacích dílců hmotnosti do 1 t</t>
  </si>
  <si>
    <t>230208516</t>
  </si>
  <si>
    <t>Odplynění a inertizace ocelového potrubí DN přes 300 mm</t>
  </si>
  <si>
    <t>2302100046R</t>
  </si>
  <si>
    <t>Montáž smršťovací manžety DN 300</t>
  </si>
  <si>
    <t>230210012</t>
  </si>
  <si>
    <t>Oprava opláštění ruční natavením zesíleným</t>
  </si>
  <si>
    <t>3.5*9*1.015plynovod oblouky=31,973 [A]
3*2*1.2propoje=7,200 [B]
Celkem: A+B=39,173 [C]</t>
  </si>
  <si>
    <t>230210013</t>
  </si>
  <si>
    <t>Oprava opláštění ruční ovinem páskou za studena 2vrstvy</t>
  </si>
  <si>
    <t>(30*0.5*1.2) plynovod manžety=18,000 [A]
(3.5*9*1.2)plynovod oblouky=37,800 [B]
(6*1.4) propoj =8,400 [C]
Celkem: A+B+C=64,200 [D]</t>
  </si>
  <si>
    <t>230220011</t>
  </si>
  <si>
    <t>Montáž orientačního sloupku ON 13 2970</t>
  </si>
  <si>
    <t>230220031</t>
  </si>
  <si>
    <t>Montáž čichačky na chráničku PN 38 6724</t>
  </si>
  <si>
    <t>2302300706R</t>
  </si>
  <si>
    <t>Tlaková zkouška vodou - potrubí DN 300, vč. navaření komor, dovozu a likvidace použité vody a vysušení potrubí - délka tlakové zkoušky 135 m</t>
  </si>
  <si>
    <t>2302400001R</t>
  </si>
  <si>
    <t>Elektrojiskrová zkouška potrubí</t>
  </si>
  <si>
    <t>2302400002R</t>
  </si>
  <si>
    <t>Destruktivní zkouška sváru</t>
  </si>
  <si>
    <t>2302400008R</t>
  </si>
  <si>
    <t>Vizuální kontrola svaru potrubí DN 300</t>
  </si>
  <si>
    <t>2 propoj=2,000 [A]
30 trasa=30,000 [B]
Celkem: A+B=32,000 [C]</t>
  </si>
  <si>
    <t>2302400111R</t>
  </si>
  <si>
    <t>NDT zkouška svaru radiografickou metodou (RT) potrubí DN 300 - na stavbě</t>
  </si>
  <si>
    <t>2 klenutá dna=2,000 [A]
30 trasa DN 300=30,000 [B]
Celkem: A+B=32,000 [C]</t>
  </si>
  <si>
    <t>230250034</t>
  </si>
  <si>
    <t>Montáž propojovacích objektů POCH</t>
  </si>
  <si>
    <t>286316R-03501</t>
  </si>
  <si>
    <t>BALONOVACÍ HRDLA PRO OCEL POTRUBÍ FH (bez radiusu) PN16</t>
  </si>
  <si>
    <t>286316R-0536</t>
  </si>
  <si>
    <t>SLOUPEK ORIENTAČNÍ s patkou, v. 185 cm</t>
  </si>
  <si>
    <t>Mat.23006</t>
  </si>
  <si>
    <t>ocelová trubka svařovaná
ocelová trubka svařovaná ČSN EN ISO 3183 329,9x5,6 mm L 360 NE/ME PSL 2 zpřísněné o požadavky dle TPG 702 04 oddíl 19.6 NADSTANDARD třívrstvá tovární LDPE izolace třídy A3, dle ČSN ISO 21809-1 a dle TPG 920 21 tovární vláknitocementová izolace FZM-N</t>
  </si>
  <si>
    <t>Mat.23007</t>
  </si>
  <si>
    <t>Ocelový oblouk tovární r=5DN  DN 300 s úkosy pro V svár, jak. mat. L 360 NE, připojovací rozměr je 323,9 x 6,3 mm - horizontální a vertikální oblouk do 90°</t>
  </si>
  <si>
    <t>Mat.23015</t>
  </si>
  <si>
    <t>Pryžová uzavírací manžeta DN 500/300 D+M</t>
  </si>
  <si>
    <t>Mat.23019</t>
  </si>
  <si>
    <t>Dno klenuté DN 300, PN 40, L 360 NE/ME</t>
  </si>
  <si>
    <t>2=2,000 [A]</t>
  </si>
  <si>
    <t>Mat.23026</t>
  </si>
  <si>
    <t>Nátěr PRIMER AB</t>
  </si>
  <si>
    <t>Mat.23027</t>
  </si>
  <si>
    <t>ANTICOR S1137-Mastic Filler - výplňový materiál pro zmírnění ostrých přechodů a vyplnění dutin</t>
  </si>
  <si>
    <t>Mat.23028</t>
  </si>
  <si>
    <t>Ergelit páska 0,18x3m</t>
  </si>
  <si>
    <t>(30*0.5*1.2)/(0.18*3)*2 plynovod manžety=66,667 [A]
(3.5*9*1.2)/(0.18*3)*2plynovod oblouky=140,000 [B]
(6*1.4)/(0.18*3)*2 propoj =31,111 [C]
Celkem: A+B+C=237,778 [D]
238=238,000 [E]</t>
  </si>
  <si>
    <t>Mat.23032</t>
  </si>
  <si>
    <t>Smršťovací manžeta (např. WPC) pro svary DN 300 včetně uzavírací pásky</t>
  </si>
  <si>
    <t>30plynovod=30,000 [A]
2 propoj =2,000 [B]
Celkem: A+B=32,000 [C]</t>
  </si>
  <si>
    <t>Mat.23033</t>
  </si>
  <si>
    <t>Teplem smrštitelná izolační páska FLEXCLAD II, š. 100 mm, d. 15 m, 50% krytí</t>
  </si>
  <si>
    <t xml:space="preserve"> (3.5*9*1.015)/(0.1*15)*2plynovod oblouky=42,630 [A]
(3*2*1.2)/(0.1*15)*2 propoj=9,600 [B]
Celkem: A+B=52,230 [C]
53=53,000 [D]</t>
  </si>
  <si>
    <t>Mat.23034</t>
  </si>
  <si>
    <t>Suchá malta Ergelit Kombina 10 SD bal. 25 kg speciální na potření spojů</t>
  </si>
  <si>
    <t>Mat.23035</t>
  </si>
  <si>
    <t>Izolační páska Serviwrap š=100 mm I=15 m</t>
  </si>
  <si>
    <t>2 propoje plynovod=2,000 [A]
Celkem: A=2,000 [B]</t>
  </si>
  <si>
    <t>Mat.23036</t>
  </si>
  <si>
    <t>Čichačka nadzemní dle TPG 700 21</t>
  </si>
  <si>
    <t>Mat.23037</t>
  </si>
  <si>
    <t>PROPOJOVACÍ OBJEKT POCH</t>
  </si>
  <si>
    <t>Mat.23049</t>
  </si>
  <si>
    <t>Ocelová chránička pr. 508x10 mm, PN 40 mat. S235, holá</t>
  </si>
  <si>
    <t>8=8,000 [A]</t>
  </si>
  <si>
    <t xml:space="preserve"> Vodorovné konstrukce</t>
  </si>
  <si>
    <t>434311111R</t>
  </si>
  <si>
    <t>Schodišťové stupně dusané na terén</t>
  </si>
  <si>
    <t>3*5*2=30,000 [A]
Celkem: A=30,000 [B]</t>
  </si>
  <si>
    <t>434351141</t>
  </si>
  <si>
    <t>Zřízení bednění stupňů přímočarých schodišť</t>
  </si>
  <si>
    <t>30*0.5=15,000 [A]</t>
  </si>
  <si>
    <t>434351142</t>
  </si>
  <si>
    <t>Odstranění bednění stupňů přímočarých schodišť</t>
  </si>
  <si>
    <t>462451112</t>
  </si>
  <si>
    <t>Prolití kamenného záhozu maltou MC 10</t>
  </si>
  <si>
    <t>15*0.3=4,500 [A]</t>
  </si>
  <si>
    <t>462511270</t>
  </si>
  <si>
    <t>Zához z lomového kamene bez proštěrkování z terénu hmotnost do 200 kg</t>
  </si>
  <si>
    <t>50*0.3=15,000 [A]</t>
  </si>
  <si>
    <t>Komunikace pozemní</t>
  </si>
  <si>
    <t>564861111</t>
  </si>
  <si>
    <t>Podklad ze štěrkodrtě ŠD tl 200 mm</t>
  </si>
  <si>
    <t>skruže OS
(3.14159265359*0.4*0.4)*5=2,513 [A]
Celkem: A=2,513 [B]</t>
  </si>
  <si>
    <t>Povrchové úpravy ocelových konstrukcí a technologických zařízení</t>
  </si>
  <si>
    <t>789</t>
  </si>
  <si>
    <t>42118100</t>
  </si>
  <si>
    <t>materiál tryskací z křemičitanu hlinitého</t>
  </si>
  <si>
    <t>62.423*0.03=1,873 [A]
1.873*0.013 Přepočtené koeficientem množství=0,024 [B]</t>
  </si>
  <si>
    <t>789234132</t>
  </si>
  <si>
    <t>Provedení otryskání potrubí do DN 600 stupeň zarezavění C stupeň přípravy Sa 2 1/2</t>
  </si>
  <si>
    <t>30*0.5*1.015 manžety DN 300=15,225 [A]
(4.5*9+6)*1.015 oblouky DN 300+popoje=47,198 [B]
Celkem: A+B=62,423 [C]</t>
  </si>
  <si>
    <t>Trubní vedení</t>
  </si>
  <si>
    <t>59225460</t>
  </si>
  <si>
    <t>skruž betonová studňová kruhová 80x50x9cm</t>
  </si>
  <si>
    <t>894411311</t>
  </si>
  <si>
    <t>Osazení betonových nebo železobetonových dílců pro šachty skruží rovných</t>
  </si>
  <si>
    <t>8997221141R</t>
  </si>
  <si>
    <t>Krytí potrubí z plastů výstražnou fólií z PVC 50cm</t>
  </si>
  <si>
    <t>Ostatní</t>
  </si>
  <si>
    <t>OST</t>
  </si>
  <si>
    <t>HZS4502RB</t>
  </si>
  <si>
    <t>Revize VTL plynovod</t>
  </si>
  <si>
    <t>HZS4503RB</t>
  </si>
  <si>
    <t>Spoluúčast GasNet Služby s.r.o. na propojích</t>
  </si>
  <si>
    <t>HZS4504RB</t>
  </si>
  <si>
    <t>Odvoz demontovaného potrubí vč. izolace k ekologické likvidaci</t>
  </si>
  <si>
    <t>SO 603</t>
  </si>
  <si>
    <t>REKONSTRUKCE TT</t>
  </si>
  <si>
    <t>603.1</t>
  </si>
  <si>
    <t>REKONSTRUKCE TT - PŘÍPRAVA ÚZEMÍ</t>
  </si>
  <si>
    <t>zemina z pol.č.17120: 5674,0m3+2294,6m3+430,0m3+193,4m3+1,2m3=8 593,200 [A]</t>
  </si>
  <si>
    <t>z pol.č.11313: 136,0m3*2,4t/m3=326,400 [A]
z pol.č.11316: 10,92m3*2,3t/m3=25,116 [B]
z pol.č.11318: 4,32m3*2,0t/m3=8,640 [C]
z pol.č.11328: 82,8m2*0,3t/m2=24,840 [D]
z pol.č.11332: 388,88m3*1,9t/m3=738,872 [E]
z pol.č.11342: 173,5m3*1,9t/m3=329,650 [F]
z pol.č.11352: 77,0m*0,1t/m=7,700 [G]
z pol.č.96616: 318,29m3*2,5t/m3=795,725 [H]
z pol.č.966345: 3,0m*0,1t/m=0,300 [I]
z pol.č.966358: 15,0m*0,6t/m=9,000 [J]
z pol.č.96636: 30,0m*1,0t/m=30,000 [K]
z pol.č.96642: 13,0m*3,5t/m=45,500 [L]
z pol.č.96655: 3,0m*0,4t/m=1,200 [M]
z pol.č.96922: 4,0m*0,01t/m=0,040 [N]
Celkem: A+B+C+D+E+F+G+H+I+J+K+L+M+N=2 342,983 [O]</t>
  </si>
  <si>
    <t>015150</t>
  </si>
  <si>
    <t>POPLATKY ZA LIKVIDACI ODPADŮ NEKONTAMINOVANÝCH - 17 05 08  ŠTĚRK Z KOLEJIŠTĚ (ODPAD PO RECYKLACI)</t>
  </si>
  <si>
    <t>z pol.č.965010.R2: 3232,0m3*1,9t/m3=6 140,800 [A]</t>
  </si>
  <si>
    <t>015210</t>
  </si>
  <si>
    <t>POPLATKY ZA LIKVIDACI ODPADŮ NEKONTAMINOVANÝCH - 17 01 01  ŽELEZNIČNÍ PRAŽCE BETONOVÉ</t>
  </si>
  <si>
    <t>1653ks*250kg/ks/1000=413,250 [A]</t>
  </si>
  <si>
    <t>015520</t>
  </si>
  <si>
    <t>POPLATKY ZA LIKVIDACI ODPADŮ NEBEZPEČNÝCH - 17 02 04*  ŽELEZNIČNÍ PRAŽCE DŘEVĚNÉ</t>
  </si>
  <si>
    <t>817ks*80kg/ks/1000=65,360 [A]</t>
  </si>
  <si>
    <t>11120</t>
  </si>
  <si>
    <t>ODSTRANĚNÍ KŘOVIN</t>
  </si>
  <si>
    <t>1189,0m2=1 189,000 [A]</t>
  </si>
  <si>
    <t>11201</t>
  </si>
  <si>
    <t>KÁCENÍ STROMŮ D KMENE DO 0,5M S ODSTRANĚNÍM PAŘEZŮ
VČETNĚ LIKVIDACE PAŘEZŮ</t>
  </si>
  <si>
    <t>11ks=11,000 [A]</t>
  </si>
  <si>
    <t>11202</t>
  </si>
  <si>
    <t>KÁCENÍ STROMŮ D KMENE DO 0,9M S ODSTRANĚNÍM PAŘEZŮ
VČETNĚ LIKVIDACE PAŘEZŮ</t>
  </si>
  <si>
    <t>11204</t>
  </si>
  <si>
    <t>KÁCENÍ STROMŮ D KMENE DO 0,3M S ODSTRANĚNÍM PAŘEZŮ
VČETNĚ LIKVIDACE PAŘEZŮ</t>
  </si>
  <si>
    <t>79ks=79,000 [A]</t>
  </si>
  <si>
    <t>11313</t>
  </si>
  <si>
    <t>ODSTRANĚNÍ KRYTU ZPEVNĚNÝCH PLOCH S ASFALTOVÝM POJIVEM</t>
  </si>
  <si>
    <t>TT - vybourání přejezdů: 219,0m2*0,20=43,800 [A]
místní komunikace: 922,0m2*0,10=92,200 [B]
Celkem: A+B=136,000 [C]</t>
  </si>
  <si>
    <t>11316</t>
  </si>
  <si>
    <t>ODSTRANĚNÍ KRYTU ZPEVNĚNÝCH PLOCH ZE SILNIČNÍCH DÍLCŮ</t>
  </si>
  <si>
    <t>místní komunikace - panelová cesta: 52,0m2*0,21=10,920 [A]</t>
  </si>
  <si>
    <t>11317</t>
  </si>
  <si>
    <t>ODSTRAN KRYTU ZPEVNĚNÝCH PLOCH Z DLAŽEB KOSTEK
VČETNĚ ODVOZU NA SKLÁDKU INVESTORA</t>
  </si>
  <si>
    <t>chodníky K10: 20,0m2*0,10=2,000 [A]</t>
  </si>
  <si>
    <t>11318</t>
  </si>
  <si>
    <t>ODSTRANĚNÍ KRYTU ZPEVNĚNÝCH PLOCH Z DLAŽDIC
VEGETAČNÍ TVÁRNICE</t>
  </si>
  <si>
    <t>72,0m2*0,06=4,320 [A]</t>
  </si>
  <si>
    <t>138,00*0,60=82,800 [A]</t>
  </si>
  <si>
    <t>11332</t>
  </si>
  <si>
    <t>ODSTRANĚNÍ PODKLADŮ ZPEVNĚNÝCH PLOCH Z KAMENIVA NESTMELENÉHO</t>
  </si>
  <si>
    <t>místní komunikace: 922,0m2*0,40=368,800 [A]
podklad panel. cesty: 52,0m2*0,29=15,080 [B]
chodníky - podklad K10: 20,0m2*0,25=5,000 [C]
Celkem: A+B+C=388,880 [D]</t>
  </si>
  <si>
    <t>11342</t>
  </si>
  <si>
    <t>ODSTRANĚNÍ KRYTŮ ZPEVNĚNÝCH PLOCH Z KAMENIVA NESTMELENÉHO VČ PODKLADU</t>
  </si>
  <si>
    <t>místní komunikace - štěrková cesta: 347,0m2*0,50=173,500 [A]</t>
  </si>
  <si>
    <t>11352</t>
  </si>
  <si>
    <t>ODSTRANĚNÍ CHODNÍKOVÝCH A SILNIČNÍCH OBRUBNÍKŮ BETONOVÝCH</t>
  </si>
  <si>
    <t>11372</t>
  </si>
  <si>
    <t>FRÉZOVÁNÍ ZPEVNĚNÝCH PLOCH ASFALTOVÝCH</t>
  </si>
  <si>
    <t>místní komunikace
ACO: 31,0m2*0,04=1,240 [A]
ACL: 16,0m2*0,06=0,960 [B]
Celkem: A+B=2,200 [C]</t>
  </si>
  <si>
    <t>12754,0m2*0,20=2 550,800 [A]</t>
  </si>
  <si>
    <t>ODKOP PRO SPOD STAVBU SILNIC A ŽELEZNIC TŘ. I
VHODNÝ VÝKOP PRO ZPĚTNÉ POUŽITÍ</t>
  </si>
  <si>
    <t>výkop komunikace: 2052,0m3=2 052,000 [A]
výkop TT: 10080,0m3*0,95=9 576,000 [B]
Celkem: A+B=11 628,000 [C]
z toho vhodný výkop pro použití 
do násypu (pol.č.17110) cca 50%,t.j. 0,5*11628,0m3=5 814,000 [D]
pro zásyp (pol.č.17411): 140,0m3=140,000 [E]
Celkem: D+E=5 954,000 [F]</t>
  </si>
  <si>
    <t>ODKOP PRO SPOD STAVBU SILNIC A ŽELEZNIC TŘ. I
NEVHODNÝ VÝKOP S ODVOZEM NA SKLÁDKU</t>
  </si>
  <si>
    <t>z pol.č.12373.A: 11628,0m3-5954,0m3=5 674,000 [A]</t>
  </si>
  <si>
    <t>12393</t>
  </si>
  <si>
    <t>ODKOP PRO SPOD STAVBU SILNIC A ŽELEZNIC TŘ. III
VÝKOP S ODVOZEM K PŘEDRCENÍ</t>
  </si>
  <si>
    <t>výkop TT (odhad 5%): 10080,0m3*0,05=504,000 [A]
skalní zářez: 3364,0m3=3 364,000 [B]
Celkem: A+B=3 868,000 [C]
odpočet pol.č.12891: -193,4m3=- 193,400 [D]
Celkem: C+D=3 674,600 [E]
z toho s dodvozem k předrcení dle pol.č.12893: 1380,0m3=1 380,000 [F]</t>
  </si>
  <si>
    <t>ODKOP PRO SPOD STAVBU SILNIC A ŽELEZNIC TŘ. III
VÝKOP S ODVOZEM NA SKLÁDKU</t>
  </si>
  <si>
    <t>z pol.č.12393.A: 3674,6m3-1380,0m3=2 294,600 [A]</t>
  </si>
  <si>
    <t>natěžení a dovoz zeminy z mezideponie pro násyp z pol.č.17110, pro zásyp z pol.č.17411: 5814,0m3+140,0m3=5 954,000 [A]</t>
  </si>
  <si>
    <t>VYKOPÁVKY ZE ZEMNÍKŮ A SKLÁDEK TŘ. I
PŘEDRCENÁ ZEMINA</t>
  </si>
  <si>
    <t>natěžení a dovoz předrceného výkopu tř.III pro násyp z pol.č.17110: 1380,0m3=1 380,000 [A]</t>
  </si>
  <si>
    <t>430,0m3=430,000 [A]</t>
  </si>
  <si>
    <t>12891</t>
  </si>
  <si>
    <t>DOLAMOVÁNÍ ODKOPÁVEK TŘ. III</t>
  </si>
  <si>
    <t>odhad 5% z pol.č.12393: 3868,0m3*0,05=193,400 [A]</t>
  </si>
  <si>
    <t>12893</t>
  </si>
  <si>
    <t>PŘEDRCENÍ VÝKOPKU TŘ. III</t>
  </si>
  <si>
    <t>předrcení výkopu z pol.č.12393.A, potřebný pro násyp: 1380,0m3=1 380,000 [A]</t>
  </si>
  <si>
    <t>pro beton. podezdívku: 3,00*0,80*0,50=1,200 [A]</t>
  </si>
  <si>
    <t>TT: 5484,0m3+430,0m3=5 914,000 [A]
komunikace: 1280,0m3=1 280,000 [B]
Celkem: A+B=7 194,000 [C]
Pozn.: 5814,0m3 z vhodného výkopu, 1380,0m3 z předrceného výkopu</t>
  </si>
  <si>
    <t>uložení na skládku/deponii
ornice dle pol.č.12110: 2550,8m3=2 550,800 [A]
zemina dle pol.č.12373.A, 12373.B, 12673, 13273: 5814,0m3+5814,0m3+430,0m3+1,2m3=12 059,200 [B]
dle pol.č.12393.A,12393.B, 12891: 1380,0m3+2294,6m3+193,4m3=3 868,000 [C]
Celkem: A+B+C=18 478,000 [D]</t>
  </si>
  <si>
    <t>zásyp po vybouraných zídkách z vykopané zeminy
betonové opěrné zdi: 30,0m3=30,000 [A]
kamenné zdi: 110,0m3=110,000 [B]
Celkem: A+B=140,000 [C]</t>
  </si>
  <si>
    <t>beton. podezdívka oplocení: 3,00*0,80*0,50=1,200 [A]</t>
  </si>
  <si>
    <t>33817C</t>
  </si>
  <si>
    <t>SLOUPKY PLOTOVÉ Z DÍLCŮ KOVOVÝCH  DO BETONOVÝCH PATEK</t>
  </si>
  <si>
    <t>nový sloupek oplocení: 1ks=1,000 [A]</t>
  </si>
  <si>
    <t>514000</t>
  </si>
  <si>
    <t>KOLEJOVÉ LOŽE - PROČIŠTĚNÍ</t>
  </si>
  <si>
    <t>z pol.č.965010: 3532,0m3=3 532,000 [A]</t>
  </si>
  <si>
    <t>76793</t>
  </si>
  <si>
    <t>OPLOCENÍ Z RÁMEČKOVÉHO PLETIVA - MONTÁŽ, BEZ DODÁVKY</t>
  </si>
  <si>
    <t>zpětná montáž z pol.č.966843: 3,00*1,80=5,400 [A]</t>
  </si>
  <si>
    <t>13,0m=13,000 [A]</t>
  </si>
  <si>
    <t>912973</t>
  </si>
  <si>
    <t>DOPRAVNÍ ZRCADLO - DEMONTÁŽ A ODVOZ</t>
  </si>
  <si>
    <t>914133</t>
  </si>
  <si>
    <t>DOPRAVNÍ ZNAČKY ZÁKLADNÍ VELIKOSTI OCELOVÉ FÓLIE TŘ 2 - DEMONTÁŽ
KE ZPĚTNÉMU POUŽITÍ</t>
  </si>
  <si>
    <t>5ks+2ks=7,000 [A]</t>
  </si>
  <si>
    <t>DOPRAVNÍ ZNAČKY ZÁKLADNÍ VELIKOSTI OCELOVÉ FÓLIE TŘ 2 - DEMONTÁŽ
S ODVOZEM NA MÍSTO URČENÉ INVESTOREM</t>
  </si>
  <si>
    <t>914913</t>
  </si>
  <si>
    <t>SLOUPKY A STOJKY DZ Z OCEL TRUBEK ZABETON DEMONTÁŽ
SLOUPEK OPLOCENÍ</t>
  </si>
  <si>
    <t>1KS=1,000 [A]</t>
  </si>
  <si>
    <t>914923</t>
  </si>
  <si>
    <t>SLOUPKY A STOJKY DZ Z OCEL TRUBEK DO PATKY DEMONTÁŽ</t>
  </si>
  <si>
    <t>2ks+3ks=5,000 [A]</t>
  </si>
  <si>
    <t>937533.R</t>
  </si>
  <si>
    <t>MOBILIÁŘ - KOVOVÉ KOŠE NA ODPADKY - DEMONTÁŽ</t>
  </si>
  <si>
    <t>937673.R</t>
  </si>
  <si>
    <t>MOBILIÁŘ - PŘÍSTŘEŠKY PRO ZASTÁVKY VEŘEJNÉ DOPRAVY - DEMONTÁŽ
VČETNĚ DEMONTÁŽE DO SOUČÁSTÍ A ODVOZU KOVOVÝCH ČÁSTÍ NA SKLÁDKU INVESTORA</t>
  </si>
  <si>
    <t>965010.R1</t>
  </si>
  <si>
    <t>ODSTRANĚNÍ KOLEJOVÉHO LOŽE
PRO ZPĚTNÉ POUŽITÍ, VČETNĚ PŘÍPADNÉHO PROČIŠTĚNÍ NEBO JINÝCH POTŘEBNÝCH ÚPRAV KAMENIVA</t>
  </si>
  <si>
    <t>celková kubatura lože v tl. 0,45m: 3532,0m3, z toho zpětně použít 300,0m3=300,000 [A]
Pozn.: bude použito do sanace SO 603.2 (pol.č.21452.R)</t>
  </si>
  <si>
    <t>965010.R2</t>
  </si>
  <si>
    <t>ODSTRANĚNÍ KOLEJOVÉHO LOŽE
VČETNĚ ODVOZU NA SKLÁDKU</t>
  </si>
  <si>
    <t>celková kubatura lože v tl. 0,45m: 3532,0m3, z toho zbývá z pol.č.965010.R1 3532,0m3-300,0m3=3 232,000 [A]</t>
  </si>
  <si>
    <t>965114</t>
  </si>
  <si>
    <t>DEMONTÁŽ KOLEJE NT1NA BETONOVÝCH PRAŽCÍCH ROZEBRÁNÍM DO SOUČÁSTÍ
VČETNĚ ŘEZÁNÍ A ODVOZU KOVOVÝCH PRVKŮ NA SKLÁDKU INVESTORA</t>
  </si>
  <si>
    <t>992,0m=992,000 [A]</t>
  </si>
  <si>
    <t>965124</t>
  </si>
  <si>
    <t>DEMONTÁŽ KOLEJE NT1 NA DŘEVĚNÝCH PRAŽCÍCH ROZEBRÁNÍM DO SOUČÁSTÍ
VČETNĚ ŘEZÁNÍ A ODVOZU KOVOVÝCH PRVKŮ NA SKLÁDKU INVESTORA</t>
  </si>
  <si>
    <t>965144</t>
  </si>
  <si>
    <t>DEMONTÁŽ KOLEJE NT1 NA OCELOVÝCH Y-PRAŽCÍCH Y ROZEBRÁNÍM DO SOUČÁSTÍ
PRO ZPĚTNÉ POUŽITÍ (KOLEJNICE I PRAŽCE)
VČETNĚ ŘEZÁNÍ</t>
  </si>
  <si>
    <t>342,0m=342,000 [A]</t>
  </si>
  <si>
    <t>965224.R</t>
  </si>
  <si>
    <t>DEMONTÁŽ VÝHYBKOVÉ KONSTRUKCE NA DŘEVĚNÝCH PRAŽCÍCH ROZEBRÁNÍM DO SOUČÁSTÍ
DEMONTÁŽ ROZŘAZOVACÍ VÝHYBKY VČETNĚ SRDCOVKY
VČETNĚ ŘEZÁNÍ A ODVOZU KOVOVÝCH PRVKŮ NA SKLÁDKU INVESTORA</t>
  </si>
  <si>
    <t>2kpl=2,000 [A]</t>
  </si>
  <si>
    <t>kamenný propust: 5,00*1,5m2=7,500 [A]
kamenné zdi
km 8,105: 6,00*0,50*2,50=7,500 [B]
km 8,121: 40,00*1,00*1,70=68,000 [C]
km 8,422: 48,00*0,40*0,80=15,360 [D]
km 8,475: 38,00*0,60*0,80=18,240 [E]
km 8,563: 3,00*0,60*0,50=0,900 [F]
Celkem: A+B+C+D+E+F=117,500 [G]</t>
  </si>
  <si>
    <t>vybourání základů TS: 57ks*1,35*1,35*2,00=207,765 [A]
propusty
km 8,38
čelo: 19,0m3=19,000 [B]
jímka: 16,5m3=16,500 [C]
km 8,566 čela: 1,7m3=1,700 [D]
km 8,672 čela: 2,7m3=2,700 [E]
km 8,96  čela+jímka: 3,0m3+5,7m3=8,700 [F]
km 9,166 čela: 6,4m3=6,400 [G]
km 9,220 čela: 6,1m3=6,100 [H]
km 9,258 čela: 8,6m3=8,600 [I]
km 9,322 čela+jímka: 6,2m3+4,9m3=11,100 [J]
opěrné zdi
km 8,100: 8,00*1,20*1,30=12,480 [K]
km 8,393: 3,00*0,40*1,00=1,200 [L]
km 8,443: 9,00*0,40*1,40=5,040 [M]
km 8,508: 25,00*0,55*0,80=11,000 [N]
Celkem: A+B+C+D+E+F+G+H+I+J+K+L+M+N=318,285 [O]</t>
  </si>
  <si>
    <t>966345</t>
  </si>
  <si>
    <t>BOURÁNÍ PROPUSTŮ Z TRUB DN DO 300MM</t>
  </si>
  <si>
    <t>DN250: 3,0m=3,000 [A]</t>
  </si>
  <si>
    <t>966358</t>
  </si>
  <si>
    <t>BOURÁNÍ PROPUSTŮ Z TRUB DN DO 600MM</t>
  </si>
  <si>
    <t>96636</t>
  </si>
  <si>
    <t>BOURÁNÍ PROPUSTŮ Z TRUB DN DO 800MM</t>
  </si>
  <si>
    <t>96642</t>
  </si>
  <si>
    <t>BOURÁNÍ PROPUSTŮ A KANÁLŮ Z PREFABRIK RÁMŮ SVĚTLOSTI 200/150
150/150</t>
  </si>
  <si>
    <t>96655</t>
  </si>
  <si>
    <t>ODSTRANĚNÍ ŽLABŮ Z DÍLCŮ (VČET ŠTĚRBINOVÝCH) ŠÍŘKY 300MM</t>
  </si>
  <si>
    <t>3,0m=3,000 [A]</t>
  </si>
  <si>
    <t>966842</t>
  </si>
  <si>
    <t>ODSTRANĚNÍ OPLOCENÍ Z DRÁT PLETIVA</t>
  </si>
  <si>
    <t>výšky 1,8m: 33,0m=33,000 [A]</t>
  </si>
  <si>
    <t>966843</t>
  </si>
  <si>
    <t>ODSTRANĚNÍ OPLOCENÍ Z RÁMEČ PLETIVA
KE ZPĚTNÉ MONTÁŽI</t>
  </si>
  <si>
    <t>96922</t>
  </si>
  <si>
    <t>VYBOURÁNÍ POTRUBÍ DN DO 100MM KANALIZAČ</t>
  </si>
  <si>
    <t>97815.R</t>
  </si>
  <si>
    <t>ODSTRANĚNÍ ANTIVIBRAČNÍ ROHOŽE
VČETNĚ POPLATKU ZA SKLÁDKU</t>
  </si>
  <si>
    <t>250,0m2=250,000 [A]</t>
  </si>
  <si>
    <t>603.2</t>
  </si>
  <si>
    <t>REKONSTRUCE TT - NOVÉ KCE</t>
  </si>
  <si>
    <t>dle pol.č.17120: 4616,5m3=4 616,500 [A]</t>
  </si>
  <si>
    <t>dle pol.č.12573.B: 4271,5m3=4 271,500 [A]</t>
  </si>
  <si>
    <t>výkop pro AZ: 8543,0m2*0,50=4 271,500 [A]
výkop pro sanaci z pol.č.21452.R: 300,0m3=300,000 [B]
Celkem: A+B=4 571,500 [C]</t>
  </si>
  <si>
    <t>VYKOPÁVKY ZE ZEMNÍKŮ A SKLÁDEK TŘ. I
ZEMINA PRO AZ</t>
  </si>
  <si>
    <t>natěžení a dovoz dle pol.č.17130: 4271,5m3=4 271,500 [A]</t>
  </si>
  <si>
    <t>natěžení a dovoz ornice dle pol.č.18220, 18230: 372,0m3+1291,6m3=1 663,600 [A]</t>
  </si>
  <si>
    <t>hloubková drenáž podél SO 279 z pol.č.875332: 50,00*0,9m2=45,000 [A]</t>
  </si>
  <si>
    <t>uložení na skládku/deponii
zemina dle pol.č.12373, 13273: 4571,5m3+45,0m3=4 616,500 [A]</t>
  </si>
  <si>
    <t>8543,0m2*0,50=4 271,500 [A]</t>
  </si>
  <si>
    <t>17380</t>
  </si>
  <si>
    <t>ZEMNÍ KRAJNICE A DOSYPÁVKY Z NAKUPOVANÝCH MATERIÁLŮ
DOSYPÁVKY POD TEMENO KOLEJNIC FR.16-32</t>
  </si>
  <si>
    <t>mezi zastávkou a nástupní hranou
2*2*37,0*(0,8*0,2)=23,680 [A]</t>
  </si>
  <si>
    <t>výplň hloubkové drenáže podél SO 279 z pol.č.875332: 50,00*0,7m2=35,000 [A]
obsyp drenáže DN150 z pol.č.87533: 835,00*0,1m2=83,500 [B]
DN150 (z pol.č.87433): 12,00*(0,80*0,46-3,14*0,08*0,08)=4,175 [C]
DN200 (z pol.č.87434): 2,00*(1,00*0,52-3,14*0,11*0,11)=0,964 [D]
Celkem: A+B+C+D=123,639 [E]</t>
  </si>
  <si>
    <t>8543,0m2=8 543,000 [A]</t>
  </si>
  <si>
    <t>1860,0m2*0,20=372,000 [A]</t>
  </si>
  <si>
    <t>6458,0m2*0,20=1 291,600 [A]</t>
  </si>
  <si>
    <t>21197</t>
  </si>
  <si>
    <t>OPLÁŠTĚNÍ ODVODŇOVACÍCH ŽEBER Z GEOTEXTILIE</t>
  </si>
  <si>
    <t>hloubková drenáž podél SO 279 z pol.č.875332: 50,00*4,00=200,000 [A]</t>
  </si>
  <si>
    <t>204+160+195+481+137+220+75=1 472,000 [A]</t>
  </si>
  <si>
    <t>21452.R</t>
  </si>
  <si>
    <t>SANAČNÍ VRSTVY Z KAMENIVA DRCENÉHO - ZE STÁVAJÍCÍHO VYTĚŽENÉHO ŠTĚRKU
FR.32/63</t>
  </si>
  <si>
    <t>sanace podloží násypu: 600,0m2*0,50=300,000 [A]
Pozn.: sanace z vytěženého štěrkového lože z SO 603.1</t>
  </si>
  <si>
    <t>SEPARAČNÍ GEOTEXTILIE
200G/M2</t>
  </si>
  <si>
    <t>pod kolejí: 2656,0m2=2 656,000 [A]
přejezd NT1 na pražcích: 48,0m2=48,000 [B]
přejezd S49 na pražcích: 26,0m2=26,000 [C]
přechod NT1 na desce/pražcích: 50,0m2=50,000 [D]
sanace: 2*600,0m2=1 200,000 [E]
Celkem: A+B+C+D+E=3 980,000 [F]</t>
  </si>
  <si>
    <t>26144</t>
  </si>
  <si>
    <t>VRTY PRO KOTVENÍ, INJEKTÁŽ A MIKROPILOTY NA POVRCHU TŘ. IV D DO 200MM</t>
  </si>
  <si>
    <t>jádrový vrt pro potrubí DN150: 0,5m=0,500 [A]</t>
  </si>
  <si>
    <t>26145</t>
  </si>
  <si>
    <t>VRTY PRO KOTVENÍ, INJEKTÁŽ A MIKROPILOTY NA POVRCHU TŘ. IV D DO 300MM
D 250MM</t>
  </si>
  <si>
    <t>jádrový vrt pro potrubí DN200: 0,5m=0,500 [A]</t>
  </si>
  <si>
    <t>28997</t>
  </si>
  <si>
    <t>OPLÁŠTĚNÍ (ZPEVNĚNÍ) Z GEOTEXTILIE A GEOMŘÍŽOVIN</t>
  </si>
  <si>
    <t>sanace podloží násypu: 2*600,0m2=1 200,000 [A]</t>
  </si>
  <si>
    <t>hloubková drenáž podél SO 279 z pol.č.875332: 50,00*0,60*0,10=3,000 [A]
DN150 (z pol.č.87433): 12,00*0,80*0,10=0,960 [C]
DN200 (z pol.č.87434): 2,00*1,00*0,10=0,200 [B]
Celkem: A+C+B=4,160 [D]</t>
  </si>
  <si>
    <t>466921</t>
  </si>
  <si>
    <t>DLAŽBY VEGETAČNÍ Z BETONOVÝCH DLAŽDIC NA SUCHO</t>
  </si>
  <si>
    <t>zpevnění svahu: 59*1,5=88,500 [A]</t>
  </si>
  <si>
    <t>51199</t>
  </si>
  <si>
    <t>ANTIVIBRAČNÍ ROHOŽ
Z RECYKLÁTU, SPECIFIKACE DLE TZ</t>
  </si>
  <si>
    <t>v zástavbě: 2656,0m2=2 656,000 [A]</t>
  </si>
  <si>
    <t>512550</t>
  </si>
  <si>
    <t>KOLEJOVÉ LOŽE - ZŘÍZENÍ Z KAMENIVA HRUBÉHO DRCENÉHO (ŠTĚRK)
FR.32/63</t>
  </si>
  <si>
    <t>434,0m3+2434,0m3+290,0m3=3 158,000 [A]</t>
  </si>
  <si>
    <t>513550</t>
  </si>
  <si>
    <t>KOLEJOVÉ LOŽE - DOPLNĚNÍ Z KAMENIVA HRUBÉHO DRCENÉHO (ŠTĚRK)
DOPLNĚNÍ ŠTĚRKU NA PODBITÍ FR.16/32</t>
  </si>
  <si>
    <t>7426,0m2*0,10=742,600 [A]</t>
  </si>
  <si>
    <t>521140</t>
  </si>
  <si>
    <t>KOLEJ TRAMVAJOVÁ Z KOLEJNIC S49 NA OCELOVÝCH Y-PRAŽCÍCH OCELOVÉ "Y" PRAŽCE PRO ROZCHOD 1435MM
POLOŽKA OBSAHUJE:
2x KOLEJNICI S49 NA VYSTROJENÝCH Y- PRAŽCÍCH, VČETNĚ PRYŽOVÝCH PODLOŽEK POD PATU A DROBNÉHO KOLEJIVA
VČETNĚ OHÝBÁNÍ KOLEJNIC OBLOUKŮ MALÝCH POLOMĚRŮ</t>
  </si>
  <si>
    <t>55,0+363,0=418,000 [A]</t>
  </si>
  <si>
    <t>521140.R</t>
  </si>
  <si>
    <t>KOLEJ TRAMVAJOVÁ Z KOLEJNIC ŽLÁBKOVÝCH NT1 NA OCELOVÝCH Y-PRAŽCÍCH OCELOVÉ "Y" PRAŽCE PRO ROZCHOD 1435MM
STÁVAJÍCÍ KOLEJNICE NT1, STÁVAJÍCÍ PRAŽCE PRO OBA ROZCHODY, STÁVAJÍCÍ UPEVŇOVADLA, NOVÉ HMOŽDINKY A PRYŽOVÉ PODLOŽKY POD PATU
VČETNĚ OHÝBÁNÍ KOLEJNIC OBLOUKŮ MALÝCH POLOMĚRŮ</t>
  </si>
  <si>
    <t>8306-7964=342,000 [A]</t>
  </si>
  <si>
    <t>521326</t>
  </si>
  <si>
    <t>KOLEJ TRAMVAJOVÁ Z KOLEJNIC ŽLÁBKOVÝCH NT1 NA PRAŽCÍCH DŘEVĚNÝCH ROZCHOD 1435 MM
POLOŽKA OBSAHUJE:
2x KOLEJNICI NT1 NA VYSTROJENÝCH DŘEVĚNÝCH PRAŽCÍCH, VČETNĚ PRYŽOVÝCH PODLOŽEK POD PATU A DROBNÉHO KOLEJIVA
VČETNĚ OHÝBÁNÍ KOLEJNIC OBLOUKŮ MALÝCH POLOMĚRŮ</t>
  </si>
  <si>
    <t>(8141-8105)+(8262-8213)+(8261-8212)+(8141-8105)+(9457-9429)+(9287-9247)+(9459-9431)+(9288-9247)=307,000 [A]</t>
  </si>
  <si>
    <t>521340</t>
  </si>
  <si>
    <t>KOLEJ TRAMVAJOVÁ Z KOLEJNIC ŽLÁBKOVÝCH NT1 NA OCELOVÝCH Y-PRAŽCÍCH ROZCHOD 1435MM
POLOŽKA OBSAHUJE:
2x KOLEJNICI NT1 NA VYSTROJENÝCH OCELOVÝCH Y-PRAŽCÍCH, VČETNĚ PRYŽOVÝCH PODLOŽEK POD PATU A DROBNÉHO KOLEJIVA
VČETNĚ OHÝBÁNÍ KOLEJNIC OBLOUKŮ MALÝCH POLOMĚRŮ</t>
  </si>
  <si>
    <t>(8106-7964)+(8212-8140)+(8213-8140)+(8885-8316)+(9429-9287)+(9654-9457)-342,0=853,000 [A]</t>
  </si>
  <si>
    <t>52Z100.R</t>
  </si>
  <si>
    <t>BOKOVNICE Z RECYKLOVANÉ PRYŽE PRO KOLEJNICI - PÁR + PRYŽOVÝ NÁVLEK NA PATU</t>
  </si>
  <si>
    <t>(2*3)+(2*3)+(2*10+2*7)+(5+4)+(2*5)+(2*3)=71,000 [A]</t>
  </si>
  <si>
    <t>531132</t>
  </si>
  <si>
    <t>TRAMVAJOVÁ VÝHYBKA ROZŘAZOVACÍ Z KOLEJNIC ŽLÁBKOVÝCH NT1 NA PRAŽCÍCH DŘEVĚNÝCH
VČETNĚ SRDCOVKY
SPECIFIKACE DLE TZ</t>
  </si>
  <si>
    <t>531232</t>
  </si>
  <si>
    <t>TRAMVAJOVÁ VÝHYBKA JEDNODUCHÁ OBLOUKOVÁ A SYMETRICKÁ Z KOLEJNIC ŽLÁBKOVÝCH NT1 NA PRAŽCÍCH DŘEVĚNÝCH
OBLOUKOVÁ VÝHYBKA R=80M/R=160M VČETNĚ 1 SRDCOVKY</t>
  </si>
  <si>
    <t>542141</t>
  </si>
  <si>
    <t>SMĚROVÉ A VÝŠKOVÉ VYROVNÁNÍ KOLEJE NA PRAŽCÍCH
3x STROJNÍ PODBITÍ</t>
  </si>
  <si>
    <t>307,0+418,0+342,0+853,0=1 920,000 [A]</t>
  </si>
  <si>
    <t>545121</t>
  </si>
  <si>
    <t>SVAR KOLEJNIC (STEJNÉHO TVARU) 49 E1, T JEDNOTLIVĚ</t>
  </si>
  <si>
    <t>72ks=72,000 [A]</t>
  </si>
  <si>
    <t>SVAR KOLEJNIC (STEJNÉHO TVARU) NT1 JEDNOTLIVĚ</t>
  </si>
  <si>
    <t>286ks=286,000 [A]</t>
  </si>
  <si>
    <t>54770</t>
  </si>
  <si>
    <t>PŘECHODOVÉ KUSY NT1/S49</t>
  </si>
  <si>
    <t>54901</t>
  </si>
  <si>
    <t>PŘÍDAVNÝ ŽLÁBKOVÝ PROFIL - DODÁVKA A MONTÁŽ
PRO PŘEJEZDY S49</t>
  </si>
  <si>
    <t>6*2=12,000 [A]</t>
  </si>
  <si>
    <t>54910</t>
  </si>
  <si>
    <t>ŘEZÁNÍ KOLEJNIC VŠECH SOUSTAV</t>
  </si>
  <si>
    <t>kolejnice NT1: 286ks=286,000 [A]
kolejnice S49: 72ks=72,000 [B]
Celkem: A+B=358,000 [C]</t>
  </si>
  <si>
    <t>549112</t>
  </si>
  <si>
    <t>BROUŠENÍ KOLEJE A VÝHYBEK TRAMVAJOVÝCH (BLOKOVÝCH, ŽLÁBKOVÝCH)
2 KOLEJNICE</t>
  </si>
  <si>
    <t>307,0m+418,0m+342,0m+853,0m=1 920,000 [A]</t>
  </si>
  <si>
    <t>549411</t>
  </si>
  <si>
    <t>MAZNÍK NOVÝ
MAZNÍKY S DÁLKOVÝM DOHLEDEM
SPECIFIKACE DLE TZ</t>
  </si>
  <si>
    <t>561101</t>
  </si>
  <si>
    <t>PODKLADNÍ BETON TŘ. I
C 20/25</t>
  </si>
  <si>
    <t>přejezd NT1 na pražcích: 48,0m2*0,13=6,240 [A]
přechod NT1 na desce/pražcích: 50,0m2*0,17=8,500 [B]
Celkem: A+B=14,740 [C]</t>
  </si>
  <si>
    <t>56342</t>
  </si>
  <si>
    <t>VOZOVKOVÉ VRSTVY ZE ŠTĚRKOPÍSKU TL. DO 100MM</t>
  </si>
  <si>
    <t>ochranná vrstva separační geotextilie dle pol.č.21461: 2656,0m2=2 656,000 [A]</t>
  </si>
  <si>
    <t>přejezd S49 na pražcích: 26,0m2=26,000 [A]</t>
  </si>
  <si>
    <t>572214</t>
  </si>
  <si>
    <t>SPOJOVACÍ POSTŘIK Z MODIFIK EMULZE DO 0,5KG/M2
0,3KG/M2</t>
  </si>
  <si>
    <t>přejezd NT1 na pražcích: 48,0m2=48,000 [A]
přejezd S49 na pražcích: 26,0m2=26,000 [B]
Celkem: A+B=74,000 [C]</t>
  </si>
  <si>
    <t>574E68</t>
  </si>
  <si>
    <t>ASFALTOVÝ BETON PRO PODKLADNÍ VRSTVY ACP 22+, 22S TL. 70MM
ACP 22+</t>
  </si>
  <si>
    <t>575A55</t>
  </si>
  <si>
    <t>LITÝ ASFALT MA I (SILNICE, DÁLNICE) 16 TL. 40MM</t>
  </si>
  <si>
    <t>575D53</t>
  </si>
  <si>
    <t>LITÝ ASFALT MA I (SILNICE, DÁLNICE) 11 TL. 40MM MODIFIK</t>
  </si>
  <si>
    <t>přejezd NT1 na pražcích: 48,0m2=48,000 [A]
přejezd S49 na pražcích: 26,0m2=26,000 [B]
přechod NT1 na desce/pražcích: 50,0m2=50,000 [C]
Celkem: A+B+C=124,000 [D]</t>
  </si>
  <si>
    <t>VÝPLŇ SPAR MODIFIKOVANÝM ASFALTEM
PODÉL KOLEJNIC VČETNĚ NUTNÝCH TECHNOLOGICKÝCH ÚPRAV</t>
  </si>
  <si>
    <t>dle pol.č.919111: 142,0m=142,000 [A]</t>
  </si>
  <si>
    <t>711502</t>
  </si>
  <si>
    <t>OCHRANA IZOLACE NA POVRCHU ASFALTOVÝMI PÁSY
DĚLÍCÍ VRSTVA Z ASF. LEPENKY S PAPÍROVOU NOSNOU VLOŽKOU</t>
  </si>
  <si>
    <t>přejezd NT1 na pražcích: 48,0m2=48,000 [A]
přechod NT1 na desce/pražcích: 50,0m2=50,000 [B]
Celkem: A+B=98,000 [C]</t>
  </si>
  <si>
    <t>87433</t>
  </si>
  <si>
    <t>POTRUBÍ Z TRUB PLASTOVÝCH ODPADNÍCH DN DO 150MM
PVC SN8</t>
  </si>
  <si>
    <t>4*3,00=12,000 [A]</t>
  </si>
  <si>
    <t>87434</t>
  </si>
  <si>
    <t>POTRUBÍ Z TRUB PLASTOVÝCH ODPADNÍCH DN DO 200MM</t>
  </si>
  <si>
    <t>přípojka UV: 2,0m=2,000 [A]</t>
  </si>
  <si>
    <t>za J žlabem: 799,0+3*2*6=835,000 [A]</t>
  </si>
  <si>
    <t>POTRUBÍ DREN Z TRUB PLAST DN DO 150MM DĚROVANÝCH
PP DN150 SN8, PERFORACE  225°</t>
  </si>
  <si>
    <t>hloubková drenáž podél SO 279: 50,0m=50,000 [A]</t>
  </si>
  <si>
    <t>DRENÁŽNÍ ŠACHTICE KONTROLNÍ Z PLAST DÍLCŮ ŠK 80
TELESKOPICKÁ</t>
  </si>
  <si>
    <t>trativod:23ks=23,000 [A]
hloubková drenáž: 2ks=2,000 [B]
Celkem: A+B=25,000 [C]</t>
  </si>
  <si>
    <t>DRENÁŽNÍ ŠACHTICE KONTROLNÍ Z PLAST DÍLCŮ ŠK 80
TELESKOPICKÁ S USAZOVACÍM PROSTOREM</t>
  </si>
  <si>
    <t>odvodnění výhybek: 4ks=4,000 [A]</t>
  </si>
  <si>
    <t>89712</t>
  </si>
  <si>
    <t>VPUSŤ KANALIZAČNÍ ULIČNÍ KOMPLETNÍ Z BETONOVÝCH DÍLCŮ</t>
  </si>
  <si>
    <t>89923</t>
  </si>
  <si>
    <t>VÝŠKOVÁ ÚPRAVA KRYCÍCH HRNCŮ</t>
  </si>
  <si>
    <t>899632</t>
  </si>
  <si>
    <t>ZKOUŠKA VODOTĚSNOSTI POTRUBÍ DN DO 150MM</t>
  </si>
  <si>
    <t>DN150 (z pol.č.87433): 12,0m=12,000 [A]</t>
  </si>
  <si>
    <t>899642</t>
  </si>
  <si>
    <t>ZKOUŠKA VODOTĚSNOSTI POTRUBÍ DN DO 200MM</t>
  </si>
  <si>
    <t>DN200 (z pol.č.87434): 2,0m=2,000 [A]</t>
  </si>
  <si>
    <t>DN150 (z pol.č.87433): 12,0m=12,000 [A]
DN200 (z pol.č.87434): 2,0m=2,000 [B]
Celkem: A+B=14,000 [C]</t>
  </si>
  <si>
    <t>20ks=20,000 [A]</t>
  </si>
  <si>
    <t>3,0m2=3,000 [A]</t>
  </si>
  <si>
    <t>dle pol.č.915111: 3,0m2=3,000 [A]</t>
  </si>
  <si>
    <t>91552</t>
  </si>
  <si>
    <t>VODOR DOPRAV ZNAČ - PÍSMENA
BARVA+PLAST</t>
  </si>
  <si>
    <t>nápis "POZOR TRAM"
6*9ks=54,000 [A]</t>
  </si>
  <si>
    <t>2*2*6*3,0m=72,000 [A]
72,00*1,00*0,16=11,520 [B]</t>
  </si>
  <si>
    <t>SILNIČNÍ A CHODNÍKOVÉ OBRUBY Z BETONOVÝCH OBRUBNÍKŮ ŠÍŘ 150MM
150x300MM</t>
  </si>
  <si>
    <t>156,0m=156,000 [A]</t>
  </si>
  <si>
    <t>ŘEZÁNÍ ASFALTOVÉHO KRYTU VOZOVEK TL DO 50MM
PODÉL KOLEJNICE</t>
  </si>
  <si>
    <t>proříznutí spáry (na délku přejezdu z obou stran kolejnice)
2*((2*3)+(2*3)+(2*10+2*7)+(5+4)+(2*5)+(2*3))=142,000 [A]</t>
  </si>
  <si>
    <t>924420</t>
  </si>
  <si>
    <t>NÁSTUPIŠTĚ L (H) BEZ KONZOLOVÝCH DESEK
VÝŠKY 630MM
VČETNĚ PODKLADNÍHO BETONU C20/25</t>
  </si>
  <si>
    <t>133,0m=133,000 [A]</t>
  </si>
  <si>
    <t>92940</t>
  </si>
  <si>
    <t>TYPIZOVANÝ OZNAČNÍK DPMLJ SE ČTYŘŘÁDKOVÝM INFORMAČNÍM DISPLAYEM
Konstrukce dále obsahuje neprosvětlenou dopravní značku, označení zastávky, prosvětlenou vývěsku na jízdní řád a odpadkový koš. + přípojka 2x CYKY 3Cx2,5 mm2 v korugované chráničce DN50+HDPE 40/33 modré barvy a propojovací šachtička u označníku  (kabelová trasa Nový Svět: 17m , Zelené údolí: 4m)
Provedení "standard"</t>
  </si>
  <si>
    <t>TYPIZOVANÝ OZNAČNÍK DPMLJ SE ČTYŘŘÁDKOVÝM INFORMAČNÍM DISPLAYEM
Konstrukce dále obsahuje neprosvětlenou dopravní značku, označení zastávky, prosvětlenou vývěsku na jízdní řád a odpadkový koš. + přípojka 2x CYKY 3Cx2,5 mm2 v korugované chráničce DN50+HDPE 40/33 modré barvy a propojovací šachtička u označníku (kabelová trasa Nový Svět: 51m , Zelené údolí: 35m)
Provedení "prapor"</t>
  </si>
  <si>
    <t>PŘÍKOPOVÉ ŽLABY Z BETON TVÁRNIC ŠÍŘ DO 600MM DO BETONU TL 100MM
LOMENÁ PŘÍKOPOVÁ TVAROVKA</t>
  </si>
  <si>
    <t>137,0+160,0+65,0+23,0+120,0+47,0+77,0+3*(6*2)=665,000 [A]</t>
  </si>
  <si>
    <t>93584.R</t>
  </si>
  <si>
    <t>ZÁKRYTOVÉ DESKY NA J ŽLAB</t>
  </si>
  <si>
    <t>37,00*0,65=24,050 [A]</t>
  </si>
  <si>
    <t>935901</t>
  </si>
  <si>
    <t>ŽLABY A RIGOLY Z PŘÍKOPOVÝCH ŽLABŮ  "J"
VČETNĚ BETONOVÉHO LOŽE C20/25 TL.0,10M</t>
  </si>
  <si>
    <t>120,0+167,0+212,0+164,0+35,0+133,0=831,000 [A]</t>
  </si>
  <si>
    <t>93767</t>
  </si>
  <si>
    <t>MOBILIÁŘ - PŘÍSTŘEŠKY PRO ZASTÁVKY VEŘEJNÉ DOPRAVY
Přístřešek 3 modulový se zkrácenými bočnicemi, bez prosvětlené reklamní plochy v bočnici, s lavičkou přes jeden modul, a s neprosvětlenou vývěskou.</t>
  </si>
  <si>
    <t>MOBILIÁŘ - PŘÍSTŘEŠKY PRO ZASTÁVKY VEŘEJNÉ DOPRAVY
Přístřešek 3 modulový s bočnicemi, s prosvětlenou reklamní plochou v bočnici (přípojka od rozpojovací skříně DPMLJ, CYKY 3Cx2,5 mm2 v korugované chráničce DN50 součástí SO433), s lavičkou přes jeden modul, a s neprosvětlenou vývěskou.</t>
  </si>
  <si>
    <t>C</t>
  </si>
  <si>
    <t>MOBILIÁŘ - PŘÍSTŘEŠKY PRO ZASTÁVKY VEŘEJNÉ DOPRAVY
Přístřešek 3 modulový, bez bočnic. Bez lavičky a reklamní plochy, pouze s neprosvětlenou vývěskou.</t>
  </si>
  <si>
    <t>603.3</t>
  </si>
  <si>
    <t>REKONSTRUKCE TT - PROPUSTY</t>
  </si>
  <si>
    <t>dle pol.č.17120: 1297,189m3=1 297,189 [A]</t>
  </si>
  <si>
    <t>dle pol.č.12573.A: 315,329m3=315,329 [A]</t>
  </si>
  <si>
    <t>natěžení a dovoz dle pol.č.17411: 315,329m3=315,329 [A]</t>
  </si>
  <si>
    <t>propust km 8,379: (7,4*3,8*12,7)+(8*1,5*8)+(3*2*0,75)=457,624 [A]
propust km 8,566: 15,5*2,6*4,0=161,200 [B]
propust km 8,672: 1,50*2,60*3,50=13,650 [C]
propust km 8,960: 10,50*2,80*2,50=73,500 [D]
propust km 9,167: 15,60*3,00*0,80=37,440 [E]
propust km 9,220: 14,50*1,80*3,25=84,825 [F]
propust km 9,258: 11,50*3,20*4,00+4,5=151,700 [G]
propust km 9,322: 23,50*4,50*3,00=317,250 [H]
Celkem: A+B+C+D+E+F+G+H=1 297,189 [I]</t>
  </si>
  <si>
    <t>uložení na skládku dle pol.č.13173: 1297,189m3=1 297,189 [A]</t>
  </si>
  <si>
    <t>propust km 8,379: 0,55*17,60*9,30=90,024 [A]
propust km 8,566: 5,85*0,85*8,40=41,769 [B]
propust km 8,672: 3,50*0,85*8,40=24,990 [C]
propust km 8,960: 7,40*0,40*2,50=7,400 [D]
propust km 9,167: 7,80*0,50*3,10=12,090 [E]
propust km 9,220: 7,85*0,50*3,25=12,756 [F]
propust km 9,258: 7,65*0,50*4,00=15,300 [G]
propust km 9,322: 18,50*2,00*3,00=111,000 [H]
Celkem: A+B+C+D+E+F+G+H=315,329 [I]</t>
  </si>
  <si>
    <t>285392</t>
  </si>
  <si>
    <t>DODATEČNÉ KOTVENÍ VLEPENÍM BETONÁŘSKÉ VÝZTUŽE D DO 16MM DO VRTŮ</t>
  </si>
  <si>
    <t>propust km 9,322
trny pro nadbetonování stávající jímky: 8ks=8,000 [A]</t>
  </si>
  <si>
    <t>386325</t>
  </si>
  <si>
    <t>KOMPLETNÍ KONSTRUKCE JÍMEK ZE ŽELEZOBETONU C30/37</t>
  </si>
  <si>
    <t>propust km 8,379
vtoková jímka: (3,4*3,55*0,4)*2+(2,8*3,55*0,4)*2+(2,6*2*0,4)=19,688 [A]
propust km 9,322
nadbetonování stávající jímky: 0,8m3=0,800 [B]
Celkem: A+B=20,488 [C]</t>
  </si>
  <si>
    <t>386365</t>
  </si>
  <si>
    <t>VÝZTUŽ KOMPLETNÍCH KONSTRUKCÍ JÍMEK Z OCELI 10505, B500B</t>
  </si>
  <si>
    <t>propust km 8,379
výztuž vtok. jímky z pol.č.386325: 19,69m3*125kg/m3/1000=2,461 [A]</t>
  </si>
  <si>
    <t>propust km 8,379
pod jímku: 3,60*3,00*0,10=1,080 [A]
pod čelo: 1,36m3=1,360 [B]
propust km 8,566
pod jímku: 1,70*2,30*0,10=0,391 [C]
propust km 8,672
pod jímku: 1,50*1,70*0,10=0,255 [D]
propust km 8,960
pod jímku: 1,70*2,30*0,10=0,391 [E]
propust km 9,167
pod jímku: 1,70*1,90*0,10=0,323 [F]
propust km 9,220
pod jímku: 1,70*1,90*0,10=0,323 [G]
propust km 9,258
pod jímku: 1,70*2,30*0,10=0,391 [H]
propust km 9,322
pod jímku: 1,70*2,30*0,10=0,391 [I]
Celkem: A+B+C+D+E+F+G+H+I=4,905 [J]</t>
  </si>
  <si>
    <t>451314</t>
  </si>
  <si>
    <t>PODKLADNÍ A VÝPLŇOVÉ VRSTVY Z PROSTÉHO BETONU C25/30</t>
  </si>
  <si>
    <t>pod dlažbu z lom. kamene (z pol.č.465512)
propust km 8,379
uvnitř rámu: 2,05*17,60*0,10=3,608 [A]
na výtoku s vyčnívajícími kameny: 14,3m2*0,10=1,430 [B]
ve vtokové jímce: 5,2m2*0,10=0,520 [C]
vtok: 2,1m2*0,10=0,210 [D]
výtok: 5,3m2*0,10=0,530 [E]
propust km 8,566
výtok: 11,4m2*0,10=1,140 [F]
vtok: (1,14m2+5,2m2)*0,10=0,634 [G]
propust km 8,672
výtok: (6,6m2+4,5m2)*0,10=1,110 [H]
propust km 8,960
výtok: (4,9m2+2,1m2)*0,10=0,700 [I]
propust km 9,167
výtok: (4,0m2+2,7m2)*0,10=0,670 [J]
propust km 9,220
výtok: (1,0m2+3,9m2)*0,10=0,490 [K]
propust km 9,258
výtok: (8,0m2+2,7m2)*0,10=1,070 [L]
propust km 9,322
výtok: (14,0m2+1,8m2)*0,10=1,580 [M]
Celkem: A+B+C+D+E+F+G+H+I+J+K+L+M=13,692 [N]</t>
  </si>
  <si>
    <t>451323</t>
  </si>
  <si>
    <t>PODKL A VÝPLŇ VRSTVY ZE ŽELEZOBET DO C16/20</t>
  </si>
  <si>
    <t>propust km 8,379
pod rám: 2,25*17,60*0,10=3,960 [A]
propust km 8,566
pod DN800: 1,20*8,60*0,10=1,032 [B]
propust km 8,672
pod DN600: 0,80*9,45*0,10=0,756 [C]
propust km 8,960
pod DN800: 1,20*7,55*0,10=0,906 [D]
propust km 9,167
pod DN600: 0,80*7,95*0,10=0,636 [E]
propust km 9,220
pod DN600: 0,80*8,00*0,10=0,640 [F]
propust km 9,258
pod DN800: 1,20*7,80*0,10=0,936 [G]
propust km 9,322
pod DN800: 1,20*19,30*0,10=2,316 [H]
Celkem: A+B+C+D+E+F+G+H=11,182 [I]</t>
  </si>
  <si>
    <t>451366</t>
  </si>
  <si>
    <t>VÝZTUŽ PODKL VRSTEV Z KARI-SÍTÍ</t>
  </si>
  <si>
    <t>propust km 8,379
pod rám - kari-síť 8/100/100: 2,25*17,60*1,1*7,99kg/m2/1000=0,348 [A]
propust km 8,566
pod DN800 - kari-síť 8/100/100: 1,20*8,60*1,1*7,99kg/m2/1000=0,091 [B]
propust km 8,672
pod DN600 - kari-síť 8/100/100: 0,80*9,45*1,1*7,99kg/m2/1000=0,066 [C]
propust km 8,960
pod DN800 - kari-síť 8/100/100: 1,20*7,55*1,1*7,99kg/m2/1000=0,080 [D]
propust km 9,167
pod DN600 - kari-síť 8/100/100: 0,80*7,95*1,1*7,99kg/m2/1000=0,056 [E]
propust km 9,220
pod DN600 - kari-síť 8/100/100: 0,80*8,0*1,1*7,99kg/m2/1000=0,056 [F]
propust km 9,258
pod DN800 - kari-síť 8/100/100: 1,20*7,80*1,1*7,99kg/m2/1000=0,082 [G]
propust km 9,322
pod DN800 - kari-síť 8/100/100: 1,20*19,30*1,1*7,99kg/m2/1000=0,204 [H]
Celkem: A+B+C+D+E+F+G+H=0,983 [I]</t>
  </si>
  <si>
    <t>propust km 8,379
pod rám: 2,25*17,60*0,10=3,960 [A]
pod jímku: 4,00*3,40*0,10=1,360 [B]
propust km 8,566
pod DN800: 1,20*8,60*0,10=1,032 [C]
pod jímku: 2,90*3,10*0,10=0,899 [D]
propust km 8,672
pod DN600: 0,80*9,45*0,10=0,756 [E]
pod jímku: 2,30*2,50*0,10=0,575 [F]
propust km 8,960
pod DN800: 1,20*7,55*0,10=0,906 [G]
pod jímku: 2,90*3,10*0,10=0,899 [H]
propust km 9,167
pod DN600: 0,80*7,95*0,10=0,636 [I]
pod jímku: 2,40*3,10*0,10=0,744 [J]
propust km 9,220
pod DN600: 0,80*8,00*0,10=0,640 [K]
pod jímku: 2,40*3,10*0,10=0,744 [L]
propust km 9,258
pod DN800: 1,20*7,80*0,10=0,936 [M]
pod jímku: 2,90*3,00*0,10=0,870 [N]
propust km 9,322
pod DN800: 1,20*19,30*0,10=2,316 [O]
pod jímku: 2,90*3,00*0,10=0,870 [P]
Celkem: A+B+C+D+E+F+G+H+I+J+K+L+M+N+O+P=18,143 [Q]</t>
  </si>
  <si>
    <t>457314</t>
  </si>
  <si>
    <t>VYROVNÁVACÍ A SPÁDOVÝ PROSTÝ BETON C25/30</t>
  </si>
  <si>
    <t>propust km 8,379
rám: 2,10*17,60*0,10=3,696 [A]</t>
  </si>
  <si>
    <t>461315</t>
  </si>
  <si>
    <t>PATKY Z PROSTÉHO BETONU C30/37</t>
  </si>
  <si>
    <t>propust km 8,379: 2*1,10*0,30*0,90=0,594 [A]
propust km 8,566: 2*1,10*0,30*0,90=0,594 [B]
propust km 8,672: 2*1,10*0,30*0,90=0,594 [C]
propust km 8,960: 2*1,10*0,30*0,90=0,594 [D]
propust km 9,167: 2*1,10*0,30*0,90=0,594 [E]
propust km 9,220: 1,10*0,30*0,90=0,297 [F]
propust km 9,258: 2*1,10*0,30*0,90=0,594 [G]
propust km 9,322: 2*1,10*0,30*0,90=0,594 [H]
Celkem: A+B+C+D+E+F+G+H=4,455 [I]</t>
  </si>
  <si>
    <t>46251</t>
  </si>
  <si>
    <t>ZÁHOZ Z LOMOVÉHO KAMENE</t>
  </si>
  <si>
    <t>propust km 8,379: 3,00*2,00*0,75=4,500 [A]
propust km 8,672: 3,00*2,00*0,75=4,500 [B]
propust km 8,960: 3,00*2,00*0,75=4,500 [C]
propust km 9,167: 3,00*2,00*0,75=4,500 [D]
propust km 9,220: 3,00*2,00*0,75=4,500 [E]
propust km 9,258: 3,00*2,00*0,75=4,500 [F]
Celkem: A+B+C+D+E+F=27,000 [G]</t>
  </si>
  <si>
    <t>propust km 8,379
uvnitř rámu: 2,05*17,60*0,20=7,216 [A]
na výtoku s vyčnívajícími kameny: 14,3m2*0,20=2,860 [B]
ve vtokové jímce: 5,2m2*0,20=1,040 [C]
vtok: 2,1m2*0,20=0,420 [D]
výtok: 5,3m2*0,20=1,060 [E]
propust km 8,566
výtok: 11,4m2*0,20=2,280 [F]
vtok: (1,14m2+5,2m2)*0,20=1,268 [G]
propust km 8,672
výtok: (6,6m2+4,5m2)*0,20=2,220 [H]
propust km 8,960
výtok: (4,9m2+2,1m2)*0,20=1,400 [I]
propust km 9,167
výtok: (4,0m2+2,7m2)*0,20=1,340 [J]
propust km 9,220
výtok: (1,0m2+3,9m2)*0,20=0,980 [K]
propust km 9,258
výtok: (8,0m2+2,7m2)*0,20=2,140 [L]
propust km 9,322
výtok: (14,0m2+1,8m2)*0,20=3,160 [M]
Celkem: A+B+C+D+E+F+G+H+I+J+K+L+M=27,384 [N]</t>
  </si>
  <si>
    <t>711111</t>
  </si>
  <si>
    <t>IZOLACE BĚŽNÝCH KONSTRUKCÍ PROTI ZEMNÍ VLHKOSTI ASFALTOVÝMI NÁTĚRY
1xALP+2xALN</t>
  </si>
  <si>
    <t>propust km 8,379
nátěr rámu: (2,20+2,20+2,25)*17,60=117,040 [A]</t>
  </si>
  <si>
    <t>propust km 8,379
rám: (2,20+2,20+2,25)*17,60=117,040 [A]</t>
  </si>
  <si>
    <t>711507</t>
  </si>
  <si>
    <t>OCHRANA IZOLACE NA POVRCHU Z NOPOVÉ FÓLIE</t>
  </si>
  <si>
    <t>899121</t>
  </si>
  <si>
    <t>MŘÍŽE OCELOVÉ SAMOSTATNÉ
1,60x1,15M</t>
  </si>
  <si>
    <t>propust km 9,322
na stávající jímce: 1ks=1,000 [A]</t>
  </si>
  <si>
    <t>propust km 8,566
DN800: 8,60*0,7m2=6,020 [A]
propust km 8,672
DN600: 9,45*0,5m2=4,725 [B]
propust km 8,960
DN800: 7,55*0,7m2=5,285 [C]
propust km 9,167
DN600: 7,95*0,5m2=3,975 [D]
propust km 9,220
DN600: 8,00*0,5m2=4,000 [E]
propust km 9,258
DN800: 7,80*0,7m2=5,460 [F]
propust km 9,322 
DN800: 19,30*0,7m2=13,510 [G]
Celkem: A+B+C+D+E+F+G=42,975 [H]</t>
  </si>
  <si>
    <t>9112A1</t>
  </si>
  <si>
    <t>ZÁBRADLÍ MOSTNÍ S VODOR MADLY - DODÁVKA A MONTÁŽ</t>
  </si>
  <si>
    <t>propust km 8,379
na čele: 5,0m=5,000 [A]
na vtokové jímce: 11,0m=11,000 [B]
propust km 8,566
na vtokové jímce: 7,0m=7,000 [C]
propust km 8,672
na vtokové jímce: 6,0m=6,000 [D]
propust km 8,960
na vtokové jímce: 7,0m=7,000 [E]
propust km 9,167
na vtokové jímce: 6,0m=6,000 [F]
propust km 9,220
na vtokové jímce: 6,0m=6,000 [G]
propust km 9,258
na vtokové jímce: 7,0m=7,000 [H]
propust km 9,322
na vtokové jímce: 7,0m=7,000 [I]
Celkem: A+B+C+D+E+F+G+H+I=62,000 [J]</t>
  </si>
  <si>
    <t>918115</t>
  </si>
  <si>
    <t>ČELA PROPUSTU Z BETONU DO C 30/37</t>
  </si>
  <si>
    <t>propust km 8,379
římsa, dřík, základ: 1,32m3+7,20m3+5,85m3=14,370 [A]</t>
  </si>
  <si>
    <t>9182D</t>
  </si>
  <si>
    <t>VTOKOVÉ JÍMKY BETONOVÉ VČETNĚ DLAŽBY PROPUSTU Z TRUB DN DO 600MM</t>
  </si>
  <si>
    <t>propust km 8,672: 1ks=1,000 [A]
propust km 9,167: 1ks=1,000 [B]
propust km 9,220: 1ks=1,000 [C]
Celkem: A+B+C=3,000 [D]</t>
  </si>
  <si>
    <t>9182E</t>
  </si>
  <si>
    <t>VTOKOVÉ JÍMKY BETONOVÉ VČETNĚ DLAŽBY PROPUSTU Z TRUB DN DO 800MM</t>
  </si>
  <si>
    <t>propust km 8,566: 1ks=1,000 [A]
propust km 8,960: 1ks=1,000 [B]
propust km 9,258: 1ks=1,000 [C]
propust km 9,322: 1ks=1,000 [D]
Celkem: A+B+C+D=4,000 [E]</t>
  </si>
  <si>
    <t>9183D2</t>
  </si>
  <si>
    <t>PROPUSTY Z TRUB DN 600MM ŽELEZOBETONOVÝCH</t>
  </si>
  <si>
    <t>km 8,672: 9,45m=9,450 [A]
km 9,167: 7,95m=7,950 [B]
km 9,220: 8,00m=8,000 [C]
Celkem: A+B+C=25,400 [D]</t>
  </si>
  <si>
    <t>9183E2</t>
  </si>
  <si>
    <t>PROPUSTY Z TRUB DN 800MM ŽELEZOBETONOVÝCH
ŽB TROUBA DN800 PATKOVÁ</t>
  </si>
  <si>
    <t>propust km 8,566: 8,6m=8,600 [A]
propust km 8,960: 7,6m=7,600 [B]
propust km 9,258: 7,8m=7,800 [C]
propust km 9,322: 19,3m=19,300 [D]
Celkem: A+B+C+D=43,300 [E]</t>
  </si>
  <si>
    <t>91843</t>
  </si>
  <si>
    <t>PROPUSTY RÁMOVÉ 200/200
IZM 180x180</t>
  </si>
  <si>
    <t>km 8,379: 17,6m=17,600 [A]</t>
  </si>
  <si>
    <t>propust km 9,322: 3,0m=3,000 [A]</t>
  </si>
  <si>
    <t>SO 621</t>
  </si>
  <si>
    <t>DEFINITIVNÍ TROLEJOVÉ VEDENÍ</t>
  </si>
  <si>
    <t>621</t>
  </si>
  <si>
    <t>SOUPIS SESTAVENÍ A MONTÁŽÍ TV</t>
  </si>
  <si>
    <t>Výložník, trubka GRP55- dolní
TU 11006 /004
do 10 m</t>
  </si>
  <si>
    <t xml:space="preserve">ks/m      </t>
  </si>
  <si>
    <t>9ks/m=9,000 [A]</t>
  </si>
  <si>
    <t>Výložník, 2x trubka GRP55- 2x vyvěš. -horní
TU 11007 /004
do 10 m</t>
  </si>
  <si>
    <t>zdvojení výložníku včetně koncovek a spojek
do 10 m</t>
  </si>
  <si>
    <t>Vyvěšení horní konzoly další</t>
  </si>
  <si>
    <t>Závěs TD boč. držák na tr. GRP výložníku
211-030744 TB 2163  /002</t>
  </si>
  <si>
    <t>Závěs NL na tr. GRP výložníku</t>
  </si>
  <si>
    <t>Závěs TD boč. držák na lano
211-030744 TB 2163 /002</t>
  </si>
  <si>
    <t>Závěs nosného lana na laně, vč. vyvěšení</t>
  </si>
  <si>
    <t>Vložená izolace v  laně  -klín.svorky( pro montáž)
210-030208 TU 4131 /002</t>
  </si>
  <si>
    <t>Věšák Cu10 (ŘTV)
210-030453 TU 4051 /001S</t>
  </si>
  <si>
    <t>430ks=430,000 [A]</t>
  </si>
  <si>
    <t>Kardan na  stožár včetně upevnění
TU 4073 /001</t>
  </si>
  <si>
    <t>172ks=172,000 [A]</t>
  </si>
  <si>
    <t>Vidlice pro kotvení na stožár včetně upevnění</t>
  </si>
  <si>
    <t>60ks=60,000 [A]</t>
  </si>
  <si>
    <t>Kotvení lana na stožáru izolované s (bez) regulací</t>
  </si>
  <si>
    <t>16ks=16,000 [A]</t>
  </si>
  <si>
    <t>Lišta pro kotv. lan na stožár (500 mm)
TU 4074 /001</t>
  </si>
  <si>
    <t>Proudové propojení TV -ZV, 2x CU120 každých cca 200 až 250 m - včetně svorek
210-030502 TB 7131 /001</t>
  </si>
  <si>
    <t>140,0m=140,000 [A]</t>
  </si>
  <si>
    <t>Šikmá izolovaná konzola ŘTV - komplet
 trubky GRP 55</t>
  </si>
  <si>
    <t>56ks=56,000 [A]</t>
  </si>
  <si>
    <t>Konzola pro závěs 2x až 4x CU120 - ZV - NV
včetně vyvěšení (GRP 55 do 2 m)</t>
  </si>
  <si>
    <t>Trolejový drát 120CU (x1,05)
210-030761</t>
  </si>
  <si>
    <t>2160,0m=2 160,000 [A]</t>
  </si>
  <si>
    <t>Nosné lano    120CU (x1.05)
210-030753</t>
  </si>
  <si>
    <t>KÚ 15 - 1367 m - nástavek 31 + 14 m
KÚ 16 - 689 m - nástavek 20 + 40 m
2160,0m=2 160,000 [A]</t>
  </si>
  <si>
    <t>Finální vyregulování systému ŘTV</t>
  </si>
  <si>
    <t>2500,0m=2 500,000 [A]</t>
  </si>
  <si>
    <t>Lano 120CU - ZV (x1,05)
210-030753</t>
  </si>
  <si>
    <t>KÚ ZV 04 - 200 m (od vl. Izolace u st. 62-01) 
KÚ NV 01 - 200 m (na st. 62-11)
KÚ NV 02(03) - 978 m (4x na st. 62-38)
KÚ NV 04(05) - 521 m (4x st. 62-38 až AP měnírna)
7136,0m=7 136,000 [A]</t>
  </si>
  <si>
    <t>Kotvení ZV- NV 2x120CU na stožár</t>
  </si>
  <si>
    <t>propojení přeponkou</t>
  </si>
  <si>
    <t>Montáž  stožáru
210-251001</t>
  </si>
  <si>
    <t>67ks=67,000 [A]</t>
  </si>
  <si>
    <t>Číslo st. vč. podkl. pruhu
210-259003</t>
  </si>
  <si>
    <t>268ks=268,000 [A]</t>
  </si>
  <si>
    <t>Tabulka výstražná na stožár</t>
  </si>
  <si>
    <t>65ks=65,000 [A]</t>
  </si>
  <si>
    <t>Růžková bleskojistka včetně svodu a úkolejnění
(či svodič ve výhybně Nový Svět a Zelené Údolí)</t>
  </si>
  <si>
    <t>Kladkostroj západk. 1:3, 20kN, H stožár
TB 5103 /002</t>
  </si>
  <si>
    <t>Lano 35 ANTICORO - nástavky (kotv. PB)</t>
  </si>
  <si>
    <t>250,0m=250,000 [A]</t>
  </si>
  <si>
    <t>Lano 25 ANTICORO - převěsy</t>
  </si>
  <si>
    <t>100,0m=100,000 [A]</t>
  </si>
  <si>
    <t>Pevný bod ŘTV komlet</t>
  </si>
  <si>
    <t>Odpojovač IVEP na  st., mot.pohon, -3kA
211-030752 TB 7105 /002
(včetně dostavby NB u měnírny)
připojení - svodiče přepětí - svod - ukolejnění</t>
  </si>
  <si>
    <t>Úsekový dělič (včetně návěstí)
připojení - svodiče přepětí - svod - ukolejnění</t>
  </si>
  <si>
    <t>SOUPIS STOŽÁRU TV</t>
  </si>
  <si>
    <t>HEB 320z/9,5 S</t>
  </si>
  <si>
    <t>D8,5s-vo</t>
  </si>
  <si>
    <t>D9,5s-vo</t>
  </si>
  <si>
    <t>51ks=51,000 [A]</t>
  </si>
  <si>
    <t>STAVEBNÍ PRÁCE</t>
  </si>
  <si>
    <t>Vytyčení základu
0100011</t>
  </si>
  <si>
    <t>Výkop stož. jámy - kf.1.2 -obs.tr.
0050602</t>
  </si>
  <si>
    <t>290,0m3=290,000 [A]</t>
  </si>
  <si>
    <t>Odvoz zeminy</t>
  </si>
  <si>
    <t>274,0m3=274,000 [A]</t>
  </si>
  <si>
    <t>Betonový základ, četně nadbet.komplet-koef.1,05
210-251102</t>
  </si>
  <si>
    <t>336,0m3=336,000 [A]</t>
  </si>
  <si>
    <t>svorníkový koš 4x M 36</t>
  </si>
  <si>
    <t>svorníkový koš 4x M 42</t>
  </si>
  <si>
    <t>61ks=61,000 [A]</t>
  </si>
  <si>
    <t>svorníkový koš 6x M 42</t>
  </si>
  <si>
    <t>Bednění pro nadbetonování svorníky, kari sítě</t>
  </si>
  <si>
    <t>DEMONTÁŽ  TV</t>
  </si>
  <si>
    <t>Demontáž st. stožáry</t>
  </si>
  <si>
    <t>69ks=69,000 [A]</t>
  </si>
  <si>
    <t>Demontáž st. staré tratě-TV</t>
  </si>
  <si>
    <t>2100,0m=2 100,000 [A]</t>
  </si>
  <si>
    <t>Revize</t>
  </si>
  <si>
    <t>40hod=40,000 [A]</t>
  </si>
  <si>
    <t>Jízdní zkoušky</t>
  </si>
  <si>
    <t xml:space="preserve">KM        </t>
  </si>
  <si>
    <t>6km=6,000 [A]</t>
  </si>
  <si>
    <t>Realizační dokumentace</t>
  </si>
  <si>
    <t>SO 623</t>
  </si>
  <si>
    <t>ZABEZPEČOVACÍ ZAŘÍZENÍ</t>
  </si>
  <si>
    <t>623</t>
  </si>
  <si>
    <t>Materiál elektromontážní - včetně montáže</t>
  </si>
  <si>
    <t>kabel CYKY 5x 10 - napájecí NN
kabel DOM (1787x 1,05) + 25 do MR</t>
  </si>
  <si>
    <t>1901,0m=1 901,000 [A]</t>
  </si>
  <si>
    <t>kabel TCEPKPFLE 10X4 0.8
82805S
včetně zatažení smyčky do budoucích skříní zab.zař.</t>
  </si>
  <si>
    <t>(1797x 1,05) + 25 do MR
1912,0m=1 912,000 [A]</t>
  </si>
  <si>
    <t>Optotrubka HDPE 40
1x signalizace zab. zař. (1797x1,05) + 25 do MR
1x SIL 3.
2x rezerva DPML (červená + modrá)</t>
  </si>
  <si>
    <t>7650,0m=7 650,000 [A]</t>
  </si>
  <si>
    <t>spojka pro kabel TCEKFLEZx (dle skutečnosti)</t>
  </si>
  <si>
    <t>spojka pro CYKY (dle skutečnosti)
000194619</t>
  </si>
  <si>
    <t>Materiál zemní včetně montáže</t>
  </si>
  <si>
    <t>písek kopaný 0-2mm - pro potřeby montáže)
000046114</t>
  </si>
  <si>
    <t>5,0m3=5,000 [A]</t>
  </si>
  <si>
    <t>roura PE korugovaná ohebná pr.105
000046308
pro zaústění do komor - 2 m na kabel (18x2))</t>
  </si>
  <si>
    <t>Kabelová trasa kompl. - úpravy ve společné trase SO 444</t>
  </si>
  <si>
    <t>Kabelová komora včetně montáže (KK07 - KK08)
most přes Rádelskou (KK06 - neobsazeno)</t>
  </si>
  <si>
    <t>beton B10 na obetonování komor
000463089</t>
  </si>
  <si>
    <t>6,0m3=6,000 [A]</t>
  </si>
  <si>
    <t>cihla betonová či deska (pro potřebu montáže)
000046171</t>
  </si>
  <si>
    <t>200ks=200,000 [A]</t>
  </si>
  <si>
    <t>Elektromontáže pro společnou trasu s SO 444</t>
  </si>
  <si>
    <t>kabel  volně uložený (ostatní 2x 1901)
210901103</t>
  </si>
  <si>
    <t>3802,0m=3 802,000 [A]</t>
  </si>
  <si>
    <t>Optotrubka HDPE 40</t>
  </si>
  <si>
    <t>Demontáže</t>
  </si>
  <si>
    <t>demontáže stávajících kabelů
21999011</t>
  </si>
  <si>
    <t>12,0t=12,000 [A]</t>
  </si>
  <si>
    <t>hloubení kabelové rýhy tř.z.4 (pro komory)
460200813</t>
  </si>
  <si>
    <t>zához jámy třída zeminy 3
460120003</t>
  </si>
  <si>
    <t>2,0m3=2,000 [A]</t>
  </si>
  <si>
    <t>jáma pro spojku kabelu do 10kV tř.zeminy 3
460230003</t>
  </si>
  <si>
    <t>odvoz zeminy do 15km
460600001</t>
  </si>
  <si>
    <t>8,0t=8,000 [A]</t>
  </si>
  <si>
    <t>Poplatek za skládku</t>
  </si>
  <si>
    <t>provizorní úprava terénu třída zeminy 3
460620013</t>
  </si>
  <si>
    <t>20,0m2=20,000 [A]</t>
  </si>
  <si>
    <t>kabelový prostup z ohebné roury plast pr.105mm
460510031</t>
  </si>
  <si>
    <t>zatažení lana do chráničky včetně materiálu
460490061</t>
  </si>
  <si>
    <t>realizační dokumentace</t>
  </si>
  <si>
    <t>Zkoušky, revize - průkaz způsobilosti</t>
  </si>
  <si>
    <t>SO 624</t>
  </si>
  <si>
    <t>VYHŘÍVÁNÍ NÁSTUPIŠŤ</t>
  </si>
  <si>
    <t>624</t>
  </si>
  <si>
    <t>SOUPIS MONTÁŽÍ A MATERIÁLŮ (zastávka Nový Svět, Zelené Údolí)</t>
  </si>
  <si>
    <t>Krycí a podkladová  KARI síť d=6mm</t>
  </si>
  <si>
    <t>900kg=900,000 [A]</t>
  </si>
  <si>
    <t>Podkladní vrstva zámkové dlažby - cem. malta 20 mm
pro uložení topných kabelů</t>
  </si>
  <si>
    <t>Podkladní vrstva cem. malta 100 mm</t>
  </si>
  <si>
    <t>24,0m3=24,000 [A]</t>
  </si>
  <si>
    <t>Instalační pás pro topné smyčky včetně mont.</t>
  </si>
  <si>
    <t>220,0m=220,000 [A]</t>
  </si>
  <si>
    <t>Distanční kladky včetně montáže</t>
  </si>
  <si>
    <t>Topný kabel KTOQFQ</t>
  </si>
  <si>
    <t>4100,0m=4 100,000 [A]</t>
  </si>
  <si>
    <t>Ukolejnění kabelem 2xYY 35, včetně přip. na kol.
Ukolejnění kabelem 2xYY 35, včetně přip. na kol.</t>
  </si>
  <si>
    <t>Rozvaděč , včetně zapojení a upevnění na stožáru</t>
  </si>
  <si>
    <t>Kabel CYKY 4Bx 10, prop. v rozvaděči</t>
  </si>
  <si>
    <t>Připojení topných smyček do rozvaděče</t>
  </si>
  <si>
    <t>18ks=18,000 [A]</t>
  </si>
  <si>
    <t>Souprava snímačů teploty a vlhkosti</t>
  </si>
  <si>
    <t>Připojení trolejové vedení - rozvaděč RE1-RE2
CHBU 35, včetně svorky, ok  a uchycení</t>
  </si>
  <si>
    <t>80,0m=80,000 [A]</t>
  </si>
  <si>
    <t>Stožárová skříň pro kabel DO s rozdělovací spojkou</t>
  </si>
  <si>
    <t>SO 625</t>
  </si>
  <si>
    <t>OHŘEV VÝHYBEK</t>
  </si>
  <si>
    <t>625</t>
  </si>
  <si>
    <t>SOUPIS MONTÁŽÍ A MATERIÁLŮ (výhybna Nový Svět, Zelené Údolí)</t>
  </si>
  <si>
    <t>Topení master (na stožáru)
18102
včetně chrániček a kabelových rozvodů a připojení,
 jedná se o komplexní dodávku</t>
  </si>
  <si>
    <t>Montáže  topnice, vedení
18102b
včetně chrániček a kabelových rozvodů a připojení,
 jedná se o komplexní dodávku</t>
  </si>
  <si>
    <t>SO 667</t>
  </si>
  <si>
    <t>PŘEROZCHODOVÁNÍ V ÚSEKU MĚNÍRNA - BRANDL</t>
  </si>
  <si>
    <t>667</t>
  </si>
  <si>
    <t>dle pol.č.17120: 38,4m3=38,400 [A]</t>
  </si>
  <si>
    <t>z pol.č.11313: 33,68m3*2,4t/m3=80,832 [A]
z pol.č.11318: 3,36m3*2,0t/m3=6,720 [B]
z pol.č.11332: 5,60m3*1,9t/m3=10,640 [C]
z pol.č.11333: 5,20m3*2,4t/m3=12,480 [D]
z pol.č.11335: 35,10m3*2,3t/m3=80,730 [E]
z pol.č.11352: 58,5m*0,1t/m=5,850 [F]
Celkem: A+B+C+D+E+F=197,252 [G]</t>
  </si>
  <si>
    <t>dřevěné pražce: 45ks*80kg/1000=3,600 [A]</t>
  </si>
  <si>
    <t>vybourání přejezdové kce z litého asfaltu
přejezd 37 (NT1, 2 kolejnice): 220,0m2*0,08=17,600 [A]
přejezd 38 (S49, 2 kolejnice): 65,0m2*0,08=5,200 [B]
přejezd 41 (NT1, 4 kolejnice): 50,0m2*0,08=4,000 [C]
přejezd 38: 86,0m2*0,08=6,880 [D]
Celkem: A+B+C+D=33,680 [E]</t>
  </si>
  <si>
    <t>ODSTRANĚNÍ KRYTU ZPEVNĚNÝCH PLOCH Z DLAŽDIC
ZÁMKOVÁ DLAŽBA</t>
  </si>
  <si>
    <t>přechod 39 (NT1,4 kolejnice): 28,0m2*0,06=1,680 [A]
přechod 40 (NT1,4 kolejnice): 28,0m2*0,06=1,680 [B]
Celkem: A+B=3,360 [C]</t>
  </si>
  <si>
    <t>podklad zámkové dl.
přechod 39 (NT1,4 kolejnice): 28,0m2*0,10=2,800 [A]
přechod 40 (NT1,4 kolejnice): 28,0m2*0,10=2,800 [B]
Celkem: A+B=5,600 [C]</t>
  </si>
  <si>
    <t>11333</t>
  </si>
  <si>
    <t>ODSTRANĚNÍ PODKLADU ZPEVNĚNÝCH PLOCH S ASFALT POJIVEM</t>
  </si>
  <si>
    <t>vybourání podkladu přejezdové kce
přejezd 38 (S49, 2 kolejnice): 65,0m2*0,08=5,200 [A]</t>
  </si>
  <si>
    <t>11335</t>
  </si>
  <si>
    <t>ODSTRANĚNÍ PODKLADU ZPEVNĚNÝCH PLOCH Z BETONU</t>
  </si>
  <si>
    <t>přejezd 37 (NT1, 2 kolejnice): 220,0m2*0,13=28,600 [A]
přejezd 41 (NT1, 4 kolejnice): 50,0m2*0,13=6,500 [B]
Celkem: A+B=35,100 [C]</t>
  </si>
  <si>
    <t>přejezd 37 (NT1, 2 kolejnice): 4,0m+3,5m=7,500 [A]
přejezd 38 (S49, 2 kolejnice): 2*5,0m=10,000 [B]
přechod 39 (NT1, 4 kolejnice): 2*7,0m=14,000 [C]
přechod 40 (NT1, 4 kolejnice): 2*7,0m=14,000 [D]
přejezd 41 (NT1, 4 kolejnice): 7,0m+6,0m=13,000 [E]
Celkem: A+B+C+D+E=58,500 [F]</t>
  </si>
  <si>
    <t>odkop dosypávky pod temeno kolejnice fr. 8-16 (u nástupišť): 80,00*1,20*0,20*2=38,400 [A]</t>
  </si>
  <si>
    <t>dle pol.č.12373: 38,4m3=38,400 [A]</t>
  </si>
  <si>
    <t>ZEMNÍ KRAJNICE A DOSYPÁVKY Z NAKUPOVANÝCH MATERIÁLŮ
DOSYPÁVKY POD TEMENO KOLEJNIC FR. 8-16</t>
  </si>
  <si>
    <t>u nástupišť dle pol.č.12373: 38,4m3=38,400 [A]</t>
  </si>
  <si>
    <t>přejezd 37 (NT1, 2 kolejnice): 220,0m2=220,000 [A]
přejezd 38 (S49, 2 kolejnice): 65,0m2=65,000 [B]
přechod 39 (NT1, 4 kolejnice): 28,0m2=28,000 [C]
přechod 40 (NT1, 4 kolejnice): 28,0m2=28,000 [D]
Celkem: A+B+C+D=341,000 [E]</t>
  </si>
  <si>
    <t>KOLEJOVÉ LOŽE - DOPLNĚNÍ Z KAMENIVA HRUBÉHO DRCENÉHO (ŠTĚRK)</t>
  </si>
  <si>
    <t>doplnění štěrku na podbití: 0,10*(1,35+1,35)*(147,0+510,0+494,0)=310,770 [A]</t>
  </si>
  <si>
    <t>521140.R1</t>
  </si>
  <si>
    <t>TRAMVAJOVÁ KOLEJNICE S49 NA OCELOVÝCH SPLÍTKOVÝCH PRAŽCÍCH - MONTÁŽ
STÁVAJÍCÍ KOLEJNICE S49, STÁVAJÍCÍ UPEVŇOVADLA, NOVÉ HMOŽDINKY A PRYŽOVÉ PODLOŽKY POD PATU</t>
  </si>
  <si>
    <t>(9980-9845)+(10471-10120)+(10683-10659)=510,000 [A]</t>
  </si>
  <si>
    <t>521140.R2</t>
  </si>
  <si>
    <t>TRAMVAJOVÁ KOLEJNICE NT1 NA OCELOVÝCH SPLÍTKOVÝCH PRAŽCÍCH - MONTÁŽ
STÁVAJÍCÍ KOLEJNICE NT1, STÁVAJÍCÍ UPEVŇOVADLA, NOVÉ HMOŽDINKY A PRYŽOVÉ PODLOŽKY POD PATU</t>
  </si>
  <si>
    <t>dle pol.č.965144.C: 533,0m=533,000 [A]</t>
  </si>
  <si>
    <t>521325</t>
  </si>
  <si>
    <t>KOLEJ TRAMVAJOVÁ Z KOLEJNIC ŽLÁBKOVÝCH NT1 NA PRAŽCÍCH DŘEVĚNÝCH
NOVÉ KOLEJNICE NT1, DŘEVĚNÉ PRAŽCE Z VÝZISKU</t>
  </si>
  <si>
    <t>dle pol.č.965124.B: 119,0m=119,000 [A]</t>
  </si>
  <si>
    <t>KOLEJ TRAMVAJOVÁ Z KOLEJNIC ŽLÁBKOVÝCH NT1 NA PRAŽCÍCH DŘEVĚNÝCH
KOLEJNICE Z VÝZISKU, NOVÉ DŘEVĚNÉ PRAŽCE</t>
  </si>
  <si>
    <t>1*(10532-10525)+1*(10611-10603)+1*(10531-10525)+1*(10612-10605)=28,000 [A]</t>
  </si>
  <si>
    <t>521330.R</t>
  </si>
  <si>
    <t>KOLEJNICE ŽLÁBKOVÁ NT1 NA BETONOVÉ DESCE - MONTÁŽ
OSAZENÍ STÁVAJÍCÍ KOLEJNICE NT1 VČETNĚ NOVÝCH ROZCHODNIC, NOVÁ UPEVŇOVADLA
OBALENÍ ROZCHODNIC A PATY, PODLITÍ PATY VYSOKOPEVNOSTNÍ MALTOU</t>
  </si>
  <si>
    <t>(26,0+25,0)*2=102,000 [A]</t>
  </si>
  <si>
    <t>52Z100.R1</t>
  </si>
  <si>
    <t>BOKOVNICE Z RECYKLOVANÉ PRYŽE PRO KOLEJNICI S49 - PÁR + PATNÍ PROFIL</t>
  </si>
  <si>
    <t>přejezd 38 (S49, 2 kolejnice): 2*15,00=30,000 [A]</t>
  </si>
  <si>
    <t>52Z100.R2</t>
  </si>
  <si>
    <t>BOKOVNICE Z RECYKLOVANÉ PRYŽE PRO KOLEJNICI NT1 - PÁR + PATNÍ PROFIL
V ASFALTU</t>
  </si>
  <si>
    <t>přejezd 37 (NT1, 2 kolejnice): 2*57,0m=114,000 [A]
přechod 39 (NT1, 4 kolejnice): 4*4,0m=16,000 [B]
přechod 40 (NT1, 4 kolejnice): 4*4,0m=16,000 [C]
přejezd 41 (NT1, 4 kolejnice): 2*11,0m+2*9,0m=40,000 [D]
Celkem: A+B+C+D=186,000 [E]</t>
  </si>
  <si>
    <t>53J00.R1</t>
  </si>
  <si>
    <t>PŘESTAVBA ROZŘAZOVACÍCH VÝMĚN NA DŘEVĚVNÝCH PRAŽCÍCH VČETNĚ SRDCOVEK NA ROZCHOD 1435MM - DOVOZ A MONTÁŽ
PŘIPOJENÍ ODVODNĚNÍ, NAPÁJENÍ, OVLÁDÁNÍ</t>
  </si>
  <si>
    <t>53J00.R2</t>
  </si>
  <si>
    <t>PŘESTAVBA ROZŘAZOVACÍ VÝMĚNY NA BETONOVÉ DESCE VČETNĚ SRDCOVEK NA ROZCHOD 1435MM - DOVOZ A MONTÁŽ
PŘIPOJENÍ ODVODNĚNÍ, NAPÁJENÍ, OVLÁDÁNÍ</t>
  </si>
  <si>
    <t>542111</t>
  </si>
  <si>
    <t>SMĚROVÉ A VÝŠKOVÉ VYROVNÁNÍ KOLEJE NA PRAŽCÍCH DŘEVĚNÝCH
KOLEJ NT1 - 3x STROJNÍ PODBITÍ</t>
  </si>
  <si>
    <t>44,0+30,0+43,0+30,0=147,000 [A]</t>
  </si>
  <si>
    <t>542121.R</t>
  </si>
  <si>
    <t>SMĚROVÉ A VÝŠKOVÉ VYROVNÁNÍ KOLEJNICE NT1 NA BETONOVÉ DESCE - REKTIFIKACE
1 KOLEJNICE NT1</t>
  </si>
  <si>
    <t>SMĚROVÉ A VÝŠKOVÉ VYROVNÁNÍ KOLEJE NA PRAŽCÍCH OCELOVÝCH Y
KOLEJ S49 - 3x STROJNÍ PODBITÍ</t>
  </si>
  <si>
    <t>510,0m=510,000 [A]</t>
  </si>
  <si>
    <t>SMĚROVÉ A VÝŠKOVÉ VYROVNÁNÍ KOLEJE NA PRAŽCÍCH OCELOVÝCH Y
KOLEJ NT1 - 3x STROJNÍ PODBITÍ</t>
  </si>
  <si>
    <t>494,0m=494,000 [A]</t>
  </si>
  <si>
    <t>SVAR KOLEJNIC (STEJNÉHO TVARU) NT1, JEDNOTLIVĚ</t>
  </si>
  <si>
    <t>PŘÍDAVNÉ ŽLÁBKOVÉ PROFILY - DODÁVKA A MONTÁŽ</t>
  </si>
  <si>
    <t>přejezd 38: 15,0m=15,000 [A]</t>
  </si>
  <si>
    <t>31ks=31,000 [A]</t>
  </si>
  <si>
    <t>(10683-9654)+(10660-10488)=1 201,000 [A]</t>
  </si>
  <si>
    <t>PODKLADNÍ BETON TŘ. I
C20/25</t>
  </si>
  <si>
    <t>přejezd 37 (NT1, 2 kolejnice): 220,0m2*0,13=28,600 [A]
přechod 39 (NT1, 4 kolejnice): 28,0m2*0,17=4,760 [B]
přechod 40 (NT1, 4 kolejnice): 28,0m2*0,17=4,760 [C]
přejezd 41 (NT1, 4 kolejnice): 50,0m2*0,13=6,500 [D]
Celkem: A+B+C+D=44,620 [E]</t>
  </si>
  <si>
    <t>přejezd 38 (S49,2 kolejnice): 65,0m2=65,000 [A]
přejezd 38: 86,0m2=86,000 [B]
Celkem: A+B=151,000 [C]</t>
  </si>
  <si>
    <t>přejezd 37 (NT1, 2 kolejnice): 220,0m2=220,000 [A]
přechod 39 (NT1, 4 kolejnice): 65,0m2=65,000 [B]
přejezd 41 (NT1, 4 kolejnice): 50,0m2=50,000 [C]
přejezd 38: 86,0m2=86,000 [D]
Celkem: A+B+C+D=421,000 [E]</t>
  </si>
  <si>
    <t>574E78</t>
  </si>
  <si>
    <t>ASFALTOVÝ BETON PRO PODKLADNÍ VRSTVY ACP 22+, 22S TL. 80MM
ACP 22+</t>
  </si>
  <si>
    <t>přejezd 38 (S49,2 kolejnice): 65,0m2=65,000 [A]</t>
  </si>
  <si>
    <t>přejezd 37 (NT1, 2 kolejnice): 220,0m2=220,000 [A]
přejezd 38 (S49, 2kolejnice): 65,0m2=65,000 [B]
přechod 39 (NT1, 4 kolejnice): 28,0m2=28,000 [C]
přechod 40 (NT1, 4kolejnice: 28,0m2=28,000 [D]
přejezd 41 (NT1, 4 kolejnice): 50,0m2=50,000 [E]
přejezd 38: 86,0m2=86,000 [F]
Celkem: A+B+C+D+E+F=477,000 [G]</t>
  </si>
  <si>
    <t>VÝPLŇ SPAR MODIFIKOVANÝM ASFALTEM
TYP N2</t>
  </si>
  <si>
    <t>vylomené obruby: 10,0m=10,000 [A]
přejezd 38: 15,0m=15,000 [B]
Celkem: A+B=25,000 [C]</t>
  </si>
  <si>
    <t>dle pol.č.919111.B: 432,0m=432,000 [A]</t>
  </si>
  <si>
    <t>přejezd 37 (NT1, 2 kolejnice): 220,0m2=220,000 [A]
přechod 39 (NT1, 4 kolejnice): 28,0m2=28,000 [B]
přechod 40 (NT1, 4kolejnice: 28,0m2=28,000 [C]
přejezd 41 (NT1, 4 kolejnice): 50,0m2=50,000 [D]
Celkem: A+B+C+D=326,000 [E]</t>
  </si>
  <si>
    <t>911EC2</t>
  </si>
  <si>
    <t>SVODIDLO BETON, ÚROVEŇ ZADRŽ H2 VÝŠ 1,1M - MONTÁŽ S PŘESUNEM (BEZ DODÁVKY)</t>
  </si>
  <si>
    <t>dle pol.č.911EC3: 34,0m=34,000 [A]</t>
  </si>
  <si>
    <t>911EC3</t>
  </si>
  <si>
    <t>SVODIDLO BETON, ÚROVEŇ ZADRŽ H2 VÝŠ 1,1M - DEMONTÁŽ S PŘESUNEM
PRO ZPĚTNÉ POUŽITÍ</t>
  </si>
  <si>
    <t>34,0m=34,000 [A]</t>
  </si>
  <si>
    <t>VODOR DOPRAV ZNAČ Z FÓLIE TRVALÉ - DOD A POKLÁDKA
RELIÉFNÍ PÁS</t>
  </si>
  <si>
    <t>6,0m2=6,000 [A]</t>
  </si>
  <si>
    <t>nápis "POZOR TRAM"
zastávka Měnírna: 3*9ks=27,000 [A]
zastávka Brandl: 4*9ks=36,000 [B]
Celkem: A+B=63,000 [C]</t>
  </si>
  <si>
    <t>přejezd 37 (NT1, 2 kolejnice): 4,0m+3,5m=7,500 [A]
přejezd 38 (S49, 2kolejnice): 2*5,0m=10,000 [B]
přechod 39 (NT1, 4 kolejnice): 2*7,0m=14,000 [C]
přechod 40 (NT1, 4kolejnice: 2*7,0m=14,000 [D]
přejezd 41 (NT1, 4 kolejnice): 7,0m+6,0m=13,000 [E]
Celkem: A+B+C+D+E=58,500 [F]</t>
  </si>
  <si>
    <t>91781</t>
  </si>
  <si>
    <t>VÝŠKOVÁ ÚPRAVA OBRUBNÍKŮ BETONOVÝCH</t>
  </si>
  <si>
    <t>10,0m=10,000 [A]</t>
  </si>
  <si>
    <t>přejezd 37 (NT1, 2 kolejnice): 4*57,0m=228,000 [A]
přejezd 38 (S49, 2kolejnice): 4*15,0m=60,000 [B]
přechod 39 (NT1, 4 kolejnice): 8*4,0m=32,000 [C]
přechod 40 (NT1, 4kolejnice: 8*4,0m=32,000 [D]
přejezd 41 (NT1, 4 kolejnice): 4*11,0m+4*9,0m=80,000 [E]
Celkem: A+B+C+D+E=432,000 [F]</t>
  </si>
  <si>
    <t>vylomené obruby: 10,0m=10,000 [A]
přejezd 38: 2*15,0m=30,000 [B]
Celkem: A+B=40,000 [C]</t>
  </si>
  <si>
    <t>96510.R</t>
  </si>
  <si>
    <t>DEMONTÁŽ  PŘÍDAVNÉHO ŽLÁBKOVÉHO PROFILU
S ODVOZEM NA SKLÁDKU INVESTORA</t>
  </si>
  <si>
    <t>DEMONTÁŽ KOLEJE NA DŘEVĚNÝCH PRAŽCÍCH ROZEBRÁNÍM DO SOUČÁSTÍ
KOLEJ NT1 S ODVOZEM NA SKLÁDKU INVESTORA
DŘEVĚNÉ PRAŽCE PRO ZPĚTNÉ VYUŽITÍ</t>
  </si>
  <si>
    <t>(10525-10488)+(10633-10611)+(10525-10488)+(10635-10612)=119,000 [A]</t>
  </si>
  <si>
    <t>DEMONTÁŽ KOLEJE NA DŘEVĚNÝCH PRAŽCÍCH ROZEBRÁNÍM DO SOUČÁSTÍ
KOLEJNICE NT1 PRO ZPĚTNÉ POUŽITÍ (POSUN)</t>
  </si>
  <si>
    <t>2*(10532-10525)+2*(10611-10603)+2*(10531-10525)+2*(10612-10605)=56,000 [A]</t>
  </si>
  <si>
    <t>DEMONTÁŽ KOLEJNICE NT1 NA OCELOVÝCH PRAŽCÍCH Y ROZEBRÁNÍM DO SOUČÁSTÍ
KOLEJNICE NT1 PRO ZPĚTNÉ POUŽITÍ - POSUN
VČETNĚ UPEVŇOVADEL</t>
  </si>
  <si>
    <t>(9845-9654)+(10120-9980)+(10488-10470)+(10603-10532)+2*(10551-10531)+1*(10586-10551)+2*(10605-10586)=533,000 [A]</t>
  </si>
  <si>
    <t>DEMONTÁŽ KOLEJNICE S49 NA OCELOVÝCH PRAŽCÍCH Y ROZEBRÁNÍM DO SOUČÁSTÍ
KOLEJNICE S49 PRO ZPĚTNÉ POUŽITÍ - POSUN
VČETNĚ UPEVŇOVADEL</t>
  </si>
  <si>
    <t>965164</t>
  </si>
  <si>
    <t>DEMONTÁŽ KOLEJNICE NT1 NA BETON DESCE (BEZ BOURÁNÍ BETONU) ROZEBRÁNÍM DO SOUČÁSTÍ
KOLEJNICE NT1 PRO ZPĚTNÉ POUŽITÍ - POSUN
VČETNĚ UPEVŇOVADEL</t>
  </si>
  <si>
    <t>2*(10659-10633)+2*(10660-10635)=102,000 [A]</t>
  </si>
  <si>
    <t>965224</t>
  </si>
  <si>
    <t>DEMONTÁŽ VÝHYBKOVÉ KONSTRUKCE NA DŘEVĚNÝCH PRAŽCÍCH ROZEBRÁNÍM DO SOUČÁSTÍ
DEMONTÁŽ ROZŘAZOVACÍ VÝHYBKY VČETNĚ SRDCOVKY
VČETNĚ ODVOZU K PŘESTAVBĚ, ODPOJENÍ A ZAIZOLOVÁNÍ NAPÁJECÍCH A OVLÁDACÍCH KABELŮ, ODPOJENÍ A ZASLEPENÍ ODVODNĚNÍ</t>
  </si>
  <si>
    <t>965264</t>
  </si>
  <si>
    <t>DEMONTÁŽ VÝHYBKOVÉ KONSTRUKCE NA BETON DESCE (BEZ BOURÁNÍ BETONU) ROZEBRÁNÍM DO SOUČÁSTÍ
DEMONTÁŽ ROZŘAZOVACÍ VÝHYBKY VČETNĚ SRDCOVKY
VČETNĚ ODVOZU K PŘESTAVBĚ, ODPOJENÍ A ZAIZOLOVÁNÍ NAPÁJECÍCH A OVLÁDACÍCH KABELŮ, ODPOJENÍ A ZASLEPENÍ ODVODNĚNÍ</t>
  </si>
  <si>
    <t>SO 668</t>
  </si>
  <si>
    <t>PŘEROZCHODOVÁNÍ V ÚSEKU BRANDL - U NISY</t>
  </si>
  <si>
    <t>668</t>
  </si>
  <si>
    <t>z pol.č.11313: 2,80m3*2,4t/m3=6,720 [A]
z pol.č.11318: 0,72m3*2,0t/m3=1,440 [B]
z pol.č.11332: 2,31m3*1,9t/m3=4,389 [C]
z pol.č.11335: 2,45m3*2,3t/m3=5,635 [D]
z pol.č.11352: 21,0m*0,1t/m=2,100 [E]
Celkem: A+B+C+D+E=20,284 [F]</t>
  </si>
  <si>
    <t>vybourání přejezdové kce z litého asfaltu
přejezd 43 (S49): 35,0m2*0,08=2,800 [A]</t>
  </si>
  <si>
    <t>ODSTRAN KRYTU ZPEVNĚNÝCH PLOCH Z DLAŽEB KOSTEK
S ODVOZEM NA MÍSTO URČENÉ INVESTOREM</t>
  </si>
  <si>
    <t>žulové kostky K10
přechod 42: 8,5m2*0,10=0,850 [A]
přejezd 43: 10,0m2*0,10=1,000 [B]
Celkem: A+B=1,850 [C]</t>
  </si>
  <si>
    <t>přechod 42 (S49): 12,0m2*0,06=0,720 [A]</t>
  </si>
  <si>
    <t>přechod 42 (S49): 12,0m2*0,10+8,5m2*0,06=1,710 [A]
přejezd 43 (S49): 10,0m2*0,06=0,600 [B]
Celkem: A+B=2,310 [C]</t>
  </si>
  <si>
    <t>vybourání podkladu přejezdové kce
přejezd 43 (S49): 35,0m2*0,07=2,450 [A]</t>
  </si>
  <si>
    <t>přechod 42 (S49): 2*4,0m=8,000 [A]
přejezd 43 (S49): 2*4,5m+4,0m=13,000 [B]
Celkem: A+B=21,000 [C]</t>
  </si>
  <si>
    <t>přechod 42 (S49): 12,0m2+8,5m2=20,500 [A]
přejezd 43 (S49): 35,0m2+10,0m2=45,000 [B]
Celkem: A+B=65,500 [C]</t>
  </si>
  <si>
    <t>KOLEJOVÉ LOŽE - DOPLNĚNÍ Z KAMENIVA HRUBÉHO DRCENÉHO (ŠTĚRK)
NAKUPOVANÉ KAMENIVO FR.32/63</t>
  </si>
  <si>
    <t>doplnění štěrku na podbití: 0,10*(1,35+1,35)*281,00=75,870 [A]</t>
  </si>
  <si>
    <t>10964-10683=281,000 [A]</t>
  </si>
  <si>
    <t>přechod 42 asfalt: 2*3,00=6,000 [A]
přechod 42 dlažba: 2*2,50=5,000 [B]
přejezd 43 asfalt: 8,50+9,50=18,000 [C]
přejezd 43 dlažba: 2*3,00=6,000 [D]
Celkem: A+B+C+D=35,000 [E]</t>
  </si>
  <si>
    <t>281,0m=281,000 [A]</t>
  </si>
  <si>
    <t>54900</t>
  </si>
  <si>
    <t>PŘÍDAVNÉ ŽLÁBKOVÉ PROFILY - MONTÁŽ (BEZ DODÁVKY)</t>
  </si>
  <si>
    <t>přechod 42: 5,5m=5,500 [A]
přejezd 43: 11,5m=11,500 [B]
Celkem: A+B=17,000 [C]</t>
  </si>
  <si>
    <t>řezání kolejnic S49 na ocelových Y pražcích pro zpětné použití (posun): 4ks=4,000 [A]</t>
  </si>
  <si>
    <t>přechod 42 (S49): 12,0m2*0,12+8,5m2*0,06=1,950 [A]
přejezd 43 (S49): 10,0m2*0,06=0,600 [B]
Celkem: A+B=2,550 [C]</t>
  </si>
  <si>
    <t>přejezd 43 (S49): 35,0m2=35,000 [A]</t>
  </si>
  <si>
    <t>ASFALTOVÝ BETON PRO PODKLADNÍ VRSTVY ACP 22+, 22S TL. 80MM
ACP22+</t>
  </si>
  <si>
    <t>přechod 42 (S49): 12,0m2=12,000 [A]
přejezd 43 (S49): 35,0m2=35,000 [B]
Celkem: A+B=47,000 [C]</t>
  </si>
  <si>
    <t>58222</t>
  </si>
  <si>
    <t>DLÁŽDĚNÉ KRYTY Z DROBNÝCH KOSTEK DO LOŽE Z MC
K10, SPÁRY VYPLNĚNY MC25 XF4</t>
  </si>
  <si>
    <t>přechod 42 (S49): 8,5m2=8,500 [A]
přejezd 43 (S49): 10,0m2=10,000 [B]
Celkem: A+B=18,500 [C]</t>
  </si>
  <si>
    <t>587206</t>
  </si>
  <si>
    <t>PŘEDLÁŽDĚNÍ KRYTU Z BETONOVÝCH DLAŽDIC SE ZÁMKEM</t>
  </si>
  <si>
    <t>podél obrub: 10,0m=10,000 [A]</t>
  </si>
  <si>
    <t>přechod 42 (S49): 4*3,0m=12,000 [A]
přejezd 43 (S49): 2*8,5m+2*9,5m=36,000 [B]
Celkem: A+B=48,000 [C]</t>
  </si>
  <si>
    <t>nápis "POZOR TRAM"
přechod 42 (S49): 2*9ks=18,000 [A]</t>
  </si>
  <si>
    <t>dle pol.č.58920.A
vylomené obruby: 10,0m=10,000 [A]</t>
  </si>
  <si>
    <t>dle pol.č.919111.B
přechod 42 (S49): 4*3,0m=12,000 [A]
přejezd 43 (S49): 2*8,5m+2*9,5m=36,000 [B]
Celkem: A+B=48,000 [C]</t>
  </si>
  <si>
    <t>DEMONTÁŽ  PŘÍDAVNÉHO ŽLÁBKOVÉHO PROFILU
PRO ZPĚTNÉ POUŽITÍ</t>
  </si>
  <si>
    <t>přechod 42 (S49): 5,5m=5,500 [A]
přejezd 43 (S49): 11,5m=11,500 [B]
Celkem: A+B=17,000 [C]</t>
  </si>
  <si>
    <t>SO 677</t>
  </si>
  <si>
    <t>ÚPRAVY TROLEJOVÉHO VEDENÍ V ÚSEKU MĚNÍRNA - BRANDL</t>
  </si>
  <si>
    <t>677</t>
  </si>
  <si>
    <t>Elektroinstalace</t>
  </si>
  <si>
    <t>74</t>
  </si>
  <si>
    <t>Úprava konzol ŘTV</t>
  </si>
  <si>
    <t>Úprava převěsů ŘTV</t>
  </si>
  <si>
    <t>Věšáky ŘTV - kolej č. 1 - á 5 m</t>
  </si>
  <si>
    <t>206ks=206,000 [A]</t>
  </si>
  <si>
    <t>Věšáky ŘTV - kolej č. 2 - á 5 m</t>
  </si>
  <si>
    <t>35ks=35,000 [A]</t>
  </si>
  <si>
    <t>Regulace geometrie (výška/klikatost) - kolej č.1+2</t>
  </si>
  <si>
    <t>1205,0m=1 205,000 [A]</t>
  </si>
  <si>
    <t>Regulace, jízdní zkoužky a revize - kolej č. 1+2</t>
  </si>
  <si>
    <t>1,205km=1,205 [A]</t>
  </si>
  <si>
    <t>Stávající Pripaty -demontáž a zpětná montáž, výměna krabiček, úprava kabelů</t>
  </si>
  <si>
    <t>SO 678</t>
  </si>
  <si>
    <t>ÚPRAVY TROLEJOVÉHO VEDENÍ V ÚSEKU BRANDL - U NISY</t>
  </si>
  <si>
    <t>678</t>
  </si>
  <si>
    <t>Regulace geometrie (výška/klikatost) - kolej č.1 s přesahem do 4U</t>
  </si>
  <si>
    <t>345,0m=345,000 [A]</t>
  </si>
  <si>
    <t>Regulace, jízdní zkoužky a revize - kolej č.1 s přesahem do 4U</t>
  </si>
  <si>
    <t>0,345km=0,345 [A]</t>
  </si>
  <si>
    <t>SO 803</t>
  </si>
  <si>
    <t>VEGETAČNÍ ÚPRAVY</t>
  </si>
  <si>
    <t>803</t>
  </si>
  <si>
    <t>6853,0m2=6 853,000 [A]</t>
  </si>
  <si>
    <t>18242</t>
  </si>
  <si>
    <t>ZALOŽENÍ TRÁVNÍKU HYDROOSEVEM NA ORNICI</t>
  </si>
  <si>
    <t>2690,0m2=2 690,000 [A]</t>
  </si>
  <si>
    <t>18247</t>
  </si>
  <si>
    <t>OŠETŘOVÁNÍ TRÁVNÍKU</t>
  </si>
  <si>
    <t>4x z pol.č.18241+18242: 4*(6853,0m2+2690,0m2)=38 172,000 [A]</t>
  </si>
  <si>
    <t>18311</t>
  </si>
  <si>
    <t>ZALOŽENÍ ZÁHONU PRO VÝSADBU</t>
  </si>
  <si>
    <t>keře listnaté plošně: 35,0m2=35,000 [A]
stromy listnaté: 3,0m2=3,000 [B]
Celkem: A+B=38,000 [C]</t>
  </si>
  <si>
    <t>18331</t>
  </si>
  <si>
    <t>SADOVNICKÉ OBDĚLÁNÍ PŮDY</t>
  </si>
  <si>
    <t>dle pol.č.18311: 38,0m2=38,000 [A]</t>
  </si>
  <si>
    <t>183511</t>
  </si>
  <si>
    <t>CHEMICKÉ ODPLEVELENÍ CELOPLOŠNÉ</t>
  </si>
  <si>
    <t>1,5x z pol.č.18241+18242: 1,5*(6853,0m2+2690,0m2)=14 314,500 [A]</t>
  </si>
  <si>
    <t>18461</t>
  </si>
  <si>
    <t>MULČOVÁNÍ</t>
  </si>
  <si>
    <t>18471</t>
  </si>
  <si>
    <t>OŠETŘENÍ DŘEVIN VE SKUPINÁCH</t>
  </si>
  <si>
    <t>keře 4x: 35,0m2*4=140,000 [A]</t>
  </si>
  <si>
    <t>18472</t>
  </si>
  <si>
    <t>OŠETŘENÍ DŘEVIN SOLITERNÍCH</t>
  </si>
  <si>
    <t>stromy 4x: 3ks*4=12,000 [A]</t>
  </si>
  <si>
    <t>184A2</t>
  </si>
  <si>
    <t>VYSAZOVÁNÍ KEŘŮ LISTNATÝCH BEZ BALU VČETNĚ VÝKOPU JAMKY
SPECIFIKACE DLE TZ</t>
  </si>
  <si>
    <t>128ks=128,000 [A]</t>
  </si>
  <si>
    <t>184B14</t>
  </si>
  <si>
    <t>VYSAZOVÁNÍ STROMŮ LISTNATÝCH S BALEM OBVOD KMENE DO 14CM, PODCHOZÍ VÝŠ MIN 2,2M
SPECIFIKACE DLE TZ</t>
  </si>
  <si>
    <t>18600</t>
  </si>
  <si>
    <t>ZALÉVÁNÍ VODOU</t>
  </si>
  <si>
    <t>keře 8x10 l/ks: 128*8*10/1000=10,240 [A]
alejové stromy 8x50 l/ks: 3*8*50/1000=1,200 [B]
Celkem: A+B=11,440 [C]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</si>
</sst>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3" fillId="0" borderId="2" xfId="0" applyFont="1" applyBorder="1"/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3" xfId="0" applyNumberFormat="1" applyFont="1" applyFill="1" applyBorder="1" applyAlignment="1" applyProtection="1">
      <alignment/>
      <protection/>
    </xf>
    <xf numFmtId="177" fontId="0" fillId="0" borderId="4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styles" Target="styles.xml" /><Relationship Id="rId49" Type="http://schemas.openxmlformats.org/officeDocument/2006/relationships/sharedStrings" Target="sharedStrings.xml" /><Relationship Id="rId50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6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SUM(C11:C56)</f>
      </c>
      <c r="G7" t="s">
        <v>6</v>
      </c>
      <c>
        <v>15</v>
      </c>
    </row>
    <row r="8" spans="2:8" ht="12.75" customHeight="1">
      <c r="B8" s="3" t="s">
        <v>4</v>
      </c>
      <c s="2">
        <f>SUM(E11:E56)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22</v>
      </c>
      <c s="7" t="s">
        <v>21</v>
      </c>
      <c s="13">
        <f>'000'!H28</f>
      </c>
      <c s="13">
        <f>'000'!P28</f>
      </c>
      <c s="13">
        <f>C11+D11</f>
      </c>
    </row>
    <row r="12" spans="1:5" ht="12.75" customHeight="1">
      <c r="A12" s="7" t="s">
        <v>64</v>
      </c>
      <c s="7" t="s">
        <v>65</v>
      </c>
      <c s="13">
        <f>'001'!H32</f>
      </c>
      <c s="13">
        <f>'001'!P32</f>
      </c>
      <c s="13">
        <f>C12+D12</f>
      </c>
    </row>
    <row r="13" spans="1:5" ht="12.75" customHeight="1">
      <c r="A13" s="7" t="s">
        <v>88</v>
      </c>
      <c s="7" t="s">
        <v>89</v>
      </c>
      <c s="13">
        <f>'019.1'!H141</f>
      </c>
      <c s="13">
        <f>'019.1'!P141</f>
      </c>
      <c s="13">
        <f>C13+D13</f>
      </c>
    </row>
    <row r="14" spans="1:5" ht="12.75" customHeight="1">
      <c r="A14" s="7" t="s">
        <v>227</v>
      </c>
      <c s="7" t="s">
        <v>228</v>
      </c>
      <c s="13">
        <f>'019.2'!H74</f>
      </c>
      <c s="13">
        <f>'019.2'!P74</f>
      </c>
      <c s="13">
        <f>C14+D14</f>
      </c>
    </row>
    <row r="15" spans="1:5" ht="12.75" customHeight="1">
      <c r="A15" s="7" t="s">
        <v>263</v>
      </c>
      <c s="7" t="s">
        <v>264</v>
      </c>
      <c s="13">
        <f>'019.3'!H80</f>
      </c>
      <c s="13">
        <f>'019.3'!P80</f>
      </c>
      <c s="13">
        <f>C15+D15</f>
      </c>
    </row>
    <row r="16" spans="1:5" ht="12.75" customHeight="1">
      <c r="A16" s="7" t="s">
        <v>312</v>
      </c>
      <c s="7" t="s">
        <v>89</v>
      </c>
      <c s="13">
        <f>'020.1'!H135</f>
      </c>
      <c s="13">
        <f>'020.1'!P135</f>
      </c>
      <c s="13">
        <f>C16+D16</f>
      </c>
    </row>
    <row r="17" spans="1:5" ht="12.75" customHeight="1">
      <c r="A17" s="7" t="s">
        <v>325</v>
      </c>
      <c s="7" t="s">
        <v>228</v>
      </c>
      <c s="13">
        <f>'020.2'!H70</f>
      </c>
      <c s="13">
        <f>'020.2'!P70</f>
      </c>
      <c s="13">
        <f>C17+D17</f>
      </c>
    </row>
    <row r="18" spans="1:5" ht="12.75" customHeight="1">
      <c r="A18" s="7" t="s">
        <v>328</v>
      </c>
      <c s="7" t="s">
        <v>264</v>
      </c>
      <c s="13">
        <f>'020.3'!H70</f>
      </c>
      <c s="13">
        <f>'020.3'!P70</f>
      </c>
      <c s="13">
        <f>C18+D18</f>
      </c>
    </row>
    <row r="19" spans="1:5" ht="12.75" customHeight="1">
      <c r="A19" s="7" t="s">
        <v>335</v>
      </c>
      <c s="7" t="s">
        <v>334</v>
      </c>
      <c s="13">
        <f>'106'!H146</f>
      </c>
      <c s="13">
        <f>'106'!P146</f>
      </c>
      <c s="13">
        <f>C19+D19</f>
      </c>
    </row>
    <row r="20" spans="1:5" ht="12.75" customHeight="1">
      <c r="A20" s="7" t="s">
        <v>502</v>
      </c>
      <c s="7" t="s">
        <v>501</v>
      </c>
      <c s="13">
        <f>'203'!H123</f>
      </c>
      <c s="13">
        <f>'203'!P123</f>
      </c>
      <c s="13">
        <f>C20+D20</f>
      </c>
    </row>
    <row r="21" spans="1:5" ht="12.75" customHeight="1">
      <c r="A21" s="7" t="s">
        <v>623</v>
      </c>
      <c s="7" t="s">
        <v>622</v>
      </c>
      <c s="13">
        <f>'203.1'!H82</f>
      </c>
      <c s="13">
        <f>'203.1'!P82</f>
      </c>
      <c s="13">
        <f>C21+D21</f>
      </c>
    </row>
    <row r="22" spans="1:5" ht="12.75" customHeight="1">
      <c r="A22" s="7" t="s">
        <v>669</v>
      </c>
      <c s="7" t="s">
        <v>668</v>
      </c>
      <c s="13">
        <f>'204'!H115</f>
      </c>
      <c s="13">
        <f>'204'!P115</f>
      </c>
      <c s="13">
        <f>C22+D22</f>
      </c>
    </row>
    <row r="23" spans="1:5" ht="12.75" customHeight="1">
      <c r="A23" s="7" t="s">
        <v>732</v>
      </c>
      <c s="7" t="s">
        <v>622</v>
      </c>
      <c s="13">
        <f>'204.1'!H38</f>
      </c>
      <c s="13">
        <f>'204.1'!P38</f>
      </c>
      <c s="13">
        <f>C23+D23</f>
      </c>
    </row>
    <row r="24" spans="1:5" ht="12.75" customHeight="1">
      <c r="A24" s="7" t="s">
        <v>752</v>
      </c>
      <c s="7" t="s">
        <v>751</v>
      </c>
      <c s="13">
        <f>'204.2'!H78</f>
      </c>
      <c s="13">
        <f>'204.2'!P78</f>
      </c>
      <c s="13">
        <f>C24+D24</f>
      </c>
    </row>
    <row r="25" spans="1:5" ht="12.75" customHeight="1">
      <c r="A25" s="7" t="s">
        <v>782</v>
      </c>
      <c s="7" t="s">
        <v>781</v>
      </c>
      <c s="13">
        <f>'271'!H34</f>
      </c>
      <c s="13">
        <f>'271'!P34</f>
      </c>
      <c s="13">
        <f>C25+D25</f>
      </c>
    </row>
    <row r="26" spans="1:5" ht="12.75" customHeight="1">
      <c r="A26" s="7" t="s">
        <v>794</v>
      </c>
      <c s="7" t="s">
        <v>793</v>
      </c>
      <c s="13">
        <f>'272'!H89</f>
      </c>
      <c s="13">
        <f>'272'!P89</f>
      </c>
      <c s="13">
        <f>C26+D26</f>
      </c>
    </row>
    <row r="27" spans="1:5" ht="12.75" customHeight="1">
      <c r="A27" s="7" t="s">
        <v>828</v>
      </c>
      <c s="7" t="s">
        <v>827</v>
      </c>
      <c s="13">
        <f>'273'!H57</f>
      </c>
      <c s="13">
        <f>'273'!P57</f>
      </c>
      <c s="13">
        <f>C27+D27</f>
      </c>
    </row>
    <row r="28" spans="1:5" ht="12.75" customHeight="1">
      <c r="A28" s="7" t="s">
        <v>860</v>
      </c>
      <c s="7" t="s">
        <v>859</v>
      </c>
      <c s="13">
        <f>'274'!H54</f>
      </c>
      <c s="13">
        <f>'274'!P54</f>
      </c>
      <c s="13">
        <f>C28+D28</f>
      </c>
    </row>
    <row r="29" spans="1:5" ht="12.75" customHeight="1">
      <c r="A29" s="7" t="s">
        <v>888</v>
      </c>
      <c s="7" t="s">
        <v>887</v>
      </c>
      <c s="13">
        <f>'275'!H18</f>
      </c>
      <c s="13">
        <f>'275'!P18</f>
      </c>
      <c s="13">
        <f>C29+D29</f>
      </c>
    </row>
    <row r="30" spans="1:5" ht="12.75" customHeight="1">
      <c r="A30" s="7" t="s">
        <v>896</v>
      </c>
      <c s="7" t="s">
        <v>895</v>
      </c>
      <c s="13">
        <f>'276'!H34</f>
      </c>
      <c s="13">
        <f>'276'!P34</f>
      </c>
      <c s="13">
        <f>C30+D30</f>
      </c>
    </row>
    <row r="31" spans="1:5" ht="12.75" customHeight="1">
      <c r="A31" s="7" t="s">
        <v>906</v>
      </c>
      <c s="7" t="s">
        <v>905</v>
      </c>
      <c s="13">
        <f>'277'!H54</f>
      </c>
      <c s="13">
        <f>'277'!P54</f>
      </c>
      <c s="13">
        <f>C31+D31</f>
      </c>
    </row>
    <row r="32" spans="1:5" ht="12.75" customHeight="1">
      <c r="A32" s="7" t="s">
        <v>927</v>
      </c>
      <c s="7" t="s">
        <v>926</v>
      </c>
      <c s="13">
        <f>'278'!H34</f>
      </c>
      <c s="13">
        <f>'278'!P34</f>
      </c>
      <c s="13">
        <f>C32+D32</f>
      </c>
    </row>
    <row r="33" spans="1:5" ht="12.75" customHeight="1">
      <c r="A33" s="7" t="s">
        <v>937</v>
      </c>
      <c s="7" t="s">
        <v>936</v>
      </c>
      <c s="13">
        <f>'279'!H63</f>
      </c>
      <c s="13">
        <f>'279'!P63</f>
      </c>
      <c s="13">
        <f>C33+D33</f>
      </c>
    </row>
    <row r="34" spans="1:5" ht="12.75" customHeight="1">
      <c r="A34" s="7" t="s">
        <v>966</v>
      </c>
      <c s="7" t="s">
        <v>965</v>
      </c>
      <c s="13">
        <f>'304'!H58</f>
      </c>
      <c s="13">
        <f>'304'!P58</f>
      </c>
      <c s="13">
        <f>C34+D34</f>
      </c>
    </row>
    <row r="35" spans="1:5" ht="12.75" customHeight="1">
      <c r="A35" s="7" t="s">
        <v>1002</v>
      </c>
      <c s="7" t="s">
        <v>1001</v>
      </c>
      <c s="13">
        <f>'348'!H32</f>
      </c>
      <c s="13">
        <f>'348'!P32</f>
      </c>
      <c s="13">
        <f>C35+D35</f>
      </c>
    </row>
    <row r="36" spans="1:5" ht="12.75" customHeight="1">
      <c r="A36" s="7" t="s">
        <v>1013</v>
      </c>
      <c s="7" t="s">
        <v>1012</v>
      </c>
      <c s="13">
        <f>'433'!H112</f>
      </c>
      <c s="13">
        <f>'433'!P112</f>
      </c>
      <c s="13">
        <f>C36+D36</f>
      </c>
    </row>
    <row r="37" spans="1:5" ht="12.75" customHeight="1">
      <c r="A37" s="7" t="s">
        <v>1109</v>
      </c>
      <c s="7" t="s">
        <v>1108</v>
      </c>
      <c s="13">
        <f>'438'!H56</f>
      </c>
      <c s="13">
        <f>'438'!P56</f>
      </c>
      <c s="13">
        <f>C37+D37</f>
      </c>
    </row>
    <row r="38" spans="1:5" ht="12.75" customHeight="1">
      <c r="A38" s="7" t="s">
        <v>1133</v>
      </c>
      <c s="7" t="s">
        <v>1132</v>
      </c>
      <c s="13">
        <f>'443.1'!H23</f>
      </c>
      <c s="13">
        <f>'443.1'!P23</f>
      </c>
      <c s="13">
        <f>C38+D38</f>
      </c>
    </row>
    <row r="39" spans="1:5" ht="12.75" customHeight="1">
      <c r="A39" s="7" t="s">
        <v>1141</v>
      </c>
      <c s="7" t="s">
        <v>1140</v>
      </c>
      <c s="13">
        <f>'443.2'!H83</f>
      </c>
      <c s="13">
        <f>'443.2'!P83</f>
      </c>
      <c s="13">
        <f>C39+D39</f>
      </c>
    </row>
    <row r="40" spans="1:5" ht="12.75" customHeight="1">
      <c r="A40" s="7" t="s">
        <v>1162</v>
      </c>
      <c s="7" t="s">
        <v>1161</v>
      </c>
      <c s="13">
        <f>'443.3'!H27</f>
      </c>
      <c s="13">
        <f>'443.3'!P27</f>
      </c>
      <c s="13">
        <f>C40+D40</f>
      </c>
    </row>
    <row r="41" spans="1:5" ht="12.75" customHeight="1">
      <c r="A41" s="7" t="s">
        <v>1171</v>
      </c>
      <c s="7" t="s">
        <v>1170</v>
      </c>
      <c s="13">
        <f>'443.4'!H89</f>
      </c>
      <c s="13">
        <f>'443.4'!P89</f>
      </c>
      <c s="13">
        <f>C41+D41</f>
      </c>
    </row>
    <row r="42" spans="1:5" ht="12.75" customHeight="1">
      <c r="A42" s="7" t="s">
        <v>1191</v>
      </c>
      <c s="7" t="s">
        <v>1190</v>
      </c>
      <c s="13">
        <f>'443.5'!H70</f>
      </c>
      <c s="13">
        <f>'443.5'!P70</f>
      </c>
      <c s="13">
        <f>C42+D42</f>
      </c>
    </row>
    <row r="43" spans="1:5" ht="12.75" customHeight="1">
      <c r="A43" s="7" t="s">
        <v>1205</v>
      </c>
      <c s="7" t="s">
        <v>1204</v>
      </c>
      <c s="13">
        <f>'457'!H38</f>
      </c>
      <c s="13">
        <f>'457'!P38</f>
      </c>
      <c s="13">
        <f>C43+D43</f>
      </c>
    </row>
    <row r="44" spans="1:5" ht="12.75" customHeight="1">
      <c r="A44" s="7" t="s">
        <v>1210</v>
      </c>
      <c s="7" t="s">
        <v>1209</v>
      </c>
      <c s="13">
        <f>'501'!H166</f>
      </c>
      <c s="13">
        <f>'501'!P166</f>
      </c>
      <c s="13">
        <f>C44+D44</f>
      </c>
    </row>
    <row r="45" spans="1:5" ht="12.75" customHeight="1">
      <c r="A45" s="7" t="s">
        <v>1436</v>
      </c>
      <c s="7" t="s">
        <v>1437</v>
      </c>
      <c s="13">
        <f>'603.1'!H154</f>
      </c>
      <c s="13">
        <f>'603.1'!P154</f>
      </c>
      <c s="13">
        <f>C45+D45</f>
      </c>
    </row>
    <row r="46" spans="1:5" ht="12.75" customHeight="1">
      <c r="A46" s="7" t="s">
        <v>1576</v>
      </c>
      <c s="7" t="s">
        <v>1577</v>
      </c>
      <c s="13">
        <f>'603.2'!H197</f>
      </c>
      <c s="13">
        <f>'603.2'!P197</f>
      </c>
      <c s="13">
        <f>C46+D46</f>
      </c>
    </row>
    <row r="47" spans="1:5" ht="12.75" customHeight="1">
      <c r="A47" s="7" t="s">
        <v>1741</v>
      </c>
      <c s="7" t="s">
        <v>1742</v>
      </c>
      <c s="13">
        <f>'603.3'!H97</f>
      </c>
      <c s="13">
        <f>'603.3'!P97</f>
      </c>
      <c s="13">
        <f>C47+D47</f>
      </c>
    </row>
    <row r="48" spans="1:5" ht="12.75" customHeight="1">
      <c r="A48" s="7" t="s">
        <v>1813</v>
      </c>
      <c s="7" t="s">
        <v>1812</v>
      </c>
      <c s="13">
        <f>'621'!H124</f>
      </c>
      <c s="13">
        <f>'621'!P124</f>
      </c>
      <c s="13">
        <f>C48+D48</f>
      </c>
    </row>
    <row r="49" spans="1:5" ht="12.75" customHeight="1">
      <c r="A49" s="7" t="s">
        <v>1896</v>
      </c>
      <c s="7" t="s">
        <v>1895</v>
      </c>
      <c s="13">
        <f>'623'!H77</f>
      </c>
      <c s="13">
        <f>'623'!P77</f>
      </c>
      <c s="13">
        <f>C49+D49</f>
      </c>
    </row>
    <row r="50" spans="1:5" ht="12.75" customHeight="1">
      <c r="A50" s="7" t="s">
        <v>1938</v>
      </c>
      <c s="7" t="s">
        <v>1937</v>
      </c>
      <c s="13">
        <f>'624'!H40</f>
      </c>
      <c s="13">
        <f>'624'!P40</f>
      </c>
      <c s="13">
        <f>C50+D50</f>
      </c>
    </row>
    <row r="51" spans="1:5" ht="12.75" customHeight="1">
      <c r="A51" s="7" t="s">
        <v>1961</v>
      </c>
      <c s="7" t="s">
        <v>1960</v>
      </c>
      <c s="13">
        <f>'625'!H18</f>
      </c>
      <c s="13">
        <f>'625'!P18</f>
      </c>
      <c s="13">
        <f>C51+D51</f>
      </c>
    </row>
    <row r="52" spans="1:5" ht="12.75" customHeight="1">
      <c r="A52" s="7" t="s">
        <v>1967</v>
      </c>
      <c s="7" t="s">
        <v>1966</v>
      </c>
      <c s="13">
        <f>'667'!H145</f>
      </c>
      <c s="13">
        <f>'667'!P145</f>
      </c>
      <c s="13">
        <f>C52+D52</f>
      </c>
    </row>
    <row r="53" spans="1:5" ht="12.75" customHeight="1">
      <c r="A53" s="7" t="s">
        <v>2072</v>
      </c>
      <c s="7" t="s">
        <v>2071</v>
      </c>
      <c s="13">
        <f>'668'!H99</f>
      </c>
      <c s="13">
        <f>'668'!P99</f>
      </c>
      <c s="13">
        <f>C53+D53</f>
      </c>
    </row>
    <row r="54" spans="1:5" ht="12.75" customHeight="1">
      <c r="A54" s="7" t="s">
        <v>2109</v>
      </c>
      <c s="7" t="s">
        <v>2108</v>
      </c>
      <c s="13">
        <f>'677'!H28</f>
      </c>
      <c s="13">
        <f>'677'!P28</f>
      </c>
      <c s="13">
        <f>C54+D54</f>
      </c>
    </row>
    <row r="55" spans="1:5" ht="12.75" customHeight="1">
      <c r="A55" s="7" t="s">
        <v>2125</v>
      </c>
      <c s="7" t="s">
        <v>2124</v>
      </c>
      <c s="13">
        <f>'678'!H24</f>
      </c>
      <c s="13">
        <f>'678'!P24</f>
      </c>
      <c s="13">
        <f>C55+D55</f>
      </c>
    </row>
    <row r="56" spans="1:5" ht="12.75" customHeight="1">
      <c r="A56" s="7" t="s">
        <v>2132</v>
      </c>
      <c s="7" t="s">
        <v>2131</v>
      </c>
      <c s="13">
        <f>'803'!H38</f>
      </c>
      <c s="13">
        <f>'803'!P38</f>
      </c>
      <c s="13">
        <f>C56+D56</f>
      </c>
    </row>
  </sheetData>
  <sheetProtection formatColumns="0"/>
  <hyperlinks>
    <hyperlink ref="A11" location="#'000'!A1" tooltip="Odkaz na stranku objektu [000]" display="000"/>
    <hyperlink ref="A12" location="#'001'!A1" tooltip="Odkaz na stranku objektu [001]" display="001"/>
    <hyperlink ref="A13" location="#'019.1'!A1" tooltip="Odkaz na stranku objektu [019.1]" display="019.1"/>
    <hyperlink ref="A14" location="#'019.2'!A1" tooltip="Odkaz na stranku objektu [019.2]" display="019.2"/>
    <hyperlink ref="A15" location="#'019.3'!A1" tooltip="Odkaz na stranku objektu [019.3]" display="019.3"/>
    <hyperlink ref="A16" location="#'020.1'!A1" tooltip="Odkaz na stranku objektu [020.1]" display="020.1"/>
    <hyperlink ref="A17" location="#'020.2'!A1" tooltip="Odkaz na stranku objektu [020.2]" display="020.2"/>
    <hyperlink ref="A18" location="#'020.3'!A1" tooltip="Odkaz na stranku objektu [020.3]" display="020.3"/>
    <hyperlink ref="A19" location="#'106'!A1" tooltip="Odkaz na stranku objektu [106]" display="106"/>
    <hyperlink ref="A20" location="#'203'!A1" tooltip="Odkaz na stranku objektu [203]" display="203"/>
    <hyperlink ref="A21" location="#'203.1'!A1" tooltip="Odkaz na stranku objektu [203.1]" display="203.1"/>
    <hyperlink ref="A22" location="#'204'!A1" tooltip="Odkaz na stranku objektu [204]" display="204"/>
    <hyperlink ref="A23" location="#'204.1'!A1" tooltip="Odkaz na stranku objektu [204.1]" display="204.1"/>
    <hyperlink ref="A24" location="#'204.2'!A1" tooltip="Odkaz na stranku objektu [204.2]" display="204.2"/>
    <hyperlink ref="A25" location="#'271'!A1" tooltip="Odkaz na stranku objektu [271]" display="271"/>
    <hyperlink ref="A26" location="#'272'!A1" tooltip="Odkaz na stranku objektu [272]" display="272"/>
    <hyperlink ref="A27" location="#'273'!A1" tooltip="Odkaz na stranku objektu [273]" display="273"/>
    <hyperlink ref="A28" location="#'274'!A1" tooltip="Odkaz na stranku objektu [274]" display="274"/>
    <hyperlink ref="A29" location="#'275'!A1" tooltip="Odkaz na stranku objektu [275]" display="275"/>
    <hyperlink ref="A30" location="#'276'!A1" tooltip="Odkaz na stranku objektu [276]" display="276"/>
    <hyperlink ref="A31" location="#'277'!A1" tooltip="Odkaz na stranku objektu [277]" display="277"/>
    <hyperlink ref="A32" location="#'278'!A1" tooltip="Odkaz na stranku objektu [278]" display="278"/>
    <hyperlink ref="A33" location="#'279'!A1" tooltip="Odkaz na stranku objektu [279]" display="279"/>
    <hyperlink ref="A34" location="#'304'!A1" tooltip="Odkaz na stranku objektu [304]" display="304"/>
    <hyperlink ref="A35" location="#'348'!A1" tooltip="Odkaz na stranku objektu [348]" display="348"/>
    <hyperlink ref="A36" location="#'433'!A1" tooltip="Odkaz na stranku objektu [433]" display="433"/>
    <hyperlink ref="A37" location="#'438'!A1" tooltip="Odkaz na stranku objektu [438]" display="438"/>
    <hyperlink ref="A38" location="#'443.1'!A1" tooltip="Odkaz na stranku objektu [443.1]" display="443.1"/>
    <hyperlink ref="A39" location="#'443.2'!A1" tooltip="Odkaz na stranku objektu [443.2]" display="443.2"/>
    <hyperlink ref="A40" location="#'443.3'!A1" tooltip="Odkaz na stranku objektu [443.3]" display="443.3"/>
    <hyperlink ref="A41" location="#'443.4'!A1" tooltip="Odkaz na stranku objektu [443.4]" display="443.4"/>
    <hyperlink ref="A42" location="#'443.5'!A1" tooltip="Odkaz na stranku objektu [443.5]" display="443.5"/>
    <hyperlink ref="A43" location="#'457'!A1" tooltip="Odkaz na stranku objektu [457]" display="457"/>
    <hyperlink ref="A44" location="#'501'!A1" tooltip="Odkaz na stranku objektu [501]" display="501"/>
    <hyperlink ref="A45" location="#'603.1'!A1" tooltip="Odkaz na stranku objektu [603.1]" display="603.1"/>
    <hyperlink ref="A46" location="#'603.2'!A1" tooltip="Odkaz na stranku objektu [603.2]" display="603.2"/>
    <hyperlink ref="A47" location="#'603.3'!A1" tooltip="Odkaz na stranku objektu [603.3]" display="603.3"/>
    <hyperlink ref="A48" location="#'621'!A1" tooltip="Odkaz na stranku objektu [621]" display="621"/>
    <hyperlink ref="A49" location="#'623'!A1" tooltip="Odkaz na stranku objektu [623]" display="623"/>
    <hyperlink ref="A50" location="#'624'!A1" tooltip="Odkaz na stranku objektu [624]" display="624"/>
    <hyperlink ref="A51" location="#'625'!A1" tooltip="Odkaz na stranku objektu [625]" display="625"/>
    <hyperlink ref="A52" location="#'667'!A1" tooltip="Odkaz na stranku objektu [667]" display="667"/>
    <hyperlink ref="A53" location="#'668'!A1" tooltip="Odkaz na stranku objektu [668]" display="668"/>
    <hyperlink ref="A54" location="#'677'!A1" tooltip="Odkaz na stranku objektu [677]" display="677"/>
    <hyperlink ref="A55" location="#'678'!A1" tooltip="Odkaz na stranku objektu [678]" display="678"/>
    <hyperlink ref="A56" location="#'803'!A1" tooltip="Odkaz na stranku objektu [803]" display="803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333</v>
      </c>
      <c s="5" t="s">
        <v>334</v>
      </c>
      <c s="5"/>
    </row>
    <row r="6" spans="1:5" ht="12.75" customHeight="1">
      <c r="A6" t="s">
        <v>17</v>
      </c>
      <c r="C6" s="5" t="s">
        <v>335</v>
      </c>
      <c s="5" t="s">
        <v>334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524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338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628.125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341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343</v>
      </c>
      <c s="7" t="s">
        <v>44</v>
      </c>
      <c s="7" t="s">
        <v>344</v>
      </c>
      <c s="7" t="s">
        <v>303</v>
      </c>
      <c s="10">
        <v>524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345</v>
      </c>
    </row>
    <row r="21" spans="1:16" ht="12.75">
      <c r="A21" s="7">
        <v>4</v>
      </c>
      <c s="7" t="s">
        <v>346</v>
      </c>
      <c s="7" t="s">
        <v>59</v>
      </c>
      <c s="7" t="s">
        <v>347</v>
      </c>
      <c s="7" t="s">
        <v>303</v>
      </c>
      <c s="10">
        <v>628.125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348</v>
      </c>
    </row>
    <row r="23" spans="1:16" ht="12.75">
      <c r="A23" s="7">
        <v>5</v>
      </c>
      <c s="7" t="s">
        <v>346</v>
      </c>
      <c s="7" t="s">
        <v>61</v>
      </c>
      <c s="7" t="s">
        <v>349</v>
      </c>
      <c s="7" t="s">
        <v>303</v>
      </c>
      <c s="10">
        <v>151.8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350</v>
      </c>
    </row>
    <row r="25" spans="1:16" ht="12.75">
      <c r="A25" s="7">
        <v>6</v>
      </c>
      <c s="7" t="s">
        <v>351</v>
      </c>
      <c s="7" t="s">
        <v>44</v>
      </c>
      <c s="7" t="s">
        <v>352</v>
      </c>
      <c s="7" t="s">
        <v>303</v>
      </c>
      <c s="10">
        <v>524</v>
      </c>
      <c s="14"/>
      <c s="13">
        <f>ROUND((G25*F25),2)</f>
      </c>
      <c r="O25">
        <f>rekapitulace!H8</f>
      </c>
      <c>
        <f>O25/100*H25</f>
      </c>
    </row>
    <row r="26" spans="4:4" ht="102">
      <c r="D26" s="15" t="s">
        <v>353</v>
      </c>
    </row>
    <row r="27" spans="1:16" ht="12.75">
      <c r="A27" s="7">
        <v>7</v>
      </c>
      <c s="7" t="s">
        <v>354</v>
      </c>
      <c s="7" t="s">
        <v>44</v>
      </c>
      <c s="7" t="s">
        <v>355</v>
      </c>
      <c s="7" t="s">
        <v>303</v>
      </c>
      <c s="10">
        <v>524</v>
      </c>
      <c s="14"/>
      <c s="13">
        <f>ROUND((G27*F27),2)</f>
      </c>
      <c r="O27">
        <f>rekapitulace!H8</f>
      </c>
      <c>
        <f>O27/100*H27</f>
      </c>
    </row>
    <row r="28" spans="4:4" ht="38.25">
      <c r="D28" s="15" t="s">
        <v>356</v>
      </c>
    </row>
    <row r="29" spans="1:16" ht="12.75">
      <c r="A29" s="7">
        <v>8</v>
      </c>
      <c s="7" t="s">
        <v>357</v>
      </c>
      <c s="7" t="s">
        <v>44</v>
      </c>
      <c s="7" t="s">
        <v>358</v>
      </c>
      <c s="7" t="s">
        <v>303</v>
      </c>
      <c s="10">
        <v>104.125</v>
      </c>
      <c s="14"/>
      <c s="13">
        <f>ROUND((G29*F29),2)</f>
      </c>
      <c r="O29">
        <f>rekapitulace!H8</f>
      </c>
      <c>
        <f>O29/100*H29</f>
      </c>
    </row>
    <row r="30" spans="4:4" ht="63.75">
      <c r="D30" s="15" t="s">
        <v>359</v>
      </c>
    </row>
    <row r="31" spans="1:16" ht="12.75">
      <c r="A31" s="7">
        <v>9</v>
      </c>
      <c s="7" t="s">
        <v>360</v>
      </c>
      <c s="7" t="s">
        <v>44</v>
      </c>
      <c s="7" t="s">
        <v>361</v>
      </c>
      <c s="7" t="s">
        <v>362</v>
      </c>
      <c s="10">
        <v>2072</v>
      </c>
      <c s="14"/>
      <c s="13">
        <f>ROUND((G31*F31),2)</f>
      </c>
      <c r="O31">
        <f>rekapitulace!H8</f>
      </c>
      <c>
        <f>O31/100*H31</f>
      </c>
    </row>
    <row r="32" spans="4:4" ht="395.25">
      <c r="D32" s="15" t="s">
        <v>363</v>
      </c>
    </row>
    <row r="33" spans="1:16" ht="12.75">
      <c r="A33" s="7">
        <v>10</v>
      </c>
      <c s="7" t="s">
        <v>364</v>
      </c>
      <c s="7" t="s">
        <v>44</v>
      </c>
      <c s="7" t="s">
        <v>365</v>
      </c>
      <c s="7" t="s">
        <v>303</v>
      </c>
      <c s="10">
        <v>105.4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366</v>
      </c>
    </row>
    <row r="35" spans="1:16" ht="12.75">
      <c r="A35" s="7">
        <v>11</v>
      </c>
      <c s="7" t="s">
        <v>367</v>
      </c>
      <c s="7" t="s">
        <v>44</v>
      </c>
      <c s="7" t="s">
        <v>368</v>
      </c>
      <c s="7" t="s">
        <v>303</v>
      </c>
      <c s="10">
        <v>46.4</v>
      </c>
      <c s="14"/>
      <c s="13">
        <f>ROUND((G35*F35),2)</f>
      </c>
      <c r="O35">
        <f>rekapitulace!H8</f>
      </c>
      <c>
        <f>O35/100*H35</f>
      </c>
    </row>
    <row r="36" spans="4:4" ht="38.25">
      <c r="D36" s="15" t="s">
        <v>369</v>
      </c>
    </row>
    <row r="37" spans="1:16" ht="12.75" customHeight="1">
      <c r="A37" s="16"/>
      <c s="16"/>
      <c s="16" t="s">
        <v>24</v>
      </c>
      <c s="16" t="s">
        <v>342</v>
      </c>
      <c s="16"/>
      <c s="16"/>
      <c s="16"/>
      <c s="16">
        <f>SUM(H19:H36)</f>
      </c>
      <c r="P37">
        <f>ROUND(SUM(P19:P36),2)</f>
      </c>
    </row>
    <row r="39" spans="1:8" ht="12.75" customHeight="1">
      <c r="A39" s="9"/>
      <c s="9"/>
      <c s="9" t="s">
        <v>34</v>
      </c>
      <c s="9" t="s">
        <v>370</v>
      </c>
      <c s="9"/>
      <c s="11"/>
      <c s="9"/>
      <c s="11"/>
    </row>
    <row r="40" spans="1:16" ht="12.75">
      <c r="A40" s="7">
        <v>12</v>
      </c>
      <c s="7" t="s">
        <v>371</v>
      </c>
      <c s="7" t="s">
        <v>59</v>
      </c>
      <c s="7" t="s">
        <v>372</v>
      </c>
      <c s="7" t="s">
        <v>108</v>
      </c>
      <c s="10">
        <v>287</v>
      </c>
      <c s="14"/>
      <c s="13">
        <f>ROUND((G40*F40),2)</f>
      </c>
      <c r="O40">
        <f>rekapitulace!H8</f>
      </c>
      <c>
        <f>O40/100*H40</f>
      </c>
    </row>
    <row r="41" spans="4:4" ht="178.5">
      <c r="D41" s="15" t="s">
        <v>373</v>
      </c>
    </row>
    <row r="42" spans="1:16" ht="12.75">
      <c r="A42" s="7">
        <v>13</v>
      </c>
      <c s="7" t="s">
        <v>371</v>
      </c>
      <c s="7" t="s">
        <v>61</v>
      </c>
      <c s="7" t="s">
        <v>374</v>
      </c>
      <c s="7" t="s">
        <v>108</v>
      </c>
      <c s="10">
        <v>14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308</v>
      </c>
    </row>
    <row r="44" spans="1:16" ht="12.75" customHeight="1">
      <c r="A44" s="16"/>
      <c s="16"/>
      <c s="16" t="s">
        <v>34</v>
      </c>
      <c s="16" t="s">
        <v>370</v>
      </c>
      <c s="16"/>
      <c s="16"/>
      <c s="16"/>
      <c s="16">
        <f>SUM(H40:H43)</f>
      </c>
      <c r="P44">
        <f>ROUND(SUM(P40:P43),2)</f>
      </c>
    </row>
    <row r="46" spans="1:8" ht="12.75" customHeight="1">
      <c r="A46" s="9"/>
      <c s="9"/>
      <c s="9" t="s">
        <v>36</v>
      </c>
      <c s="9" t="s">
        <v>375</v>
      </c>
      <c s="9"/>
      <c s="11"/>
      <c s="9"/>
      <c s="11"/>
    </row>
    <row r="47" spans="1:16" ht="12.75">
      <c r="A47" s="7">
        <v>14</v>
      </c>
      <c s="7" t="s">
        <v>376</v>
      </c>
      <c s="7" t="s">
        <v>44</v>
      </c>
      <c s="7" t="s">
        <v>377</v>
      </c>
      <c s="7" t="s">
        <v>303</v>
      </c>
      <c s="10">
        <v>1.2</v>
      </c>
      <c s="14"/>
      <c s="13">
        <f>ROUND((G47*F47),2)</f>
      </c>
      <c r="O47">
        <f>rekapitulace!H8</f>
      </c>
      <c>
        <f>O47/100*H47</f>
      </c>
    </row>
    <row r="48" spans="4:4" ht="114.75">
      <c r="D48" s="15" t="s">
        <v>378</v>
      </c>
    </row>
    <row r="49" spans="1:16" ht="12.75">
      <c r="A49" s="7">
        <v>15</v>
      </c>
      <c s="7" t="s">
        <v>379</v>
      </c>
      <c s="7" t="s">
        <v>44</v>
      </c>
      <c s="7" t="s">
        <v>380</v>
      </c>
      <c s="7" t="s">
        <v>303</v>
      </c>
      <c s="10">
        <v>1.8</v>
      </c>
      <c s="14"/>
      <c s="13">
        <f>ROUND((G49*F49),2)</f>
      </c>
      <c r="O49">
        <f>rekapitulace!H8</f>
      </c>
      <c>
        <f>O49/100*H49</f>
      </c>
    </row>
    <row r="50" spans="4:4" ht="76.5">
      <c r="D50" s="15" t="s">
        <v>381</v>
      </c>
    </row>
    <row r="51" spans="1:16" ht="12.75" customHeight="1">
      <c r="A51" s="16"/>
      <c s="16"/>
      <c s="16" t="s">
        <v>36</v>
      </c>
      <c s="16" t="s">
        <v>375</v>
      </c>
      <c s="16"/>
      <c s="16"/>
      <c s="16"/>
      <c s="16">
        <f>SUM(H47:H50)</f>
      </c>
      <c r="P51">
        <f>ROUND(SUM(P47:P50),2)</f>
      </c>
    </row>
    <row r="53" spans="1:8" ht="12.75" customHeight="1">
      <c r="A53" s="9"/>
      <c s="9"/>
      <c s="9" t="s">
        <v>37</v>
      </c>
      <c s="9" t="s">
        <v>382</v>
      </c>
      <c s="9"/>
      <c s="11"/>
      <c s="9"/>
      <c s="11"/>
    </row>
    <row r="54" spans="1:16" ht="12.75">
      <c r="A54" s="7">
        <v>16</v>
      </c>
      <c s="7" t="s">
        <v>383</v>
      </c>
      <c s="7" t="s">
        <v>44</v>
      </c>
      <c s="7" t="s">
        <v>384</v>
      </c>
      <c s="7" t="s">
        <v>362</v>
      </c>
      <c s="10">
        <v>1069</v>
      </c>
      <c s="14"/>
      <c s="13">
        <f>ROUND((G54*F54),2)</f>
      </c>
      <c r="O54">
        <f>rekapitulace!H8</f>
      </c>
      <c>
        <f>O54/100*H54</f>
      </c>
    </row>
    <row r="55" spans="4:4" ht="191.25">
      <c r="D55" s="15" t="s">
        <v>385</v>
      </c>
    </row>
    <row r="56" spans="1:16" ht="12.75">
      <c r="A56" s="7">
        <v>17</v>
      </c>
      <c s="7" t="s">
        <v>386</v>
      </c>
      <c s="7" t="s">
        <v>44</v>
      </c>
      <c s="7" t="s">
        <v>387</v>
      </c>
      <c s="7" t="s">
        <v>303</v>
      </c>
      <c s="10">
        <v>546.02</v>
      </c>
      <c s="14"/>
      <c s="13">
        <f>ROUND((G56*F56),2)</f>
      </c>
      <c r="O56">
        <f>rekapitulace!H8</f>
      </c>
      <c>
        <f>O56/100*H56</f>
      </c>
    </row>
    <row r="57" spans="4:4" ht="409.5">
      <c r="D57" s="15" t="s">
        <v>388</v>
      </c>
    </row>
    <row r="58" spans="1:16" ht="12.75">
      <c r="A58" s="7">
        <v>18</v>
      </c>
      <c s="7" t="s">
        <v>389</v>
      </c>
      <c s="7" t="s">
        <v>44</v>
      </c>
      <c s="7" t="s">
        <v>390</v>
      </c>
      <c s="7" t="s">
        <v>362</v>
      </c>
      <c s="10">
        <v>31</v>
      </c>
      <c s="14"/>
      <c s="13">
        <f>ROUND((G58*F58),2)</f>
      </c>
      <c r="O58">
        <f>rekapitulace!H8</f>
      </c>
      <c>
        <f>O58/100*H58</f>
      </c>
    </row>
    <row r="59" spans="4:4" ht="76.5">
      <c r="D59" s="15" t="s">
        <v>391</v>
      </c>
    </row>
    <row r="60" spans="1:16" ht="12.75">
      <c r="A60" s="7">
        <v>19</v>
      </c>
      <c s="7" t="s">
        <v>392</v>
      </c>
      <c s="7" t="s">
        <v>44</v>
      </c>
      <c s="7" t="s">
        <v>393</v>
      </c>
      <c s="7" t="s">
        <v>362</v>
      </c>
      <c s="10">
        <v>124</v>
      </c>
      <c s="14"/>
      <c s="13">
        <f>ROUND((G60*F60),2)</f>
      </c>
      <c r="O60">
        <f>rekapitulace!H8</f>
      </c>
      <c>
        <f>O60/100*H60</f>
      </c>
    </row>
    <row r="61" spans="4:4" ht="38.25">
      <c r="D61" s="15" t="s">
        <v>394</v>
      </c>
    </row>
    <row r="62" spans="1:16" ht="12.75">
      <c r="A62" s="7">
        <v>20</v>
      </c>
      <c s="7" t="s">
        <v>395</v>
      </c>
      <c s="7" t="s">
        <v>44</v>
      </c>
      <c s="7" t="s">
        <v>396</v>
      </c>
      <c s="7" t="s">
        <v>362</v>
      </c>
      <c s="10">
        <v>1422</v>
      </c>
      <c s="14"/>
      <c s="13">
        <f>ROUND((G62*F62),2)</f>
      </c>
      <c r="O62">
        <f>rekapitulace!H8</f>
      </c>
      <c>
        <f>O62/100*H62</f>
      </c>
    </row>
    <row r="63" spans="4:4" ht="255">
      <c r="D63" s="15" t="s">
        <v>397</v>
      </c>
    </row>
    <row r="64" spans="1:16" ht="12.75">
      <c r="A64" s="7">
        <v>21</v>
      </c>
      <c s="7" t="s">
        <v>398</v>
      </c>
      <c s="7" t="s">
        <v>44</v>
      </c>
      <c s="7" t="s">
        <v>399</v>
      </c>
      <c s="7" t="s">
        <v>362</v>
      </c>
      <c s="10">
        <v>2491</v>
      </c>
      <c s="14"/>
      <c s="13">
        <f>ROUND((G64*F64),2)</f>
      </c>
      <c r="O64">
        <f>rekapitulace!H8</f>
      </c>
      <c>
        <f>O64/100*H64</f>
      </c>
    </row>
    <row r="65" spans="4:4" ht="267.75">
      <c r="D65" s="15" t="s">
        <v>400</v>
      </c>
    </row>
    <row r="66" spans="1:16" ht="12.75">
      <c r="A66" s="7">
        <v>22</v>
      </c>
      <c s="7" t="s">
        <v>401</v>
      </c>
      <c s="7" t="s">
        <v>44</v>
      </c>
      <c s="7" t="s">
        <v>402</v>
      </c>
      <c s="7" t="s">
        <v>362</v>
      </c>
      <c s="10">
        <v>353</v>
      </c>
      <c s="14"/>
      <c s="13">
        <f>ROUND((G66*F66),2)</f>
      </c>
      <c r="O66">
        <f>rekapitulace!H8</f>
      </c>
      <c>
        <f>O66/100*H66</f>
      </c>
    </row>
    <row r="67" spans="4:4" ht="63.75">
      <c r="D67" s="15" t="s">
        <v>403</v>
      </c>
    </row>
    <row r="68" spans="1:16" ht="12.75">
      <c r="A68" s="7">
        <v>23</v>
      </c>
      <c s="7" t="s">
        <v>404</v>
      </c>
      <c s="7" t="s">
        <v>44</v>
      </c>
      <c s="7" t="s">
        <v>405</v>
      </c>
      <c s="7" t="s">
        <v>362</v>
      </c>
      <c s="10">
        <v>1069</v>
      </c>
      <c s="14"/>
      <c s="13">
        <f>ROUND((G68*F68),2)</f>
      </c>
      <c r="O68">
        <f>rekapitulace!H8</f>
      </c>
      <c>
        <f>O68/100*H68</f>
      </c>
    </row>
    <row r="69" spans="4:4" ht="191.25">
      <c r="D69" s="15" t="s">
        <v>385</v>
      </c>
    </row>
    <row r="70" spans="1:16" ht="12.75">
      <c r="A70" s="7">
        <v>24</v>
      </c>
      <c s="7" t="s">
        <v>406</v>
      </c>
      <c s="7" t="s">
        <v>44</v>
      </c>
      <c s="7" t="s">
        <v>407</v>
      </c>
      <c s="7" t="s">
        <v>362</v>
      </c>
      <c s="10">
        <v>353</v>
      </c>
      <c s="14"/>
      <c s="13">
        <f>ROUND((G70*F70),2)</f>
      </c>
      <c r="O70">
        <f>rekapitulace!H8</f>
      </c>
      <c>
        <f>O70/100*H70</f>
      </c>
    </row>
    <row r="71" spans="4:4" ht="63.75">
      <c r="D71" s="15" t="s">
        <v>403</v>
      </c>
    </row>
    <row r="72" spans="1:16" ht="12.75">
      <c r="A72" s="7">
        <v>25</v>
      </c>
      <c s="7" t="s">
        <v>408</v>
      </c>
      <c s="7" t="s">
        <v>44</v>
      </c>
      <c s="7" t="s">
        <v>409</v>
      </c>
      <c s="7" t="s">
        <v>362</v>
      </c>
      <c s="10">
        <v>1069</v>
      </c>
      <c s="14"/>
      <c s="13">
        <f>ROUND((G72*F72),2)</f>
      </c>
      <c r="O72">
        <f>rekapitulace!H8</f>
      </c>
      <c>
        <f>O72/100*H72</f>
      </c>
    </row>
    <row r="73" spans="4:4" ht="191.25">
      <c r="D73" s="15" t="s">
        <v>385</v>
      </c>
    </row>
    <row r="74" spans="1:16" ht="12.75">
      <c r="A74" s="7">
        <v>26</v>
      </c>
      <c s="7" t="s">
        <v>410</v>
      </c>
      <c s="7" t="s">
        <v>44</v>
      </c>
      <c s="7" t="s">
        <v>411</v>
      </c>
      <c s="7" t="s">
        <v>362</v>
      </c>
      <c s="10">
        <v>1069</v>
      </c>
      <c s="14"/>
      <c s="13">
        <f>ROUND((G74*F74),2)</f>
      </c>
      <c r="O74">
        <f>rekapitulace!H8</f>
      </c>
      <c>
        <f>O74/100*H74</f>
      </c>
    </row>
    <row r="75" spans="4:4" ht="191.25">
      <c r="D75" s="15" t="s">
        <v>385</v>
      </c>
    </row>
    <row r="76" spans="1:16" ht="12.75">
      <c r="A76" s="7">
        <v>27</v>
      </c>
      <c s="7" t="s">
        <v>412</v>
      </c>
      <c s="7" t="s">
        <v>44</v>
      </c>
      <c s="7" t="s">
        <v>413</v>
      </c>
      <c s="7" t="s">
        <v>362</v>
      </c>
      <c s="10">
        <v>1422</v>
      </c>
      <c s="14"/>
      <c s="13">
        <f>ROUND((G76*F76),2)</f>
      </c>
      <c r="O76">
        <f>rekapitulace!H8</f>
      </c>
      <c>
        <f>O76/100*H76</f>
      </c>
    </row>
    <row r="77" spans="4:4" ht="127.5">
      <c r="D77" s="15" t="s">
        <v>414</v>
      </c>
    </row>
    <row r="78" spans="1:16" ht="12.75">
      <c r="A78" s="7">
        <v>28</v>
      </c>
      <c s="7" t="s">
        <v>415</v>
      </c>
      <c s="7" t="s">
        <v>44</v>
      </c>
      <c s="7" t="s">
        <v>416</v>
      </c>
      <c s="7" t="s">
        <v>362</v>
      </c>
      <c s="10">
        <v>69</v>
      </c>
      <c s="14"/>
      <c s="13">
        <f>ROUND((G78*F78),2)</f>
      </c>
      <c r="O78">
        <f>rekapitulace!H8</f>
      </c>
      <c>
        <f>O78/100*H78</f>
      </c>
    </row>
    <row r="79" spans="4:4" ht="51">
      <c r="D79" s="15" t="s">
        <v>417</v>
      </c>
    </row>
    <row r="80" spans="1:16" ht="12.75">
      <c r="A80" s="7">
        <v>29</v>
      </c>
      <c s="7" t="s">
        <v>418</v>
      </c>
      <c s="7" t="s">
        <v>44</v>
      </c>
      <c s="7" t="s">
        <v>419</v>
      </c>
      <c s="7" t="s">
        <v>362</v>
      </c>
      <c s="10">
        <v>14</v>
      </c>
      <c s="14"/>
      <c s="13">
        <f>ROUND((G80*F80),2)</f>
      </c>
      <c r="O80">
        <f>rekapitulace!H8</f>
      </c>
      <c>
        <f>O80/100*H80</f>
      </c>
    </row>
    <row r="81" spans="4:4" ht="38.25">
      <c r="D81" s="15" t="s">
        <v>420</v>
      </c>
    </row>
    <row r="82" spans="1:16" ht="12.75">
      <c r="A82" s="7">
        <v>30</v>
      </c>
      <c s="7" t="s">
        <v>421</v>
      </c>
      <c s="7" t="s">
        <v>44</v>
      </c>
      <c s="7" t="s">
        <v>422</v>
      </c>
      <c s="7" t="s">
        <v>362</v>
      </c>
      <c s="10">
        <v>464</v>
      </c>
      <c s="14"/>
      <c s="13">
        <f>ROUND((G82*F82),2)</f>
      </c>
      <c r="O82">
        <f>rekapitulace!H8</f>
      </c>
      <c>
        <f>O82/100*H82</f>
      </c>
    </row>
    <row r="83" spans="4:4" ht="51">
      <c r="D83" s="15" t="s">
        <v>423</v>
      </c>
    </row>
    <row r="84" spans="1:16" ht="12.75">
      <c r="A84" s="7">
        <v>31</v>
      </c>
      <c s="7" t="s">
        <v>424</v>
      </c>
      <c s="7" t="s">
        <v>44</v>
      </c>
      <c s="7" t="s">
        <v>425</v>
      </c>
      <c s="7" t="s">
        <v>362</v>
      </c>
      <c s="10">
        <v>7</v>
      </c>
      <c s="14"/>
      <c s="13">
        <f>ROUND((G84*F84),2)</f>
      </c>
      <c r="O84">
        <f>rekapitulace!H8</f>
      </c>
      <c>
        <f>O84/100*H84</f>
      </c>
    </row>
    <row r="85" spans="4:4" ht="38.25">
      <c r="D85" s="15" t="s">
        <v>426</v>
      </c>
    </row>
    <row r="86" spans="1:16" ht="12.75">
      <c r="A86" s="7">
        <v>32</v>
      </c>
      <c s="7" t="s">
        <v>427</v>
      </c>
      <c s="7" t="s">
        <v>44</v>
      </c>
      <c s="7" t="s">
        <v>428</v>
      </c>
      <c s="7" t="s">
        <v>362</v>
      </c>
      <c s="10">
        <v>52</v>
      </c>
      <c s="14"/>
      <c s="13">
        <f>ROUND((G86*F86),2)</f>
      </c>
      <c r="O86">
        <f>rekapitulace!H8</f>
      </c>
      <c>
        <f>O86/100*H86</f>
      </c>
    </row>
    <row r="87" spans="4:4" ht="38.25">
      <c r="D87" s="15" t="s">
        <v>429</v>
      </c>
    </row>
    <row r="88" spans="1:16" ht="12.75">
      <c r="A88" s="7">
        <v>33</v>
      </c>
      <c s="7" t="s">
        <v>430</v>
      </c>
      <c s="7" t="s">
        <v>44</v>
      </c>
      <c s="7" t="s">
        <v>431</v>
      </c>
      <c s="7" t="s">
        <v>362</v>
      </c>
      <c s="10">
        <v>24</v>
      </c>
      <c s="14"/>
      <c s="13">
        <f>ROUND((G88*F88),2)</f>
      </c>
      <c r="O88">
        <f>rekapitulace!H8</f>
      </c>
      <c>
        <f>O88/100*H88</f>
      </c>
    </row>
    <row r="89" spans="4:4" ht="38.25">
      <c r="D89" s="15" t="s">
        <v>432</v>
      </c>
    </row>
    <row r="90" spans="1:16" ht="12.75">
      <c r="A90" s="7">
        <v>34</v>
      </c>
      <c s="7" t="s">
        <v>433</v>
      </c>
      <c s="7" t="s">
        <v>44</v>
      </c>
      <c s="7" t="s">
        <v>434</v>
      </c>
      <c s="7" t="s">
        <v>362</v>
      </c>
      <c s="10">
        <v>10</v>
      </c>
      <c s="14"/>
      <c s="13">
        <f>ROUND((G90*F90),2)</f>
      </c>
      <c r="O90">
        <f>rekapitulace!H8</f>
      </c>
      <c>
        <f>O90/100*H90</f>
      </c>
    </row>
    <row r="91" spans="4:4" ht="38.25">
      <c r="D91" s="15" t="s">
        <v>435</v>
      </c>
    </row>
    <row r="92" spans="1:16" ht="12.75">
      <c r="A92" s="7">
        <v>35</v>
      </c>
      <c s="7" t="s">
        <v>436</v>
      </c>
      <c s="7" t="s">
        <v>44</v>
      </c>
      <c s="7" t="s">
        <v>437</v>
      </c>
      <c s="7" t="s">
        <v>108</v>
      </c>
      <c s="10">
        <v>95</v>
      </c>
      <c s="14"/>
      <c s="13">
        <f>ROUND((G92*F92),2)</f>
      </c>
      <c r="O92">
        <f>rekapitulace!H8</f>
      </c>
      <c>
        <f>O92/100*H92</f>
      </c>
    </row>
    <row r="93" spans="4:4" ht="63.75">
      <c r="D93" s="15" t="s">
        <v>438</v>
      </c>
    </row>
    <row r="94" spans="1:16" ht="12.75" customHeight="1">
      <c r="A94" s="16"/>
      <c s="16"/>
      <c s="16" t="s">
        <v>37</v>
      </c>
      <c s="16" t="s">
        <v>382</v>
      </c>
      <c s="16"/>
      <c s="16"/>
      <c s="16"/>
      <c s="16">
        <f>SUM(H54:H93)</f>
      </c>
      <c r="P94">
        <f>ROUND(SUM(P54:P93),2)</f>
      </c>
    </row>
    <row r="96" spans="1:8" ht="12.75" customHeight="1">
      <c r="A96" s="9"/>
      <c s="9"/>
      <c s="9" t="s">
        <v>40</v>
      </c>
      <c s="9" t="s">
        <v>439</v>
      </c>
      <c s="9"/>
      <c s="11"/>
      <c s="9"/>
      <c s="11"/>
    </row>
    <row r="97" spans="1:16" ht="12.75">
      <c r="A97" s="7">
        <v>36</v>
      </c>
      <c s="7" t="s">
        <v>440</v>
      </c>
      <c s="7" t="s">
        <v>44</v>
      </c>
      <c s="7" t="s">
        <v>441</v>
      </c>
      <c s="7" t="s">
        <v>68</v>
      </c>
      <c s="10">
        <v>5</v>
      </c>
      <c s="14"/>
      <c s="13">
        <f>ROUND((G97*F97),2)</f>
      </c>
      <c r="O97">
        <f>rekapitulace!H8</f>
      </c>
      <c>
        <f>O97/100*H97</f>
      </c>
    </row>
    <row r="98" spans="4:4" ht="25.5">
      <c r="D98" s="15" t="s">
        <v>151</v>
      </c>
    </row>
    <row r="99" spans="1:16" ht="12.75">
      <c r="A99" s="7">
        <v>37</v>
      </c>
      <c s="7" t="s">
        <v>442</v>
      </c>
      <c s="7" t="s">
        <v>44</v>
      </c>
      <c s="7" t="s">
        <v>443</v>
      </c>
      <c s="7" t="s">
        <v>68</v>
      </c>
      <c s="10">
        <v>3</v>
      </c>
      <c s="14"/>
      <c s="13">
        <f>ROUND((G99*F99),2)</f>
      </c>
      <c r="O99">
        <f>rekapitulace!H8</f>
      </c>
      <c>
        <f>O99/100*H99</f>
      </c>
    </row>
    <row r="100" spans="4:4" ht="25.5">
      <c r="D100" s="15" t="s">
        <v>72</v>
      </c>
    </row>
    <row r="101" spans="1:16" ht="12.75">
      <c r="A101" s="7">
        <v>38</v>
      </c>
      <c s="7" t="s">
        <v>444</v>
      </c>
      <c s="7" t="s">
        <v>44</v>
      </c>
      <c s="7" t="s">
        <v>445</v>
      </c>
      <c s="7" t="s">
        <v>68</v>
      </c>
      <c s="10">
        <v>2</v>
      </c>
      <c s="14"/>
      <c s="13">
        <f>ROUND((G101*F101),2)</f>
      </c>
      <c r="O101">
        <f>rekapitulace!H8</f>
      </c>
      <c>
        <f>O101/100*H101</f>
      </c>
    </row>
    <row r="102" spans="4:4" ht="25.5">
      <c r="D102" s="15" t="s">
        <v>102</v>
      </c>
    </row>
    <row r="103" spans="1:16" ht="12.75">
      <c r="A103" s="7">
        <v>39</v>
      </c>
      <c s="7" t="s">
        <v>446</v>
      </c>
      <c s="7" t="s">
        <v>44</v>
      </c>
      <c s="7" t="s">
        <v>447</v>
      </c>
      <c s="7" t="s">
        <v>68</v>
      </c>
      <c s="10">
        <v>2</v>
      </c>
      <c s="14"/>
      <c s="13">
        <f>ROUND((G103*F103),2)</f>
      </c>
      <c r="O103">
        <f>rekapitulace!H8</f>
      </c>
      <c>
        <f>O103/100*H103</f>
      </c>
    </row>
    <row r="104" spans="4:4" ht="25.5">
      <c r="D104" s="15" t="s">
        <v>102</v>
      </c>
    </row>
    <row r="105" spans="1:16" ht="12.75">
      <c r="A105" s="7">
        <v>40</v>
      </c>
      <c s="7" t="s">
        <v>448</v>
      </c>
      <c s="7" t="s">
        <v>44</v>
      </c>
      <c s="7" t="s">
        <v>449</v>
      </c>
      <c s="7" t="s">
        <v>68</v>
      </c>
      <c s="10">
        <v>2</v>
      </c>
      <c s="14"/>
      <c s="13">
        <f>ROUND((G105*F105),2)</f>
      </c>
      <c r="O105">
        <f>rekapitulace!H8</f>
      </c>
      <c>
        <f>O105/100*H105</f>
      </c>
    </row>
    <row r="106" spans="4:4" ht="25.5">
      <c r="D106" s="15" t="s">
        <v>102</v>
      </c>
    </row>
    <row r="107" spans="1:16" ht="12.75" customHeight="1">
      <c r="A107" s="16"/>
      <c s="16"/>
      <c s="16" t="s">
        <v>40</v>
      </c>
      <c s="16" t="s">
        <v>75</v>
      </c>
      <c s="16"/>
      <c s="16"/>
      <c s="16"/>
      <c s="16">
        <f>SUM(H97:H106)</f>
      </c>
      <c r="P107">
        <f>ROUND(SUM(P97:P106),2)</f>
      </c>
    </row>
    <row r="109" spans="1:8" ht="12.75" customHeight="1">
      <c r="A109" s="9"/>
      <c s="9"/>
      <c s="9" t="s">
        <v>83</v>
      </c>
      <c s="9" t="s">
        <v>82</v>
      </c>
      <c s="9"/>
      <c s="11"/>
      <c s="9"/>
      <c s="11"/>
    </row>
    <row r="110" spans="1:16" ht="12.75">
      <c r="A110" s="7">
        <v>41</v>
      </c>
      <c s="7" t="s">
        <v>450</v>
      </c>
      <c s="7" t="s">
        <v>44</v>
      </c>
      <c s="7" t="s">
        <v>451</v>
      </c>
      <c s="7" t="s">
        <v>108</v>
      </c>
      <c s="10">
        <v>40</v>
      </c>
      <c s="14"/>
      <c s="13">
        <f>ROUND((G110*F110),2)</f>
      </c>
      <c r="O110">
        <f>rekapitulace!H8</f>
      </c>
      <c>
        <f>O110/100*H110</f>
      </c>
    </row>
    <row r="111" spans="4:4" ht="51">
      <c r="D111" s="15" t="s">
        <v>452</v>
      </c>
    </row>
    <row r="112" spans="1:16" ht="12.75">
      <c r="A112" s="7">
        <v>42</v>
      </c>
      <c s="7" t="s">
        <v>453</v>
      </c>
      <c s="7" t="s">
        <v>44</v>
      </c>
      <c s="7" t="s">
        <v>454</v>
      </c>
      <c s="7" t="s">
        <v>68</v>
      </c>
      <c s="10">
        <v>2</v>
      </c>
      <c s="14"/>
      <c s="13">
        <f>ROUND((G112*F112),2)</f>
      </c>
      <c r="O112">
        <f>rekapitulace!H8</f>
      </c>
      <c>
        <f>O112/100*H112</f>
      </c>
    </row>
    <row r="113" spans="4:4" ht="38.25">
      <c r="D113" s="15" t="s">
        <v>455</v>
      </c>
    </row>
    <row r="114" spans="1:16" ht="12.75">
      <c r="A114" s="7">
        <v>43</v>
      </c>
      <c s="7" t="s">
        <v>456</v>
      </c>
      <c s="7" t="s">
        <v>44</v>
      </c>
      <c s="7" t="s">
        <v>457</v>
      </c>
      <c s="7" t="s">
        <v>68</v>
      </c>
      <c s="10">
        <v>14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458</v>
      </c>
    </row>
    <row r="116" spans="1:16" ht="12.75">
      <c r="A116" s="7">
        <v>44</v>
      </c>
      <c s="7" t="s">
        <v>459</v>
      </c>
      <c s="7" t="s">
        <v>44</v>
      </c>
      <c s="7" t="s">
        <v>460</v>
      </c>
      <c s="7" t="s">
        <v>68</v>
      </c>
      <c s="10">
        <v>5</v>
      </c>
      <c s="14"/>
      <c s="13">
        <f>ROUND((G116*F116),2)</f>
      </c>
      <c r="O116">
        <f>rekapitulace!H8</f>
      </c>
      <c>
        <f>O116/100*H116</f>
      </c>
    </row>
    <row r="117" spans="4:4" ht="89.25">
      <c r="D117" s="15" t="s">
        <v>461</v>
      </c>
    </row>
    <row r="118" spans="1:16" ht="12.75">
      <c r="A118" s="7">
        <v>45</v>
      </c>
      <c s="7" t="s">
        <v>462</v>
      </c>
      <c s="7" t="s">
        <v>44</v>
      </c>
      <c s="7" t="s">
        <v>463</v>
      </c>
      <c s="7" t="s">
        <v>68</v>
      </c>
      <c s="10">
        <v>8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319</v>
      </c>
    </row>
    <row r="120" spans="1:16" ht="12.75">
      <c r="A120" s="7">
        <v>46</v>
      </c>
      <c s="7" t="s">
        <v>464</v>
      </c>
      <c s="7" t="s">
        <v>44</v>
      </c>
      <c s="7" t="s">
        <v>465</v>
      </c>
      <c s="7" t="s">
        <v>362</v>
      </c>
      <c s="10">
        <v>4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466</v>
      </c>
    </row>
    <row r="122" spans="1:16" ht="12.75">
      <c r="A122" s="7">
        <v>47</v>
      </c>
      <c s="7" t="s">
        <v>467</v>
      </c>
      <c s="7" t="s">
        <v>44</v>
      </c>
      <c s="7" t="s">
        <v>468</v>
      </c>
      <c s="7" t="s">
        <v>362</v>
      </c>
      <c s="10">
        <v>4</v>
      </c>
      <c s="14"/>
      <c s="13">
        <f>ROUND((G122*F122),2)</f>
      </c>
      <c r="O122">
        <f>rekapitulace!H8</f>
      </c>
      <c>
        <f>O122/100*H122</f>
      </c>
    </row>
    <row r="123" spans="4:4" ht="63.75">
      <c r="D123" s="15" t="s">
        <v>469</v>
      </c>
    </row>
    <row r="124" spans="1:16" ht="12.75">
      <c r="A124" s="7">
        <v>48</v>
      </c>
      <c s="7" t="s">
        <v>470</v>
      </c>
      <c s="7" t="s">
        <v>44</v>
      </c>
      <c s="7" t="s">
        <v>471</v>
      </c>
      <c s="7" t="s">
        <v>362</v>
      </c>
      <c s="10">
        <v>6</v>
      </c>
      <c s="14"/>
      <c s="13">
        <f>ROUND((G124*F124),2)</f>
      </c>
      <c r="O124">
        <f>rekapitulace!H8</f>
      </c>
      <c>
        <f>O124/100*H124</f>
      </c>
    </row>
    <row r="125" spans="4:4" ht="63.75">
      <c r="D125" s="15" t="s">
        <v>472</v>
      </c>
    </row>
    <row r="126" spans="1:16" ht="12.75">
      <c r="A126" s="7">
        <v>49</v>
      </c>
      <c s="7" t="s">
        <v>473</v>
      </c>
      <c s="7" t="s">
        <v>44</v>
      </c>
      <c s="7" t="s">
        <v>474</v>
      </c>
      <c s="7" t="s">
        <v>68</v>
      </c>
      <c s="10">
        <v>1</v>
      </c>
      <c s="14"/>
      <c s="13">
        <f>ROUND((G126*F126),2)</f>
      </c>
      <c r="O126">
        <f>rekapitulace!H8</f>
      </c>
      <c>
        <f>O126/100*H126</f>
      </c>
    </row>
    <row r="127" spans="4:4" ht="76.5">
      <c r="D127" s="15" t="s">
        <v>475</v>
      </c>
    </row>
    <row r="128" spans="1:16" ht="12.75">
      <c r="A128" s="7">
        <v>50</v>
      </c>
      <c s="7" t="s">
        <v>476</v>
      </c>
      <c s="7" t="s">
        <v>44</v>
      </c>
      <c s="7" t="s">
        <v>477</v>
      </c>
      <c s="7" t="s">
        <v>303</v>
      </c>
      <c s="10">
        <v>0.8</v>
      </c>
      <c s="14"/>
      <c s="13">
        <f>ROUND((G128*F128),2)</f>
      </c>
      <c r="O128">
        <f>rekapitulace!H8</f>
      </c>
      <c>
        <f>O128/100*H128</f>
      </c>
    </row>
    <row r="129" spans="4:4" ht="38.25">
      <c r="D129" s="15" t="s">
        <v>478</v>
      </c>
    </row>
    <row r="130" spans="1:16" ht="12.75">
      <c r="A130" s="7">
        <v>51</v>
      </c>
      <c s="7" t="s">
        <v>479</v>
      </c>
      <c s="7" t="s">
        <v>44</v>
      </c>
      <c s="7" t="s">
        <v>480</v>
      </c>
      <c s="7" t="s">
        <v>108</v>
      </c>
      <c s="10">
        <v>70</v>
      </c>
      <c s="14"/>
      <c s="13">
        <f>ROUND((G130*F130),2)</f>
      </c>
      <c r="O130">
        <f>rekapitulace!H8</f>
      </c>
      <c>
        <f>O130/100*H130</f>
      </c>
    </row>
    <row r="131" spans="4:4" ht="63.75">
      <c r="D131" s="15" t="s">
        <v>481</v>
      </c>
    </row>
    <row r="132" spans="1:16" ht="12.75">
      <c r="A132" s="7">
        <v>52</v>
      </c>
      <c s="7" t="s">
        <v>482</v>
      </c>
      <c s="7" t="s">
        <v>44</v>
      </c>
      <c s="7" t="s">
        <v>483</v>
      </c>
      <c s="7" t="s">
        <v>108</v>
      </c>
      <c s="10">
        <v>777</v>
      </c>
      <c s="14"/>
      <c s="13">
        <f>ROUND((G132*F132),2)</f>
      </c>
      <c r="O132">
        <f>rekapitulace!H8</f>
      </c>
      <c>
        <f>O132/100*H132</f>
      </c>
    </row>
    <row r="133" spans="4:4" ht="38.25">
      <c r="D133" s="15" t="s">
        <v>484</v>
      </c>
    </row>
    <row r="134" spans="1:16" ht="12.75">
      <c r="A134" s="7">
        <v>53</v>
      </c>
      <c s="7" t="s">
        <v>485</v>
      </c>
      <c s="7" t="s">
        <v>44</v>
      </c>
      <c s="7" t="s">
        <v>486</v>
      </c>
      <c s="7" t="s">
        <v>108</v>
      </c>
      <c s="10">
        <v>21</v>
      </c>
      <c s="14"/>
      <c s="13">
        <f>ROUND((G134*F134),2)</f>
      </c>
      <c r="O134">
        <f>rekapitulace!H8</f>
      </c>
      <c>
        <f>O134/100*H134</f>
      </c>
    </row>
    <row r="135" spans="4:4" ht="51">
      <c r="D135" s="15" t="s">
        <v>487</v>
      </c>
    </row>
    <row r="136" spans="1:16" ht="12.75">
      <c r="A136" s="7">
        <v>54</v>
      </c>
      <c s="7" t="s">
        <v>488</v>
      </c>
      <c s="7" t="s">
        <v>44</v>
      </c>
      <c s="7" t="s">
        <v>489</v>
      </c>
      <c s="7" t="s">
        <v>108</v>
      </c>
      <c s="10">
        <v>95</v>
      </c>
      <c s="14"/>
      <c s="13">
        <f>ROUND((G136*F136),2)</f>
      </c>
      <c r="O136">
        <f>rekapitulace!H8</f>
      </c>
      <c>
        <f>O136/100*H136</f>
      </c>
    </row>
    <row r="137" spans="4:4" ht="25.5">
      <c r="D137" s="15" t="s">
        <v>490</v>
      </c>
    </row>
    <row r="138" spans="1:16" ht="12.75">
      <c r="A138" s="7">
        <v>55</v>
      </c>
      <c s="7" t="s">
        <v>491</v>
      </c>
      <c s="7" t="s">
        <v>44</v>
      </c>
      <c s="7" t="s">
        <v>492</v>
      </c>
      <c s="7" t="s">
        <v>108</v>
      </c>
      <c s="10">
        <v>8</v>
      </c>
      <c s="14"/>
      <c s="13">
        <f>ROUND((G138*F138),2)</f>
      </c>
      <c r="O138">
        <f>rekapitulace!H8</f>
      </c>
      <c>
        <f>O138/100*H138</f>
      </c>
    </row>
    <row r="139" spans="4:4" ht="38.25">
      <c r="D139" s="15" t="s">
        <v>493</v>
      </c>
    </row>
    <row r="140" spans="1:16" ht="12.75">
      <c r="A140" s="7">
        <v>56</v>
      </c>
      <c s="7" t="s">
        <v>494</v>
      </c>
      <c s="7" t="s">
        <v>44</v>
      </c>
      <c s="7" t="s">
        <v>495</v>
      </c>
      <c s="7" t="s">
        <v>108</v>
      </c>
      <c s="10">
        <v>12</v>
      </c>
      <c s="14"/>
      <c s="13">
        <f>ROUND((G140*F140),2)</f>
      </c>
      <c r="O140">
        <f>rekapitulace!H8</f>
      </c>
      <c>
        <f>O140/100*H140</f>
      </c>
    </row>
    <row r="141" spans="4:4" ht="63.75">
      <c r="D141" s="15" t="s">
        <v>496</v>
      </c>
    </row>
    <row r="142" spans="1:16" ht="12.75">
      <c r="A142" s="7">
        <v>57</v>
      </c>
      <c s="7" t="s">
        <v>497</v>
      </c>
      <c s="7" t="s">
        <v>44</v>
      </c>
      <c s="7" t="s">
        <v>498</v>
      </c>
      <c s="7" t="s">
        <v>362</v>
      </c>
      <c s="10">
        <v>12</v>
      </c>
      <c s="14"/>
      <c s="13">
        <f>ROUND((G142*F142),2)</f>
      </c>
      <c r="O142">
        <f>rekapitulace!H8</f>
      </c>
      <c>
        <f>O142/100*H142</f>
      </c>
    </row>
    <row r="143" spans="4:4" ht="38.25">
      <c r="D143" s="15" t="s">
        <v>499</v>
      </c>
    </row>
    <row r="144" spans="1:16" ht="12.75" customHeight="1">
      <c r="A144" s="16"/>
      <c s="16"/>
      <c s="16" t="s">
        <v>83</v>
      </c>
      <c s="16" t="s">
        <v>82</v>
      </c>
      <c s="16"/>
      <c s="16"/>
      <c s="16"/>
      <c s="16">
        <f>SUM(H110:H143)</f>
      </c>
      <c r="P144">
        <f>ROUND(SUM(P110:P143),2)</f>
      </c>
    </row>
    <row r="146" spans="1:16" ht="12.75" customHeight="1">
      <c r="A146" s="16"/>
      <c s="16"/>
      <c s="16"/>
      <c s="16" t="s">
        <v>63</v>
      </c>
      <c s="16"/>
      <c s="16"/>
      <c s="16"/>
      <c s="16">
        <f>+H16+H37+H44+H51+H94+H107+H144</f>
      </c>
      <c r="P146">
        <f>+P16+P37+P44+P51+P94+P107+P144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500</v>
      </c>
      <c s="5" t="s">
        <v>501</v>
      </c>
      <c s="5"/>
    </row>
    <row r="6" spans="1:5" ht="12.75" customHeight="1">
      <c r="A6" t="s">
        <v>17</v>
      </c>
      <c r="C6" s="5" t="s">
        <v>502</v>
      </c>
      <c s="5" t="s">
        <v>501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266.45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503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185.17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504</v>
      </c>
    </row>
    <row r="16" spans="1:16" ht="12.75">
      <c r="A16" s="7">
        <v>3</v>
      </c>
      <c s="7" t="s">
        <v>505</v>
      </c>
      <c s="7" t="s">
        <v>44</v>
      </c>
      <c s="7" t="s">
        <v>506</v>
      </c>
      <c s="7" t="s">
        <v>68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133</v>
      </c>
    </row>
    <row r="18" spans="1:16" ht="12.75">
      <c r="A18" s="7">
        <v>4</v>
      </c>
      <c s="7" t="s">
        <v>507</v>
      </c>
      <c s="7" t="s">
        <v>44</v>
      </c>
      <c s="7" t="s">
        <v>508</v>
      </c>
      <c s="7" t="s">
        <v>68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133</v>
      </c>
    </row>
    <row r="20" spans="1:16" ht="12.75" customHeight="1">
      <c r="A20" s="16"/>
      <c s="16"/>
      <c s="16" t="s">
        <v>42</v>
      </c>
      <c s="16" t="s">
        <v>41</v>
      </c>
      <c s="16"/>
      <c s="16"/>
      <c s="16"/>
      <c s="16">
        <f>SUM(H12:H19)</f>
      </c>
      <c r="P20">
        <f>ROUND(SUM(P12:P19),2)</f>
      </c>
    </row>
    <row r="22" spans="1:8" ht="12.75" customHeight="1">
      <c r="A22" s="9"/>
      <c s="9"/>
      <c s="9" t="s">
        <v>24</v>
      </c>
      <c s="9" t="s">
        <v>342</v>
      </c>
      <c s="9"/>
      <c s="11"/>
      <c s="9"/>
      <c s="11"/>
    </row>
    <row r="23" spans="1:16" ht="12.75">
      <c r="A23" s="7">
        <v>5</v>
      </c>
      <c s="7" t="s">
        <v>509</v>
      </c>
      <c s="7" t="s">
        <v>44</v>
      </c>
      <c s="7" t="s">
        <v>510</v>
      </c>
      <c s="7" t="s">
        <v>303</v>
      </c>
      <c s="10">
        <v>48</v>
      </c>
      <c s="14"/>
      <c s="13">
        <f>ROUND((G23*F23),2)</f>
      </c>
      <c r="O23">
        <f>rekapitulace!H8</f>
      </c>
      <c>
        <f>O23/100*H23</f>
      </c>
    </row>
    <row r="24" spans="4:4" ht="89.25">
      <c r="D24" s="15" t="s">
        <v>511</v>
      </c>
    </row>
    <row r="25" spans="1:16" ht="12.75">
      <c r="A25" s="7">
        <v>6</v>
      </c>
      <c s="7" t="s">
        <v>346</v>
      </c>
      <c s="7" t="s">
        <v>59</v>
      </c>
      <c s="7" t="s">
        <v>512</v>
      </c>
      <c s="7" t="s">
        <v>303</v>
      </c>
      <c s="10">
        <v>185.17</v>
      </c>
      <c s="14"/>
      <c s="13">
        <f>ROUND((G25*F25),2)</f>
      </c>
      <c r="O25">
        <f>rekapitulace!H8</f>
      </c>
      <c>
        <f>O25/100*H25</f>
      </c>
    </row>
    <row r="26" spans="4:4" ht="102">
      <c r="D26" s="15" t="s">
        <v>513</v>
      </c>
    </row>
    <row r="27" spans="1:16" ht="12.75">
      <c r="A27" s="7">
        <v>7</v>
      </c>
      <c s="7" t="s">
        <v>346</v>
      </c>
      <c s="7" t="s">
        <v>61</v>
      </c>
      <c s="7" t="s">
        <v>349</v>
      </c>
      <c s="7" t="s">
        <v>303</v>
      </c>
      <c s="10">
        <v>62.425</v>
      </c>
      <c s="14"/>
      <c s="13">
        <f>ROUND((G27*F27),2)</f>
      </c>
      <c r="O27">
        <f>rekapitulace!H8</f>
      </c>
      <c>
        <f>O27/100*H27</f>
      </c>
    </row>
    <row r="28" spans="4:4" ht="114.75">
      <c r="D28" s="15" t="s">
        <v>514</v>
      </c>
    </row>
    <row r="29" spans="1:16" ht="12.75">
      <c r="A29" s="7">
        <v>8</v>
      </c>
      <c s="7" t="s">
        <v>515</v>
      </c>
      <c s="7" t="s">
        <v>44</v>
      </c>
      <c s="7" t="s">
        <v>516</v>
      </c>
      <c s="7" t="s">
        <v>303</v>
      </c>
      <c s="10">
        <v>266.45</v>
      </c>
      <c s="14"/>
      <c s="13">
        <f>ROUND((G29*F29),2)</f>
      </c>
      <c r="O29">
        <f>rekapitulace!H8</f>
      </c>
      <c>
        <f>O29/100*H29</f>
      </c>
    </row>
    <row r="30" spans="4:4" ht="382.5">
      <c r="D30" s="15" t="s">
        <v>517</v>
      </c>
    </row>
    <row r="31" spans="1:16" ht="12.75">
      <c r="A31" s="7">
        <v>9</v>
      </c>
      <c s="7" t="s">
        <v>351</v>
      </c>
      <c s="7" t="s">
        <v>44</v>
      </c>
      <c s="7" t="s">
        <v>352</v>
      </c>
      <c s="7" t="s">
        <v>303</v>
      </c>
      <c s="10">
        <v>314.45</v>
      </c>
      <c s="14"/>
      <c s="13">
        <f>ROUND((G31*F31),2)</f>
      </c>
      <c r="O31">
        <f>rekapitulace!H8</f>
      </c>
      <c>
        <f>O31/100*H31</f>
      </c>
    </row>
    <row r="32" spans="4:4" ht="242.25">
      <c r="D32" s="15" t="s">
        <v>518</v>
      </c>
    </row>
    <row r="33" spans="1:16" ht="12.75">
      <c r="A33" s="7">
        <v>10</v>
      </c>
      <c s="7" t="s">
        <v>519</v>
      </c>
      <c s="7" t="s">
        <v>44</v>
      </c>
      <c s="7" t="s">
        <v>520</v>
      </c>
      <c s="7" t="s">
        <v>303</v>
      </c>
      <c s="10">
        <v>179.069</v>
      </c>
      <c s="14"/>
      <c s="13">
        <f>ROUND((G33*F33),2)</f>
      </c>
      <c r="O33">
        <f>rekapitulace!H8</f>
      </c>
      <c>
        <f>O33/100*H33</f>
      </c>
    </row>
    <row r="34" spans="4:4" ht="409.5">
      <c r="D34" s="15" t="s">
        <v>521</v>
      </c>
    </row>
    <row r="35" spans="1:16" ht="12.75">
      <c r="A35" s="7">
        <v>11</v>
      </c>
      <c s="7" t="s">
        <v>522</v>
      </c>
      <c s="7" t="s">
        <v>44</v>
      </c>
      <c s="7" t="s">
        <v>523</v>
      </c>
      <c s="7" t="s">
        <v>303</v>
      </c>
      <c s="10">
        <v>6.101</v>
      </c>
      <c s="14"/>
      <c s="13">
        <f>ROUND((G35*F35),2)</f>
      </c>
      <c r="O35">
        <f>rekapitulace!H8</f>
      </c>
      <c>
        <f>O35/100*H35</f>
      </c>
    </row>
    <row r="36" spans="4:4" ht="114.75">
      <c r="D36" s="15" t="s">
        <v>524</v>
      </c>
    </row>
    <row r="37" spans="1:16" ht="12.75">
      <c r="A37" s="7">
        <v>12</v>
      </c>
      <c s="7" t="s">
        <v>525</v>
      </c>
      <c s="7" t="s">
        <v>44</v>
      </c>
      <c s="7" t="s">
        <v>526</v>
      </c>
      <c s="7" t="s">
        <v>303</v>
      </c>
      <c s="10">
        <v>22</v>
      </c>
      <c s="14"/>
      <c s="13">
        <f>ROUND((G37*F37),2)</f>
      </c>
      <c r="O37">
        <f>rekapitulace!H8</f>
      </c>
      <c>
        <f>O37/100*H37</f>
      </c>
    </row>
    <row r="38" spans="4:4" ht="165.75">
      <c r="D38" s="15" t="s">
        <v>527</v>
      </c>
    </row>
    <row r="39" spans="1:16" ht="12.75">
      <c r="A39" s="7">
        <v>13</v>
      </c>
      <c s="7" t="s">
        <v>364</v>
      </c>
      <c s="7" t="s">
        <v>44</v>
      </c>
      <c s="7" t="s">
        <v>365</v>
      </c>
      <c s="7" t="s">
        <v>303</v>
      </c>
      <c s="10">
        <v>14.425</v>
      </c>
      <c s="14"/>
      <c s="13">
        <f>ROUND((G39*F39),2)</f>
      </c>
      <c r="O39">
        <f>rekapitulace!H8</f>
      </c>
      <c>
        <f>O39/100*H39</f>
      </c>
    </row>
    <row r="40" spans="4:4" ht="255">
      <c r="D40" s="15" t="s">
        <v>528</v>
      </c>
    </row>
    <row r="41" spans="1:16" ht="12.75">
      <c r="A41" s="7">
        <v>14</v>
      </c>
      <c s="7" t="s">
        <v>367</v>
      </c>
      <c s="7" t="s">
        <v>44</v>
      </c>
      <c s="7" t="s">
        <v>368</v>
      </c>
      <c s="7" t="s">
        <v>303</v>
      </c>
      <c s="10">
        <v>48</v>
      </c>
      <c s="14"/>
      <c s="13">
        <f>ROUND((G41*F41),2)</f>
      </c>
      <c r="O41">
        <f>rekapitulace!H8</f>
      </c>
      <c>
        <f>O41/100*H41</f>
      </c>
    </row>
    <row r="42" spans="4:4" ht="89.25">
      <c r="D42" s="15" t="s">
        <v>529</v>
      </c>
    </row>
    <row r="43" spans="1:16" ht="12.75" customHeight="1">
      <c r="A43" s="16"/>
      <c s="16"/>
      <c s="16" t="s">
        <v>24</v>
      </c>
      <c s="16" t="s">
        <v>342</v>
      </c>
      <c s="16"/>
      <c s="16"/>
      <c s="16"/>
      <c s="16">
        <f>SUM(H23:H42)</f>
      </c>
      <c r="P43">
        <f>ROUND(SUM(P23:P42),2)</f>
      </c>
    </row>
    <row r="45" spans="1:8" ht="12.75" customHeight="1">
      <c r="A45" s="9"/>
      <c s="9"/>
      <c s="9" t="s">
        <v>34</v>
      </c>
      <c s="9" t="s">
        <v>370</v>
      </c>
      <c s="9"/>
      <c s="11"/>
      <c s="9"/>
      <c s="11"/>
    </row>
    <row r="46" spans="1:16" ht="12.75">
      <c r="A46" s="7">
        <v>15</v>
      </c>
      <c s="7" t="s">
        <v>530</v>
      </c>
      <c s="7" t="s">
        <v>44</v>
      </c>
      <c s="7" t="s">
        <v>531</v>
      </c>
      <c s="7" t="s">
        <v>303</v>
      </c>
      <c s="10">
        <v>0.28</v>
      </c>
      <c s="14"/>
      <c s="13">
        <f>ROUND((G46*F46),2)</f>
      </c>
      <c r="O46">
        <f>rekapitulace!H8</f>
      </c>
      <c>
        <f>O46/100*H46</f>
      </c>
    </row>
    <row r="47" spans="4:4" ht="102">
      <c r="D47" s="15" t="s">
        <v>532</v>
      </c>
    </row>
    <row r="48" spans="1:16" ht="12.75">
      <c r="A48" s="7">
        <v>16</v>
      </c>
      <c s="7" t="s">
        <v>533</v>
      </c>
      <c s="7" t="s">
        <v>44</v>
      </c>
      <c s="7" t="s">
        <v>534</v>
      </c>
      <c s="7" t="s">
        <v>362</v>
      </c>
      <c s="10">
        <v>64</v>
      </c>
      <c s="14"/>
      <c s="13">
        <f>ROUND((G48*F48),2)</f>
      </c>
      <c r="O48">
        <f>rekapitulace!H8</f>
      </c>
      <c>
        <f>O48/100*H48</f>
      </c>
    </row>
    <row r="49" spans="4:4" ht="51">
      <c r="D49" s="15" t="s">
        <v>535</v>
      </c>
    </row>
    <row r="50" spans="1:16" ht="12.75">
      <c r="A50" s="7">
        <v>17</v>
      </c>
      <c s="7" t="s">
        <v>536</v>
      </c>
      <c s="7" t="s">
        <v>44</v>
      </c>
      <c s="7" t="s">
        <v>537</v>
      </c>
      <c s="7" t="s">
        <v>362</v>
      </c>
      <c s="10">
        <v>131.6</v>
      </c>
      <c s="14"/>
      <c s="13">
        <f>ROUND((G50*F50),2)</f>
      </c>
      <c r="O50">
        <f>rekapitulace!H8</f>
      </c>
      <c>
        <f>O50/100*H50</f>
      </c>
    </row>
    <row r="51" spans="4:4" ht="76.5">
      <c r="D51" s="15" t="s">
        <v>538</v>
      </c>
    </row>
    <row r="52" spans="1:16" ht="12.75">
      <c r="A52" s="7">
        <v>18</v>
      </c>
      <c s="7" t="s">
        <v>539</v>
      </c>
      <c s="7" t="s">
        <v>44</v>
      </c>
      <c s="7" t="s">
        <v>540</v>
      </c>
      <c s="7" t="s">
        <v>362</v>
      </c>
      <c s="10">
        <v>131.6</v>
      </c>
      <c s="14"/>
      <c s="13">
        <f>ROUND((G52*F52),2)</f>
      </c>
      <c r="O52">
        <f>rekapitulace!H8</f>
      </c>
      <c>
        <f>O52/100*H52</f>
      </c>
    </row>
    <row r="53" spans="4:4" ht="76.5">
      <c r="D53" s="15" t="s">
        <v>541</v>
      </c>
    </row>
    <row r="54" spans="1:16" ht="12.75">
      <c r="A54" s="7">
        <v>19</v>
      </c>
      <c s="7" t="s">
        <v>542</v>
      </c>
      <c s="7" t="s">
        <v>44</v>
      </c>
      <c s="7" t="s">
        <v>543</v>
      </c>
      <c s="7" t="s">
        <v>303</v>
      </c>
      <c s="10">
        <v>34.245</v>
      </c>
      <c s="14"/>
      <c s="13">
        <f>ROUND((G54*F54),2)</f>
      </c>
      <c r="O54">
        <f>rekapitulace!H8</f>
      </c>
      <c>
        <f>O54/100*H54</f>
      </c>
    </row>
    <row r="55" spans="4:4" ht="306">
      <c r="D55" s="15" t="s">
        <v>544</v>
      </c>
    </row>
    <row r="56" spans="1:16" ht="12.75">
      <c r="A56" s="7">
        <v>20</v>
      </c>
      <c s="7" t="s">
        <v>545</v>
      </c>
      <c s="7" t="s">
        <v>44</v>
      </c>
      <c s="7" t="s">
        <v>546</v>
      </c>
      <c s="7" t="s">
        <v>547</v>
      </c>
      <c s="10">
        <v>3.81</v>
      </c>
      <c s="14"/>
      <c s="13">
        <f>ROUND((G56*F56),2)</f>
      </c>
      <c r="O56">
        <f>rekapitulace!H8</f>
      </c>
      <c>
        <f>O56/100*H56</f>
      </c>
    </row>
    <row r="57" spans="4:4" ht="293.25">
      <c r="D57" s="15" t="s">
        <v>548</v>
      </c>
    </row>
    <row r="58" spans="1:16" ht="12.75">
      <c r="A58" s="7">
        <v>21</v>
      </c>
      <c s="7" t="s">
        <v>549</v>
      </c>
      <c s="7" t="s">
        <v>44</v>
      </c>
      <c s="7" t="s">
        <v>550</v>
      </c>
      <c s="7" t="s">
        <v>362</v>
      </c>
      <c s="10">
        <v>15.8</v>
      </c>
      <c s="14"/>
      <c s="13">
        <f>ROUND((G58*F58),2)</f>
      </c>
      <c r="O58">
        <f>rekapitulace!H8</f>
      </c>
      <c>
        <f>O58/100*H58</f>
      </c>
    </row>
    <row r="59" spans="4:4" ht="140.25">
      <c r="D59" s="15" t="s">
        <v>551</v>
      </c>
    </row>
    <row r="60" spans="1:16" ht="12.75" customHeight="1">
      <c r="A60" s="16"/>
      <c s="16"/>
      <c s="16" t="s">
        <v>34</v>
      </c>
      <c s="16" t="s">
        <v>370</v>
      </c>
      <c s="16"/>
      <c s="16"/>
      <c s="16"/>
      <c s="16">
        <f>SUM(H46:H59)</f>
      </c>
      <c r="P60">
        <f>ROUND(SUM(P46:P59),2)</f>
      </c>
    </row>
    <row r="62" spans="1:8" ht="12.75" customHeight="1">
      <c r="A62" s="9"/>
      <c s="9"/>
      <c s="9" t="s">
        <v>35</v>
      </c>
      <c s="9" t="s">
        <v>552</v>
      </c>
      <c s="9"/>
      <c s="11"/>
      <c s="9"/>
      <c s="11"/>
    </row>
    <row r="63" spans="1:16" ht="12.75">
      <c r="A63" s="7">
        <v>22</v>
      </c>
      <c s="7" t="s">
        <v>553</v>
      </c>
      <c s="7" t="s">
        <v>44</v>
      </c>
      <c s="7" t="s">
        <v>554</v>
      </c>
      <c s="7" t="s">
        <v>303</v>
      </c>
      <c s="10">
        <v>0.32</v>
      </c>
      <c s="14"/>
      <c s="13">
        <f>ROUND((G63*F63),2)</f>
      </c>
      <c r="O63">
        <f>rekapitulace!H8</f>
      </c>
      <c>
        <f>O63/100*H63</f>
      </c>
    </row>
    <row r="64" spans="4:4" ht="63.75">
      <c r="D64" s="15" t="s">
        <v>555</v>
      </c>
    </row>
    <row r="65" spans="1:16" ht="12.75">
      <c r="A65" s="7">
        <v>23</v>
      </c>
      <c s="7" t="s">
        <v>556</v>
      </c>
      <c s="7" t="s">
        <v>44</v>
      </c>
      <c s="7" t="s">
        <v>557</v>
      </c>
      <c s="7" t="s">
        <v>303</v>
      </c>
      <c s="10">
        <v>2.888</v>
      </c>
      <c s="14"/>
      <c s="13">
        <f>ROUND((G65*F65),2)</f>
      </c>
      <c r="O65">
        <f>rekapitulace!H8</f>
      </c>
      <c>
        <f>O65/100*H65</f>
      </c>
    </row>
    <row r="66" spans="4:4" ht="76.5">
      <c r="D66" s="15" t="s">
        <v>558</v>
      </c>
    </row>
    <row r="67" spans="1:16" ht="12.75">
      <c r="A67" s="7">
        <v>24</v>
      </c>
      <c s="7" t="s">
        <v>559</v>
      </c>
      <c s="7" t="s">
        <v>44</v>
      </c>
      <c s="7" t="s">
        <v>560</v>
      </c>
      <c s="7" t="s">
        <v>303</v>
      </c>
      <c s="10">
        <v>23.256</v>
      </c>
      <c s="14"/>
      <c s="13">
        <f>ROUND((G67*F67),2)</f>
      </c>
      <c r="O67">
        <f>rekapitulace!H8</f>
      </c>
      <c>
        <f>O67/100*H67</f>
      </c>
    </row>
    <row r="68" spans="4:4" ht="409.5">
      <c r="D68" s="15" t="s">
        <v>561</v>
      </c>
    </row>
    <row r="69" spans="1:16" ht="12.75">
      <c r="A69" s="7">
        <v>25</v>
      </c>
      <c s="7" t="s">
        <v>562</v>
      </c>
      <c s="7" t="s">
        <v>44</v>
      </c>
      <c s="7" t="s">
        <v>563</v>
      </c>
      <c s="7" t="s">
        <v>547</v>
      </c>
      <c s="10">
        <v>1.86</v>
      </c>
      <c s="14"/>
      <c s="13">
        <f>ROUND((G69*F69),2)</f>
      </c>
      <c r="O69">
        <f>rekapitulace!H8</f>
      </c>
      <c>
        <f>O69/100*H69</f>
      </c>
    </row>
    <row r="70" spans="4:4" ht="89.25">
      <c r="D70" s="15" t="s">
        <v>564</v>
      </c>
    </row>
    <row r="71" spans="1:16" ht="12.75">
      <c r="A71" s="7">
        <v>26</v>
      </c>
      <c s="7" t="s">
        <v>565</v>
      </c>
      <c s="7" t="s">
        <v>44</v>
      </c>
      <c s="7" t="s">
        <v>566</v>
      </c>
      <c s="7" t="s">
        <v>303</v>
      </c>
      <c s="10">
        <v>11.225</v>
      </c>
      <c s="14"/>
      <c s="13">
        <f>ROUND((G71*F71),2)</f>
      </c>
      <c r="O71">
        <f>rekapitulace!H8</f>
      </c>
      <c>
        <f>O71/100*H71</f>
      </c>
    </row>
    <row r="72" spans="4:4" ht="216.75">
      <c r="D72" s="15" t="s">
        <v>567</v>
      </c>
    </row>
    <row r="73" spans="1:16" ht="12.75">
      <c r="A73" s="7">
        <v>27</v>
      </c>
      <c s="7" t="s">
        <v>568</v>
      </c>
      <c s="7" t="s">
        <v>44</v>
      </c>
      <c s="7" t="s">
        <v>569</v>
      </c>
      <c s="7" t="s">
        <v>547</v>
      </c>
      <c s="10">
        <v>1.824</v>
      </c>
      <c s="14"/>
      <c s="13">
        <f>ROUND((G73*F73),2)</f>
      </c>
      <c r="O73">
        <f>rekapitulace!H8</f>
      </c>
      <c>
        <f>O73/100*H73</f>
      </c>
    </row>
    <row r="74" spans="4:4" ht="229.5">
      <c r="D74" s="15" t="s">
        <v>570</v>
      </c>
    </row>
    <row r="75" spans="1:16" ht="12.75" customHeight="1">
      <c r="A75" s="16"/>
      <c s="16"/>
      <c s="16" t="s">
        <v>35</v>
      </c>
      <c s="16" t="s">
        <v>552</v>
      </c>
      <c s="16"/>
      <c s="16"/>
      <c s="16"/>
      <c s="16">
        <f>SUM(H63:H74)</f>
      </c>
      <c r="P75">
        <f>ROUND(SUM(P63:P74),2)</f>
      </c>
    </row>
    <row r="77" spans="1:8" ht="12.75" customHeight="1">
      <c r="A77" s="9"/>
      <c s="9"/>
      <c s="9" t="s">
        <v>36</v>
      </c>
      <c s="9" t="s">
        <v>375</v>
      </c>
      <c s="9"/>
      <c s="11"/>
      <c s="9"/>
      <c s="11"/>
    </row>
    <row r="78" spans="1:16" ht="12.75">
      <c r="A78" s="7">
        <v>28</v>
      </c>
      <c s="7" t="s">
        <v>571</v>
      </c>
      <c s="7" t="s">
        <v>44</v>
      </c>
      <c s="7" t="s">
        <v>572</v>
      </c>
      <c s="7" t="s">
        <v>303</v>
      </c>
      <c s="10">
        <v>64.445</v>
      </c>
      <c s="14"/>
      <c s="13">
        <f>ROUND((G78*F78),2)</f>
      </c>
      <c r="O78">
        <f>rekapitulace!H8</f>
      </c>
      <c>
        <f>O78/100*H78</f>
      </c>
    </row>
    <row r="79" spans="4:4" ht="76.5">
      <c r="D79" s="15" t="s">
        <v>573</v>
      </c>
    </row>
    <row r="80" spans="1:16" ht="12.75">
      <c r="A80" s="7">
        <v>29</v>
      </c>
      <c s="7" t="s">
        <v>574</v>
      </c>
      <c s="7" t="s">
        <v>44</v>
      </c>
      <c s="7" t="s">
        <v>575</v>
      </c>
      <c s="7" t="s">
        <v>547</v>
      </c>
      <c s="10">
        <v>8.379</v>
      </c>
      <c s="14"/>
      <c s="13">
        <f>ROUND((G80*F80),2)</f>
      </c>
      <c r="O80">
        <f>rekapitulace!H8</f>
      </c>
      <c>
        <f>O80/100*H80</f>
      </c>
    </row>
    <row r="81" spans="4:4" ht="89.25">
      <c r="D81" s="15" t="s">
        <v>576</v>
      </c>
    </row>
    <row r="82" spans="1:16" ht="12.75">
      <c r="A82" s="7">
        <v>30</v>
      </c>
      <c s="7" t="s">
        <v>577</v>
      </c>
      <c s="7" t="s">
        <v>44</v>
      </c>
      <c s="7" t="s">
        <v>578</v>
      </c>
      <c s="7" t="s">
        <v>68</v>
      </c>
      <c s="10">
        <v>4</v>
      </c>
      <c s="14"/>
      <c s="13">
        <f>ROUND((G82*F82),2)</f>
      </c>
      <c r="O82">
        <f>rekapitulace!H8</f>
      </c>
      <c>
        <f>O82/100*H82</f>
      </c>
    </row>
    <row r="83" spans="4:4" ht="25.5">
      <c r="D83" s="15" t="s">
        <v>94</v>
      </c>
    </row>
    <row r="84" spans="1:16" ht="12.75">
      <c r="A84" s="7">
        <v>31</v>
      </c>
      <c s="7" t="s">
        <v>579</v>
      </c>
      <c s="7" t="s">
        <v>44</v>
      </c>
      <c s="7" t="s">
        <v>580</v>
      </c>
      <c s="7" t="s">
        <v>303</v>
      </c>
      <c s="10">
        <v>9.846</v>
      </c>
      <c s="14"/>
      <c s="13">
        <f>ROUND((G84*F84),2)</f>
      </c>
      <c r="O84">
        <f>rekapitulace!H8</f>
      </c>
      <c>
        <f>O84/100*H84</f>
      </c>
    </row>
    <row r="85" spans="4:4" ht="409.5">
      <c r="D85" s="15" t="s">
        <v>581</v>
      </c>
    </row>
    <row r="86" spans="1:16" ht="12.75">
      <c r="A86" s="7">
        <v>32</v>
      </c>
      <c s="7" t="s">
        <v>582</v>
      </c>
      <c s="7" t="s">
        <v>44</v>
      </c>
      <c s="7" t="s">
        <v>583</v>
      </c>
      <c s="7" t="s">
        <v>303</v>
      </c>
      <c s="10">
        <v>4.74</v>
      </c>
      <c s="14"/>
      <c s="13">
        <f>ROUND((G86*F86),2)</f>
      </c>
      <c r="O86">
        <f>rekapitulace!H8</f>
      </c>
      <c>
        <f>O86/100*H86</f>
      </c>
    </row>
    <row r="87" spans="4:4" ht="229.5">
      <c r="D87" s="15" t="s">
        <v>584</v>
      </c>
    </row>
    <row r="88" spans="1:16" ht="12.75" customHeight="1">
      <c r="A88" s="16"/>
      <c s="16"/>
      <c s="16" t="s">
        <v>36</v>
      </c>
      <c s="16" t="s">
        <v>375</v>
      </c>
      <c s="16"/>
      <c s="16"/>
      <c s="16"/>
      <c s="16">
        <f>SUM(H78:H87)</f>
      </c>
      <c r="P88">
        <f>ROUND(SUM(P78:P87),2)</f>
      </c>
    </row>
    <row r="90" spans="1:8" ht="12.75" customHeight="1">
      <c r="A90" s="9"/>
      <c s="9"/>
      <c s="9" t="s">
        <v>39</v>
      </c>
      <c s="9" t="s">
        <v>585</v>
      </c>
      <c s="9"/>
      <c s="11"/>
      <c s="9"/>
      <c s="11"/>
    </row>
    <row r="91" spans="1:16" ht="12.75">
      <c r="A91" s="7">
        <v>33</v>
      </c>
      <c s="7" t="s">
        <v>586</v>
      </c>
      <c s="7" t="s">
        <v>44</v>
      </c>
      <c s="7" t="s">
        <v>587</v>
      </c>
      <c s="7" t="s">
        <v>362</v>
      </c>
      <c s="10">
        <v>8.2</v>
      </c>
      <c s="14"/>
      <c s="13">
        <f>ROUND((G91*F91),2)</f>
      </c>
      <c r="O91">
        <f>rekapitulace!H8</f>
      </c>
      <c>
        <f>O91/100*H91</f>
      </c>
    </row>
    <row r="92" spans="4:4" ht="140.25">
      <c r="D92" s="15" t="s">
        <v>588</v>
      </c>
    </row>
    <row r="93" spans="1:16" ht="12.75">
      <c r="A93" s="7">
        <v>34</v>
      </c>
      <c s="7" t="s">
        <v>589</v>
      </c>
      <c s="7" t="s">
        <v>44</v>
      </c>
      <c s="7" t="s">
        <v>590</v>
      </c>
      <c s="7" t="s">
        <v>362</v>
      </c>
      <c s="10">
        <v>31.08</v>
      </c>
      <c s="14"/>
      <c s="13">
        <f>ROUND((G93*F93),2)</f>
      </c>
      <c r="O93">
        <f>rekapitulace!H8</f>
      </c>
      <c>
        <f>O93/100*H93</f>
      </c>
    </row>
    <row r="94" spans="4:4" ht="306">
      <c r="D94" s="15" t="s">
        <v>591</v>
      </c>
    </row>
    <row r="95" spans="1:16" ht="12.75">
      <c r="A95" s="7">
        <v>35</v>
      </c>
      <c s="7" t="s">
        <v>592</v>
      </c>
      <c s="7" t="s">
        <v>44</v>
      </c>
      <c s="7" t="s">
        <v>593</v>
      </c>
      <c s="7" t="s">
        <v>362</v>
      </c>
      <c s="10">
        <v>57.77</v>
      </c>
      <c s="14"/>
      <c s="13">
        <f>ROUND((G95*F95),2)</f>
      </c>
      <c r="O95">
        <f>rekapitulace!H8</f>
      </c>
      <c>
        <f>O95/100*H95</f>
      </c>
    </row>
    <row r="96" spans="4:4" ht="63.75">
      <c r="D96" s="15" t="s">
        <v>594</v>
      </c>
    </row>
    <row r="97" spans="1:16" ht="12.75">
      <c r="A97" s="7">
        <v>36</v>
      </c>
      <c s="7" t="s">
        <v>595</v>
      </c>
      <c s="7" t="s">
        <v>44</v>
      </c>
      <c s="7" t="s">
        <v>596</v>
      </c>
      <c s="7" t="s">
        <v>362</v>
      </c>
      <c s="10">
        <v>136.25</v>
      </c>
      <c s="14"/>
      <c s="13">
        <f>ROUND((G97*F97),2)</f>
      </c>
      <c r="O97">
        <f>rekapitulace!H8</f>
      </c>
      <c>
        <f>O97/100*H97</f>
      </c>
    </row>
    <row r="98" spans="4:4" ht="38.25">
      <c r="D98" s="15" t="s">
        <v>597</v>
      </c>
    </row>
    <row r="99" spans="1:16" ht="12.75" customHeight="1">
      <c r="A99" s="16"/>
      <c s="16"/>
      <c s="16" t="s">
        <v>39</v>
      </c>
      <c s="16" t="s">
        <v>585</v>
      </c>
      <c s="16"/>
      <c s="16"/>
      <c s="16"/>
      <c s="16">
        <f>SUM(H91:H98)</f>
      </c>
      <c r="P99">
        <f>ROUND(SUM(P91:P98),2)</f>
      </c>
    </row>
    <row r="101" spans="1:8" ht="12.75" customHeight="1">
      <c r="A101" s="9"/>
      <c s="9"/>
      <c s="9" t="s">
        <v>40</v>
      </c>
      <c s="9" t="s">
        <v>75</v>
      </c>
      <c s="9"/>
      <c s="11"/>
      <c s="9"/>
      <c s="11"/>
    </row>
    <row r="102" spans="1:16" ht="12.75">
      <c r="A102" s="7">
        <v>37</v>
      </c>
      <c s="7" t="s">
        <v>598</v>
      </c>
      <c s="7" t="s">
        <v>44</v>
      </c>
      <c s="7" t="s">
        <v>599</v>
      </c>
      <c s="7" t="s">
        <v>108</v>
      </c>
      <c s="10">
        <v>4</v>
      </c>
      <c s="14"/>
      <c s="13">
        <f>ROUND((G102*F102),2)</f>
      </c>
      <c r="O102">
        <f>rekapitulace!H8</f>
      </c>
      <c>
        <f>O102/100*H102</f>
      </c>
    </row>
    <row r="103" spans="4:4" ht="114.75">
      <c r="D103" s="15" t="s">
        <v>600</v>
      </c>
    </row>
    <row r="104" spans="1:16" ht="12.75">
      <c r="A104" s="7">
        <v>38</v>
      </c>
      <c s="7" t="s">
        <v>601</v>
      </c>
      <c s="7" t="s">
        <v>44</v>
      </c>
      <c s="7" t="s">
        <v>602</v>
      </c>
      <c s="7" t="s">
        <v>108</v>
      </c>
      <c s="10">
        <v>54.5</v>
      </c>
      <c s="14"/>
      <c s="13">
        <f>ROUND((G104*F104),2)</f>
      </c>
      <c r="O104">
        <f>rekapitulace!H8</f>
      </c>
      <c>
        <f>O104/100*H104</f>
      </c>
    </row>
    <row r="105" spans="4:4" ht="51">
      <c r="D105" s="15" t="s">
        <v>603</v>
      </c>
    </row>
    <row r="106" spans="1:16" ht="12.75">
      <c r="A106" s="7">
        <v>39</v>
      </c>
      <c s="7" t="s">
        <v>604</v>
      </c>
      <c s="7" t="s">
        <v>44</v>
      </c>
      <c s="7" t="s">
        <v>605</v>
      </c>
      <c s="7" t="s">
        <v>108</v>
      </c>
      <c s="10">
        <v>54.5</v>
      </c>
      <c s="14"/>
      <c s="13">
        <f>ROUND((G106*F106),2)</f>
      </c>
      <c r="O106">
        <f>rekapitulace!H8</f>
      </c>
      <c>
        <f>O106/100*H106</f>
      </c>
    </row>
    <row r="107" spans="4:4" ht="63.75">
      <c r="D107" s="15" t="s">
        <v>606</v>
      </c>
    </row>
    <row r="108" spans="1:16" ht="12.75">
      <c r="A108" s="7">
        <v>40</v>
      </c>
      <c s="7" t="s">
        <v>607</v>
      </c>
      <c s="7" t="s">
        <v>44</v>
      </c>
      <c s="7" t="s">
        <v>608</v>
      </c>
      <c s="7" t="s">
        <v>108</v>
      </c>
      <c s="10">
        <v>2.2</v>
      </c>
      <c s="14"/>
      <c s="13">
        <f>ROUND((G108*F108),2)</f>
      </c>
      <c r="O108">
        <f>rekapitulace!H8</f>
      </c>
      <c>
        <f>O108/100*H108</f>
      </c>
    </row>
    <row r="109" spans="4:4" ht="63.75">
      <c r="D109" s="15" t="s">
        <v>609</v>
      </c>
    </row>
    <row r="110" spans="1:16" ht="12.75" customHeight="1">
      <c r="A110" s="16"/>
      <c s="16"/>
      <c s="16" t="s">
        <v>40</v>
      </c>
      <c s="16" t="s">
        <v>75</v>
      </c>
      <c s="16"/>
      <c s="16"/>
      <c s="16"/>
      <c s="16">
        <f>SUM(H102:H109)</f>
      </c>
      <c r="P110">
        <f>ROUND(SUM(P102:P109),2)</f>
      </c>
    </row>
    <row r="112" spans="1:8" ht="12.75" customHeight="1">
      <c r="A112" s="9"/>
      <c s="9"/>
      <c s="9" t="s">
        <v>83</v>
      </c>
      <c s="9" t="s">
        <v>82</v>
      </c>
      <c s="9"/>
      <c s="11"/>
      <c s="9"/>
      <c s="11"/>
    </row>
    <row r="113" spans="1:16" ht="12.75">
      <c r="A113" s="7">
        <v>41</v>
      </c>
      <c s="7" t="s">
        <v>610</v>
      </c>
      <c s="7" t="s">
        <v>44</v>
      </c>
      <c s="7" t="s">
        <v>611</v>
      </c>
      <c s="7" t="s">
        <v>108</v>
      </c>
      <c s="10">
        <v>120.9</v>
      </c>
      <c s="14"/>
      <c s="13">
        <f>ROUND((G113*F113),2)</f>
      </c>
      <c r="O113">
        <f>rekapitulace!H8</f>
      </c>
      <c>
        <f>O113/100*H113</f>
      </c>
    </row>
    <row r="114" spans="4:4" ht="114.75">
      <c r="D114" s="15" t="s">
        <v>612</v>
      </c>
    </row>
    <row r="115" spans="1:16" ht="12.75">
      <c r="A115" s="7">
        <v>42</v>
      </c>
      <c s="7" t="s">
        <v>613</v>
      </c>
      <c s="7" t="s">
        <v>44</v>
      </c>
      <c s="7" t="s">
        <v>614</v>
      </c>
      <c s="7" t="s">
        <v>68</v>
      </c>
      <c s="10">
        <v>28</v>
      </c>
      <c s="14"/>
      <c s="13">
        <f>ROUND((G115*F115),2)</f>
      </c>
      <c r="O115">
        <f>rekapitulace!H8</f>
      </c>
      <c>
        <f>O115/100*H115</f>
      </c>
    </row>
    <row r="116" spans="4:4" ht="114.75">
      <c r="D116" s="15" t="s">
        <v>615</v>
      </c>
    </row>
    <row r="117" spans="1:16" ht="12.75">
      <c r="A117" s="7">
        <v>43</v>
      </c>
      <c s="7" t="s">
        <v>616</v>
      </c>
      <c s="7" t="s">
        <v>44</v>
      </c>
      <c s="7" t="s">
        <v>617</v>
      </c>
      <c s="7" t="s">
        <v>108</v>
      </c>
      <c s="10">
        <v>5</v>
      </c>
      <c s="14"/>
      <c s="13">
        <f>ROUND((G117*F117),2)</f>
      </c>
      <c r="O117">
        <f>rekapitulace!H8</f>
      </c>
      <c>
        <f>O117/100*H117</f>
      </c>
    </row>
    <row r="118" spans="4:4" ht="25.5">
      <c r="D118" s="15" t="s">
        <v>618</v>
      </c>
    </row>
    <row r="119" spans="1:16" ht="12.75">
      <c r="A119" s="7">
        <v>44</v>
      </c>
      <c s="7" t="s">
        <v>619</v>
      </c>
      <c s="7" t="s">
        <v>44</v>
      </c>
      <c s="7" t="s">
        <v>620</v>
      </c>
      <c s="7" t="s">
        <v>68</v>
      </c>
      <c s="10">
        <v>7</v>
      </c>
      <c s="14"/>
      <c s="13">
        <f>ROUND((G119*F119),2)</f>
      </c>
      <c r="O119">
        <f>rekapitulace!H8</f>
      </c>
      <c>
        <f>O119/100*H119</f>
      </c>
    </row>
    <row r="120" spans="4:4" ht="25.5">
      <c r="D120" s="15" t="s">
        <v>326</v>
      </c>
    </row>
    <row r="121" spans="1:16" ht="12.75" customHeight="1">
      <c r="A121" s="16"/>
      <c s="16"/>
      <c s="16" t="s">
        <v>83</v>
      </c>
      <c s="16" t="s">
        <v>82</v>
      </c>
      <c s="16"/>
      <c s="16"/>
      <c s="16"/>
      <c s="16">
        <f>SUM(H113:H120)</f>
      </c>
      <c r="P121">
        <f>ROUND(SUM(P113:P120),2)</f>
      </c>
    </row>
    <row r="123" spans="1:16" ht="12.75" customHeight="1">
      <c r="A123" s="16"/>
      <c s="16"/>
      <c s="16"/>
      <c s="16" t="s">
        <v>63</v>
      </c>
      <c s="16"/>
      <c s="16"/>
      <c s="16"/>
      <c s="16">
        <f>+H20+H43+H60+H75+H88+H99+H110+H121</f>
      </c>
      <c r="P123">
        <f>+P20+P43+P60+P75+P88+P99+P110+P121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621</v>
      </c>
      <c s="5" t="s">
        <v>622</v>
      </c>
      <c s="5"/>
    </row>
    <row r="6" spans="1:5" ht="12.75" customHeight="1">
      <c r="A6" t="s">
        <v>17</v>
      </c>
      <c r="C6" s="5" t="s">
        <v>623</v>
      </c>
      <c s="5" t="s">
        <v>622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367.2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624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183.287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625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509</v>
      </c>
      <c s="7" t="s">
        <v>44</v>
      </c>
      <c s="7" t="s">
        <v>510</v>
      </c>
      <c s="7" t="s">
        <v>303</v>
      </c>
      <c s="10">
        <v>21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626</v>
      </c>
    </row>
    <row r="21" spans="1:16" ht="12.75">
      <c r="A21" s="7">
        <v>4</v>
      </c>
      <c s="7" t="s">
        <v>627</v>
      </c>
      <c s="7" t="s">
        <v>44</v>
      </c>
      <c s="7" t="s">
        <v>628</v>
      </c>
      <c s="7" t="s">
        <v>303</v>
      </c>
      <c s="10">
        <v>367.2</v>
      </c>
      <c s="14"/>
      <c s="13">
        <f>ROUND((G21*F21),2)</f>
      </c>
      <c r="O21">
        <f>rekapitulace!H8</f>
      </c>
      <c>
        <f>O21/100*H21</f>
      </c>
    </row>
    <row r="22" spans="4:4" ht="38.25">
      <c r="D22" s="15" t="s">
        <v>629</v>
      </c>
    </row>
    <row r="23" spans="1:16" ht="12.75">
      <c r="A23" s="7">
        <v>5</v>
      </c>
      <c s="7" t="s">
        <v>346</v>
      </c>
      <c s="7" t="s">
        <v>59</v>
      </c>
      <c s="7" t="s">
        <v>347</v>
      </c>
      <c s="7" t="s">
        <v>303</v>
      </c>
      <c s="10">
        <v>183.287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630</v>
      </c>
    </row>
    <row r="25" spans="1:16" ht="12.75">
      <c r="A25" s="7">
        <v>6</v>
      </c>
      <c s="7" t="s">
        <v>346</v>
      </c>
      <c s="7" t="s">
        <v>61</v>
      </c>
      <c s="7" t="s">
        <v>349</v>
      </c>
      <c s="7" t="s">
        <v>303</v>
      </c>
      <c s="10">
        <v>21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631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388.2</v>
      </c>
      <c s="14"/>
      <c s="13">
        <f>ROUND((G27*F27),2)</f>
      </c>
      <c r="O27">
        <f>rekapitulace!H8</f>
      </c>
      <c>
        <f>O27/100*H27</f>
      </c>
    </row>
    <row r="28" spans="4:4" ht="242.25">
      <c r="D28" s="15" t="s">
        <v>632</v>
      </c>
    </row>
    <row r="29" spans="1:16" ht="12.75">
      <c r="A29" s="7">
        <v>8</v>
      </c>
      <c s="7" t="s">
        <v>519</v>
      </c>
      <c s="7" t="s">
        <v>44</v>
      </c>
      <c s="7" t="s">
        <v>520</v>
      </c>
      <c s="7" t="s">
        <v>303</v>
      </c>
      <c s="10">
        <v>183.287</v>
      </c>
      <c s="14"/>
      <c s="13">
        <f>ROUND((G29*F29),2)</f>
      </c>
      <c r="O29">
        <f>rekapitulace!H8</f>
      </c>
      <c>
        <f>O29/100*H29</f>
      </c>
    </row>
    <row r="30" spans="4:4" ht="153">
      <c r="D30" s="15" t="s">
        <v>633</v>
      </c>
    </row>
    <row r="31" spans="1:16" ht="12.75">
      <c r="A31" s="7">
        <v>9</v>
      </c>
      <c s="7" t="s">
        <v>525</v>
      </c>
      <c s="7" t="s">
        <v>44</v>
      </c>
      <c s="7" t="s">
        <v>526</v>
      </c>
      <c s="7" t="s">
        <v>303</v>
      </c>
      <c s="10">
        <v>83.939</v>
      </c>
      <c s="14"/>
      <c s="13">
        <f>ROUND((G31*F31),2)</f>
      </c>
      <c r="O31">
        <f>rekapitulace!H8</f>
      </c>
      <c>
        <f>O31/100*H31</f>
      </c>
    </row>
    <row r="32" spans="4:4" ht="76.5">
      <c r="D32" s="15" t="s">
        <v>634</v>
      </c>
    </row>
    <row r="33" spans="1:16" ht="12.75">
      <c r="A33" s="7">
        <v>10</v>
      </c>
      <c s="7" t="s">
        <v>364</v>
      </c>
      <c s="7" t="s">
        <v>44</v>
      </c>
      <c s="7" t="s">
        <v>365</v>
      </c>
      <c s="7" t="s">
        <v>303</v>
      </c>
      <c s="10">
        <v>21</v>
      </c>
      <c s="14"/>
      <c s="13">
        <f>ROUND((G33*F33),2)</f>
      </c>
      <c r="O33">
        <f>rekapitulace!H8</f>
      </c>
      <c>
        <f>O33/100*H33</f>
      </c>
    </row>
    <row r="34" spans="4:4" ht="89.25">
      <c r="D34" s="15" t="s">
        <v>635</v>
      </c>
    </row>
    <row r="35" spans="1:16" ht="12.75" customHeight="1">
      <c r="A35" s="16"/>
      <c s="16"/>
      <c s="16" t="s">
        <v>24</v>
      </c>
      <c s="16" t="s">
        <v>342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370</v>
      </c>
      <c s="9"/>
      <c s="11"/>
      <c s="9"/>
      <c s="11"/>
    </row>
    <row r="38" spans="1:16" ht="12.75">
      <c r="A38" s="7">
        <v>11</v>
      </c>
      <c s="7" t="s">
        <v>530</v>
      </c>
      <c s="7" t="s">
        <v>44</v>
      </c>
      <c s="7" t="s">
        <v>531</v>
      </c>
      <c s="7" t="s">
        <v>303</v>
      </c>
      <c s="10">
        <v>1.188</v>
      </c>
      <c s="14"/>
      <c s="13">
        <f>ROUND((G38*F38),2)</f>
      </c>
      <c r="O38">
        <f>rekapitulace!H8</f>
      </c>
      <c>
        <f>O38/100*H38</f>
      </c>
    </row>
    <row r="39" spans="4:4" ht="114.75">
      <c r="D39" s="15" t="s">
        <v>636</v>
      </c>
    </row>
    <row r="40" spans="1:16" ht="12.75">
      <c r="A40" s="7">
        <v>12</v>
      </c>
      <c s="7" t="s">
        <v>533</v>
      </c>
      <c s="7" t="s">
        <v>44</v>
      </c>
      <c s="7" t="s">
        <v>637</v>
      </c>
      <c s="7" t="s">
        <v>362</v>
      </c>
      <c s="10">
        <v>115.025</v>
      </c>
      <c s="14"/>
      <c s="13">
        <f>ROUND((G40*F40),2)</f>
      </c>
      <c r="O40">
        <f>rekapitulace!H8</f>
      </c>
      <c>
        <f>O40/100*H40</f>
      </c>
    </row>
    <row r="41" spans="4:4" ht="63.75">
      <c r="D41" s="15" t="s">
        <v>638</v>
      </c>
    </row>
    <row r="42" spans="1:16" ht="12.75">
      <c r="A42" s="7">
        <v>13</v>
      </c>
      <c s="7" t="s">
        <v>536</v>
      </c>
      <c s="7" t="s">
        <v>44</v>
      </c>
      <c s="7" t="s">
        <v>639</v>
      </c>
      <c s="7" t="s">
        <v>362</v>
      </c>
      <c s="10">
        <v>128.075</v>
      </c>
      <c s="14"/>
      <c s="13">
        <f>ROUND((G42*F42),2)</f>
      </c>
      <c r="O42">
        <f>rekapitulace!H8</f>
      </c>
      <c>
        <f>O42/100*H42</f>
      </c>
    </row>
    <row r="43" spans="4:4" ht="51">
      <c r="D43" s="15" t="s">
        <v>640</v>
      </c>
    </row>
    <row r="44" spans="1:16" ht="12.75">
      <c r="A44" s="7">
        <v>14</v>
      </c>
      <c s="7" t="s">
        <v>539</v>
      </c>
      <c s="7" t="s">
        <v>44</v>
      </c>
      <c s="7" t="s">
        <v>540</v>
      </c>
      <c s="7" t="s">
        <v>362</v>
      </c>
      <c s="10">
        <v>128.075</v>
      </c>
      <c s="14"/>
      <c s="13">
        <f>ROUND((G44*F44),2)</f>
      </c>
      <c r="O44">
        <f>rekapitulace!H8</f>
      </c>
      <c>
        <f>O44/100*H44</f>
      </c>
    </row>
    <row r="45" spans="4:4" ht="76.5">
      <c r="D45" s="15" t="s">
        <v>641</v>
      </c>
    </row>
    <row r="46" spans="1:16" ht="12.75">
      <c r="A46" s="7">
        <v>15</v>
      </c>
      <c s="7" t="s">
        <v>642</v>
      </c>
      <c s="7" t="s">
        <v>44</v>
      </c>
      <c s="7" t="s">
        <v>643</v>
      </c>
      <c s="7" t="s">
        <v>303</v>
      </c>
      <c s="10">
        <v>22.048</v>
      </c>
      <c s="14"/>
      <c s="13">
        <f>ROUND((G46*F46),2)</f>
      </c>
      <c r="O46">
        <f>rekapitulace!H8</f>
      </c>
      <c>
        <f>O46/100*H46</f>
      </c>
    </row>
    <row r="47" spans="4:4" ht="51">
      <c r="D47" s="15" t="s">
        <v>644</v>
      </c>
    </row>
    <row r="48" spans="1:16" ht="12.75">
      <c r="A48" s="7">
        <v>16</v>
      </c>
      <c s="7" t="s">
        <v>545</v>
      </c>
      <c s="7" t="s">
        <v>44</v>
      </c>
      <c s="7" t="s">
        <v>546</v>
      </c>
      <c s="7" t="s">
        <v>547</v>
      </c>
      <c s="10">
        <v>1.985</v>
      </c>
      <c s="14"/>
      <c s="13">
        <f>ROUND((G48*F48),2)</f>
      </c>
      <c r="O48">
        <f>rekapitulace!H8</f>
      </c>
      <c>
        <f>O48/100*H48</f>
      </c>
    </row>
    <row r="49" spans="4:4" ht="89.25">
      <c r="D49" s="15" t="s">
        <v>645</v>
      </c>
    </row>
    <row r="50" spans="1:16" ht="12.75" customHeight="1">
      <c r="A50" s="16"/>
      <c s="16"/>
      <c s="16" t="s">
        <v>34</v>
      </c>
      <c s="16" t="s">
        <v>370</v>
      </c>
      <c s="16"/>
      <c s="16"/>
      <c s="16"/>
      <c s="16">
        <f>SUM(H38:H49)</f>
      </c>
      <c r="P50">
        <f>ROUND(SUM(P38:P49),2)</f>
      </c>
    </row>
    <row r="52" spans="1:8" ht="12.75" customHeight="1">
      <c r="A52" s="9"/>
      <c s="9"/>
      <c s="9" t="s">
        <v>35</v>
      </c>
      <c s="9" t="s">
        <v>552</v>
      </c>
      <c s="9"/>
      <c s="11"/>
      <c s="9"/>
      <c s="11"/>
    </row>
    <row r="53" spans="1:16" ht="12.75">
      <c r="A53" s="7">
        <v>17</v>
      </c>
      <c s="7" t="s">
        <v>553</v>
      </c>
      <c s="7" t="s">
        <v>44</v>
      </c>
      <c s="7" t="s">
        <v>554</v>
      </c>
      <c s="7" t="s">
        <v>303</v>
      </c>
      <c s="10">
        <v>3.901</v>
      </c>
      <c s="14"/>
      <c s="13">
        <f>ROUND((G53*F53),2)</f>
      </c>
      <c r="O53">
        <f>rekapitulace!H8</f>
      </c>
      <c>
        <f>O53/100*H53</f>
      </c>
    </row>
    <row r="54" spans="4:4" ht="51">
      <c r="D54" s="15" t="s">
        <v>646</v>
      </c>
    </row>
    <row r="55" spans="1:16" ht="12.75">
      <c r="A55" s="7">
        <v>18</v>
      </c>
      <c s="7" t="s">
        <v>647</v>
      </c>
      <c s="7" t="s">
        <v>44</v>
      </c>
      <c s="7" t="s">
        <v>648</v>
      </c>
      <c s="7" t="s">
        <v>547</v>
      </c>
      <c s="10">
        <v>0.351</v>
      </c>
      <c s="14"/>
      <c s="13">
        <f>ROUND((G55*F55),2)</f>
      </c>
      <c r="O55">
        <f>rekapitulace!H8</f>
      </c>
      <c>
        <f>O55/100*H55</f>
      </c>
    </row>
    <row r="56" spans="4:4" ht="89.25">
      <c r="D56" s="15" t="s">
        <v>649</v>
      </c>
    </row>
    <row r="57" spans="1:16" ht="12.75">
      <c r="A57" s="7">
        <v>19</v>
      </c>
      <c s="7" t="s">
        <v>650</v>
      </c>
      <c s="7" t="s">
        <v>44</v>
      </c>
      <c s="7" t="s">
        <v>651</v>
      </c>
      <c s="7" t="s">
        <v>303</v>
      </c>
      <c s="10">
        <v>28.755</v>
      </c>
      <c s="14"/>
      <c s="13">
        <f>ROUND((G57*F57),2)</f>
      </c>
      <c r="O57">
        <f>rekapitulace!H8</f>
      </c>
      <c>
        <f>O57/100*H57</f>
      </c>
    </row>
    <row r="58" spans="4:4" ht="63.75">
      <c r="D58" s="15" t="s">
        <v>652</v>
      </c>
    </row>
    <row r="59" spans="1:16" ht="12.75">
      <c r="A59" s="7">
        <v>20</v>
      </c>
      <c s="7" t="s">
        <v>653</v>
      </c>
      <c s="7" t="s">
        <v>44</v>
      </c>
      <c s="7" t="s">
        <v>654</v>
      </c>
      <c s="7" t="s">
        <v>547</v>
      </c>
      <c s="10">
        <v>2.588</v>
      </c>
      <c s="14"/>
      <c s="13">
        <f>ROUND((G59*F59),2)</f>
      </c>
      <c r="O59">
        <f>rekapitulace!H8</f>
      </c>
      <c>
        <f>O59/100*H59</f>
      </c>
    </row>
    <row r="60" spans="4:4" ht="89.25">
      <c r="D60" s="15" t="s">
        <v>655</v>
      </c>
    </row>
    <row r="61" spans="1:16" ht="12.75" customHeight="1">
      <c r="A61" s="16"/>
      <c s="16"/>
      <c s="16" t="s">
        <v>35</v>
      </c>
      <c s="16" t="s">
        <v>552</v>
      </c>
      <c s="16"/>
      <c s="16"/>
      <c s="16"/>
      <c s="16">
        <f>SUM(H53:H60)</f>
      </c>
      <c r="P61">
        <f>ROUND(SUM(P53:P60),2)</f>
      </c>
    </row>
    <row r="63" spans="1:8" ht="12.75" customHeight="1">
      <c r="A63" s="9"/>
      <c s="9"/>
      <c s="9" t="s">
        <v>36</v>
      </c>
      <c s="9" t="s">
        <v>375</v>
      </c>
      <c s="9"/>
      <c s="11"/>
      <c s="9"/>
      <c s="11"/>
    </row>
    <row r="64" spans="1:16" ht="12.75">
      <c r="A64" s="7">
        <v>21</v>
      </c>
      <c s="7" t="s">
        <v>656</v>
      </c>
      <c s="7" t="s">
        <v>44</v>
      </c>
      <c s="7" t="s">
        <v>657</v>
      </c>
      <c s="7" t="s">
        <v>303</v>
      </c>
      <c s="10">
        <v>14.526</v>
      </c>
      <c s="14"/>
      <c s="13">
        <f>ROUND((G64*F64),2)</f>
      </c>
      <c r="O64">
        <f>rekapitulace!H8</f>
      </c>
      <c>
        <f>O64/100*H64</f>
      </c>
    </row>
    <row r="65" spans="4:4" ht="216.75">
      <c r="D65" s="15" t="s">
        <v>658</v>
      </c>
    </row>
    <row r="66" spans="1:16" ht="12.75">
      <c r="A66" s="7">
        <v>22</v>
      </c>
      <c s="7" t="s">
        <v>659</v>
      </c>
      <c s="7" t="s">
        <v>44</v>
      </c>
      <c s="7" t="s">
        <v>660</v>
      </c>
      <c s="7" t="s">
        <v>303</v>
      </c>
      <c s="10">
        <v>7.755</v>
      </c>
      <c s="14"/>
      <c s="13">
        <f>ROUND((G66*F66),2)</f>
      </c>
      <c r="O66">
        <f>rekapitulace!H8</f>
      </c>
      <c>
        <f>O66/100*H66</f>
      </c>
    </row>
    <row r="67" spans="4:4" ht="76.5">
      <c r="D67" s="15" t="s">
        <v>661</v>
      </c>
    </row>
    <row r="68" spans="1:16" ht="12.75" customHeight="1">
      <c r="A68" s="16"/>
      <c s="16"/>
      <c s="16" t="s">
        <v>36</v>
      </c>
      <c s="16" t="s">
        <v>375</v>
      </c>
      <c s="16"/>
      <c s="16"/>
      <c s="16"/>
      <c s="16">
        <f>SUM(H64:H67)</f>
      </c>
      <c r="P68">
        <f>ROUND(SUM(P64:P67),2)</f>
      </c>
    </row>
    <row r="70" spans="1:8" ht="12.75" customHeight="1">
      <c r="A70" s="9"/>
      <c s="9"/>
      <c s="9" t="s">
        <v>40</v>
      </c>
      <c s="9" t="s">
        <v>75</v>
      </c>
      <c s="9"/>
      <c s="11"/>
      <c s="9"/>
      <c s="11"/>
    </row>
    <row r="71" spans="1:16" ht="12.75">
      <c r="A71" s="7">
        <v>23</v>
      </c>
      <c s="7" t="s">
        <v>598</v>
      </c>
      <c s="7" t="s">
        <v>44</v>
      </c>
      <c s="7" t="s">
        <v>599</v>
      </c>
      <c s="7" t="s">
        <v>108</v>
      </c>
      <c s="10">
        <v>18.49</v>
      </c>
      <c s="14"/>
      <c s="13">
        <f>ROUND((G71*F71),2)</f>
      </c>
      <c r="O71">
        <f>rekapitulace!H8</f>
      </c>
      <c>
        <f>O71/100*H71</f>
      </c>
    </row>
    <row r="72" spans="4:4" ht="76.5">
      <c r="D72" s="15" t="s">
        <v>662</v>
      </c>
    </row>
    <row r="73" spans="1:16" ht="12.75" customHeight="1">
      <c r="A73" s="16"/>
      <c s="16"/>
      <c s="16" t="s">
        <v>40</v>
      </c>
      <c s="16" t="s">
        <v>75</v>
      </c>
      <c s="16"/>
      <c s="16"/>
      <c s="16"/>
      <c s="16">
        <f>SUM(H71:H72)</f>
      </c>
      <c r="P73">
        <f>ROUND(SUM(P71:P72),2)</f>
      </c>
    </row>
    <row r="75" spans="1:8" ht="12.75" customHeight="1">
      <c r="A75" s="9"/>
      <c s="9"/>
      <c s="9" t="s">
        <v>83</v>
      </c>
      <c s="9" t="s">
        <v>82</v>
      </c>
      <c s="9"/>
      <c s="11"/>
      <c s="9"/>
      <c s="11"/>
    </row>
    <row r="76" spans="1:16" ht="12.75">
      <c r="A76" s="7">
        <v>24</v>
      </c>
      <c s="7" t="s">
        <v>610</v>
      </c>
      <c s="7" t="s">
        <v>44</v>
      </c>
      <c s="7" t="s">
        <v>611</v>
      </c>
      <c s="7" t="s">
        <v>108</v>
      </c>
      <c s="10">
        <v>16.96</v>
      </c>
      <c s="14"/>
      <c s="13">
        <f>ROUND((G76*F76),2)</f>
      </c>
      <c r="O76">
        <f>rekapitulace!H8</f>
      </c>
      <c>
        <f>O76/100*H76</f>
      </c>
    </row>
    <row r="77" spans="4:4" ht="38.25">
      <c r="D77" s="15" t="s">
        <v>663</v>
      </c>
    </row>
    <row r="78" spans="1:16" ht="12.75">
      <c r="A78" s="7">
        <v>25</v>
      </c>
      <c s="7" t="s">
        <v>664</v>
      </c>
      <c s="7" t="s">
        <v>44</v>
      </c>
      <c s="7" t="s">
        <v>665</v>
      </c>
      <c s="7" t="s">
        <v>303</v>
      </c>
      <c s="10">
        <v>19.042</v>
      </c>
      <c s="14"/>
      <c s="13">
        <f>ROUND((G78*F78),2)</f>
      </c>
      <c r="O78">
        <f>rekapitulace!H8</f>
      </c>
      <c>
        <f>O78/100*H78</f>
      </c>
    </row>
    <row r="79" spans="4:4" ht="89.25">
      <c r="D79" s="15" t="s">
        <v>666</v>
      </c>
    </row>
    <row r="80" spans="1:16" ht="12.75" customHeight="1">
      <c r="A80" s="16"/>
      <c s="16"/>
      <c s="16" t="s">
        <v>83</v>
      </c>
      <c s="16" t="s">
        <v>82</v>
      </c>
      <c s="16"/>
      <c s="16"/>
      <c s="16"/>
      <c s="16">
        <f>SUM(H76:H79)</f>
      </c>
      <c r="P80">
        <f>ROUND(SUM(P76:P79),2)</f>
      </c>
    </row>
    <row r="82" spans="1:16" ht="12.75" customHeight="1">
      <c r="A82" s="16"/>
      <c s="16"/>
      <c s="16"/>
      <c s="16" t="s">
        <v>63</v>
      </c>
      <c s="16"/>
      <c s="16"/>
      <c s="16"/>
      <c s="16">
        <f>+H16+H35+H50+H61+H68+H73+H80</f>
      </c>
      <c r="P82">
        <f>+P16+P35+P50+P61+P68+P73+P80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667</v>
      </c>
      <c s="5" t="s">
        <v>668</v>
      </c>
      <c s="5"/>
    </row>
    <row r="6" spans="1:5" ht="12.75" customHeight="1">
      <c r="A6" t="s">
        <v>17</v>
      </c>
      <c r="C6" s="5" t="s">
        <v>669</v>
      </c>
      <c s="5" t="s">
        <v>668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2003.101</v>
      </c>
      <c s="14"/>
      <c s="13">
        <f>ROUND((G12*F12),2)</f>
      </c>
      <c r="O12">
        <f>rekapitulace!H8</f>
      </c>
      <c>
        <f>O12/100*H12</f>
      </c>
    </row>
    <row r="13" spans="4:4" ht="153">
      <c r="D13" s="15" t="s">
        <v>670</v>
      </c>
    </row>
    <row r="14" spans="1:16" ht="12.75">
      <c r="A14" s="7">
        <v>2</v>
      </c>
      <c s="7" t="s">
        <v>671</v>
      </c>
      <c s="7" t="s">
        <v>44</v>
      </c>
      <c s="7" t="s">
        <v>337</v>
      </c>
      <c s="7" t="s">
        <v>547</v>
      </c>
      <c s="10">
        <v>1473.195</v>
      </c>
      <c s="14"/>
      <c s="13">
        <f>ROUND((G14*F14),2)</f>
      </c>
      <c r="O14">
        <f>rekapitulace!H8</f>
      </c>
      <c>
        <f>O14/100*H14</f>
      </c>
    </row>
    <row r="15" spans="4:4" ht="331.5">
      <c r="D15" s="15" t="s">
        <v>672</v>
      </c>
    </row>
    <row r="16" spans="1:16" ht="12.75">
      <c r="A16" s="7">
        <v>3</v>
      </c>
      <c s="7" t="s">
        <v>339</v>
      </c>
      <c s="7" t="s">
        <v>44</v>
      </c>
      <c s="7" t="s">
        <v>340</v>
      </c>
      <c s="7" t="s">
        <v>303</v>
      </c>
      <c s="10">
        <v>724.39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673</v>
      </c>
    </row>
    <row r="18" spans="1:16" ht="12.75">
      <c r="A18" s="7">
        <v>4</v>
      </c>
      <c s="7" t="s">
        <v>505</v>
      </c>
      <c s="7" t="s">
        <v>44</v>
      </c>
      <c s="7" t="s">
        <v>506</v>
      </c>
      <c s="7" t="s">
        <v>68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133</v>
      </c>
    </row>
    <row r="20" spans="1:16" ht="12.75">
      <c r="A20" s="7">
        <v>5</v>
      </c>
      <c s="7" t="s">
        <v>507</v>
      </c>
      <c s="7" t="s">
        <v>44</v>
      </c>
      <c s="7" t="s">
        <v>508</v>
      </c>
      <c s="7" t="s">
        <v>68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133</v>
      </c>
    </row>
    <row r="22" spans="1:16" ht="12.75" customHeight="1">
      <c r="A22" s="16"/>
      <c s="16"/>
      <c s="16" t="s">
        <v>42</v>
      </c>
      <c s="16" t="s">
        <v>41</v>
      </c>
      <c s="16"/>
      <c s="16"/>
      <c s="16"/>
      <c s="16">
        <f>SUM(H12:H21)</f>
      </c>
      <c r="P22">
        <f>ROUND(SUM(P12:P21),2)</f>
      </c>
    </row>
    <row r="24" spans="1:8" ht="12.75" customHeight="1">
      <c r="A24" s="9"/>
      <c s="9"/>
      <c s="9" t="s">
        <v>24</v>
      </c>
      <c s="9" t="s">
        <v>342</v>
      </c>
      <c s="9"/>
      <c s="11"/>
      <c s="9"/>
      <c s="11"/>
    </row>
    <row r="25" spans="1:16" ht="12.75">
      <c r="A25" s="7">
        <v>6</v>
      </c>
      <c s="7" t="s">
        <v>674</v>
      </c>
      <c s="7" t="s">
        <v>44</v>
      </c>
      <c s="7" t="s">
        <v>675</v>
      </c>
      <c s="7" t="s">
        <v>362</v>
      </c>
      <c s="10">
        <v>28.92</v>
      </c>
      <c s="14"/>
      <c s="13">
        <f>ROUND((G25*F25),2)</f>
      </c>
      <c r="O25">
        <f>rekapitulace!H8</f>
      </c>
      <c>
        <f>O25/100*H25</f>
      </c>
    </row>
    <row r="26" spans="4:4" ht="38.25">
      <c r="D26" s="15" t="s">
        <v>676</v>
      </c>
    </row>
    <row r="27" spans="1:16" ht="12.75">
      <c r="A27" s="7">
        <v>7</v>
      </c>
      <c s="7" t="s">
        <v>627</v>
      </c>
      <c s="7" t="s">
        <v>44</v>
      </c>
      <c s="7" t="s">
        <v>628</v>
      </c>
      <c s="7" t="s">
        <v>303</v>
      </c>
      <c s="10">
        <v>152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677</v>
      </c>
    </row>
    <row r="29" spans="1:16" ht="12.75">
      <c r="A29" s="7">
        <v>8</v>
      </c>
      <c s="7" t="s">
        <v>346</v>
      </c>
      <c s="7" t="s">
        <v>59</v>
      </c>
      <c s="7" t="s">
        <v>512</v>
      </c>
      <c s="7" t="s">
        <v>303</v>
      </c>
      <c s="10">
        <v>724.39</v>
      </c>
      <c s="14"/>
      <c s="13">
        <f>ROUND((G29*F29),2)</f>
      </c>
      <c r="O29">
        <f>rekapitulace!H8</f>
      </c>
      <c>
        <f>O29/100*H29</f>
      </c>
    </row>
    <row r="30" spans="4:4" ht="102">
      <c r="D30" s="15" t="s">
        <v>678</v>
      </c>
    </row>
    <row r="31" spans="1:16" ht="12.75">
      <c r="A31" s="7">
        <v>9</v>
      </c>
      <c s="7" t="s">
        <v>346</v>
      </c>
      <c s="7" t="s">
        <v>61</v>
      </c>
      <c s="7" t="s">
        <v>679</v>
      </c>
      <c s="7" t="s">
        <v>303</v>
      </c>
      <c s="10">
        <v>1141.43</v>
      </c>
      <c s="14"/>
      <c s="13">
        <f>ROUND((G31*F31),2)</f>
      </c>
      <c r="O31">
        <f>rekapitulace!H8</f>
      </c>
      <c>
        <f>O31/100*H31</f>
      </c>
    </row>
    <row r="32" spans="4:4" ht="280.5">
      <c r="D32" s="15" t="s">
        <v>680</v>
      </c>
    </row>
    <row r="33" spans="1:16" ht="12.75">
      <c r="A33" s="7">
        <v>10</v>
      </c>
      <c s="7" t="s">
        <v>515</v>
      </c>
      <c s="7" t="s">
        <v>44</v>
      </c>
      <c s="7" t="s">
        <v>516</v>
      </c>
      <c s="7" t="s">
        <v>303</v>
      </c>
      <c s="10">
        <v>2992.531</v>
      </c>
      <c s="14"/>
      <c s="13">
        <f>ROUND((G33*F33),2)</f>
      </c>
      <c r="O33">
        <f>rekapitulace!H8</f>
      </c>
      <c>
        <f>O33/100*H33</f>
      </c>
    </row>
    <row r="34" spans="4:4" ht="409.5">
      <c r="D34" s="15" t="s">
        <v>681</v>
      </c>
    </row>
    <row r="35" spans="1:16" ht="12.75">
      <c r="A35" s="7">
        <v>11</v>
      </c>
      <c s="7" t="s">
        <v>351</v>
      </c>
      <c s="7" t="s">
        <v>44</v>
      </c>
      <c s="7" t="s">
        <v>352</v>
      </c>
      <c s="7" t="s">
        <v>303</v>
      </c>
      <c s="10">
        <v>3144.531</v>
      </c>
      <c s="14"/>
      <c s="13">
        <f>ROUND((G35*F35),2)</f>
      </c>
      <c r="O35">
        <f>rekapitulace!H8</f>
      </c>
      <c>
        <f>O35/100*H35</f>
      </c>
    </row>
    <row r="36" spans="4:4" ht="165.75">
      <c r="D36" s="15" t="s">
        <v>682</v>
      </c>
    </row>
    <row r="37" spans="1:16" ht="12.75">
      <c r="A37" s="7">
        <v>12</v>
      </c>
      <c s="7" t="s">
        <v>519</v>
      </c>
      <c s="7" t="s">
        <v>44</v>
      </c>
      <c s="7" t="s">
        <v>520</v>
      </c>
      <c s="7" t="s">
        <v>303</v>
      </c>
      <c s="10">
        <v>1626.31</v>
      </c>
      <c s="14"/>
      <c s="13">
        <f>ROUND((G37*F37),2)</f>
      </c>
      <c r="O37">
        <f>rekapitulace!H8</f>
      </c>
      <c>
        <f>O37/100*H37</f>
      </c>
    </row>
    <row r="38" spans="4:4" ht="409.5">
      <c r="D38" s="15" t="s">
        <v>683</v>
      </c>
    </row>
    <row r="39" spans="1:16" ht="12.75">
      <c r="A39" s="7">
        <v>13</v>
      </c>
      <c s="7" t="s">
        <v>522</v>
      </c>
      <c s="7" t="s">
        <v>44</v>
      </c>
      <c s="7" t="s">
        <v>523</v>
      </c>
      <c s="7" t="s">
        <v>303</v>
      </c>
      <c s="10">
        <v>239.509</v>
      </c>
      <c s="14"/>
      <c s="13">
        <f>ROUND((G39*F39),2)</f>
      </c>
      <c r="O39">
        <f>rekapitulace!H8</f>
      </c>
      <c>
        <f>O39/100*H39</f>
      </c>
    </row>
    <row r="40" spans="4:4" ht="63.75">
      <c r="D40" s="15" t="s">
        <v>684</v>
      </c>
    </row>
    <row r="41" spans="1:16" ht="12.75">
      <c r="A41" s="7">
        <v>14</v>
      </c>
      <c s="7" t="s">
        <v>525</v>
      </c>
      <c s="7" t="s">
        <v>44</v>
      </c>
      <c s="7" t="s">
        <v>526</v>
      </c>
      <c s="7" t="s">
        <v>303</v>
      </c>
      <c s="10">
        <v>112.54</v>
      </c>
      <c s="14"/>
      <c s="13">
        <f>ROUND((G41*F41),2)</f>
      </c>
      <c r="O41">
        <f>rekapitulace!H8</f>
      </c>
      <c>
        <f>O41/100*H41</f>
      </c>
    </row>
    <row r="42" spans="4:4" ht="165.75">
      <c r="D42" s="15" t="s">
        <v>685</v>
      </c>
    </row>
    <row r="43" spans="1:16" ht="12.75" customHeight="1">
      <c r="A43" s="16"/>
      <c s="16"/>
      <c s="16" t="s">
        <v>24</v>
      </c>
      <c s="16" t="s">
        <v>342</v>
      </c>
      <c s="16"/>
      <c s="16"/>
      <c s="16"/>
      <c s="16">
        <f>SUM(H25:H42)</f>
      </c>
      <c r="P43">
        <f>ROUND(SUM(P25:P42),2)</f>
      </c>
    </row>
    <row r="45" spans="1:8" ht="12.75" customHeight="1">
      <c r="A45" s="9"/>
      <c s="9"/>
      <c s="9" t="s">
        <v>34</v>
      </c>
      <c s="9" t="s">
        <v>370</v>
      </c>
      <c s="9"/>
      <c s="11"/>
      <c s="9"/>
      <c s="11"/>
    </row>
    <row r="46" spans="1:16" ht="12.75">
      <c r="A46" s="7">
        <v>15</v>
      </c>
      <c s="7" t="s">
        <v>530</v>
      </c>
      <c s="7" t="s">
        <v>44</v>
      </c>
      <c s="7" t="s">
        <v>531</v>
      </c>
      <c s="7" t="s">
        <v>303</v>
      </c>
      <c s="10">
        <v>0.476</v>
      </c>
      <c s="14"/>
      <c s="13">
        <f>ROUND((G46*F46),2)</f>
      </c>
      <c r="O46">
        <f>rekapitulace!H8</f>
      </c>
      <c>
        <f>O46/100*H46</f>
      </c>
    </row>
    <row r="47" spans="4:4" ht="102">
      <c r="D47" s="15" t="s">
        <v>686</v>
      </c>
    </row>
    <row r="48" spans="1:16" ht="12.75">
      <c r="A48" s="7">
        <v>16</v>
      </c>
      <c s="7" t="s">
        <v>687</v>
      </c>
      <c s="7" t="s">
        <v>44</v>
      </c>
      <c s="7" t="s">
        <v>688</v>
      </c>
      <c s="7" t="s">
        <v>362</v>
      </c>
      <c s="10">
        <v>107.38</v>
      </c>
      <c s="14"/>
      <c s="13">
        <f>ROUND((G48*F48),2)</f>
      </c>
      <c r="O48">
        <f>rekapitulace!H8</f>
      </c>
      <c>
        <f>O48/100*H48</f>
      </c>
    </row>
    <row r="49" spans="4:4" ht="153">
      <c r="D49" s="15" t="s">
        <v>689</v>
      </c>
    </row>
    <row r="50" spans="1:16" ht="12.75">
      <c r="A50" s="7">
        <v>17</v>
      </c>
      <c s="7" t="s">
        <v>536</v>
      </c>
      <c s="7" t="s">
        <v>44</v>
      </c>
      <c s="7" t="s">
        <v>639</v>
      </c>
      <c s="7" t="s">
        <v>362</v>
      </c>
      <c s="10">
        <v>60</v>
      </c>
      <c s="14"/>
      <c s="13">
        <f>ROUND((G50*F50),2)</f>
      </c>
      <c r="O50">
        <f>rekapitulace!H8</f>
      </c>
      <c>
        <f>O50/100*H50</f>
      </c>
    </row>
    <row r="51" spans="4:4" ht="76.5">
      <c r="D51" s="15" t="s">
        <v>690</v>
      </c>
    </row>
    <row r="52" spans="1:16" ht="12.75">
      <c r="A52" s="7">
        <v>18</v>
      </c>
      <c s="7" t="s">
        <v>539</v>
      </c>
      <c s="7" t="s">
        <v>44</v>
      </c>
      <c s="7" t="s">
        <v>540</v>
      </c>
      <c s="7" t="s">
        <v>362</v>
      </c>
      <c s="10">
        <v>60</v>
      </c>
      <c s="14"/>
      <c s="13">
        <f>ROUND((G52*F52),2)</f>
      </c>
      <c r="O52">
        <f>rekapitulace!H8</f>
      </c>
      <c>
        <f>O52/100*H52</f>
      </c>
    </row>
    <row r="53" spans="4:4" ht="63.75">
      <c r="D53" s="15" t="s">
        <v>691</v>
      </c>
    </row>
    <row r="54" spans="1:16" ht="12.75">
      <c r="A54" s="7">
        <v>19</v>
      </c>
      <c s="7" t="s">
        <v>542</v>
      </c>
      <c s="7" t="s">
        <v>44</v>
      </c>
      <c s="7" t="s">
        <v>543</v>
      </c>
      <c s="7" t="s">
        <v>303</v>
      </c>
      <c s="10">
        <v>64.414</v>
      </c>
      <c s="14"/>
      <c s="13">
        <f>ROUND((G54*F54),2)</f>
      </c>
      <c r="O54">
        <f>rekapitulace!H8</f>
      </c>
      <c>
        <f>O54/100*H54</f>
      </c>
    </row>
    <row r="55" spans="4:4" ht="242.25">
      <c r="D55" s="15" t="s">
        <v>692</v>
      </c>
    </row>
    <row r="56" spans="1:16" ht="12.75">
      <c r="A56" s="7">
        <v>20</v>
      </c>
      <c s="7" t="s">
        <v>545</v>
      </c>
      <c s="7" t="s">
        <v>44</v>
      </c>
      <c s="7" t="s">
        <v>546</v>
      </c>
      <c s="7" t="s">
        <v>547</v>
      </c>
      <c s="10">
        <v>6.441</v>
      </c>
      <c s="14"/>
      <c s="13">
        <f>ROUND((G56*F56),2)</f>
      </c>
      <c r="O56">
        <f>rekapitulace!H8</f>
      </c>
      <c>
        <f>O56/100*H56</f>
      </c>
    </row>
    <row r="57" spans="4:4" ht="102">
      <c r="D57" s="15" t="s">
        <v>693</v>
      </c>
    </row>
    <row r="58" spans="1:16" ht="12.75">
      <c r="A58" s="7">
        <v>21</v>
      </c>
      <c s="7" t="s">
        <v>549</v>
      </c>
      <c s="7" t="s">
        <v>44</v>
      </c>
      <c s="7" t="s">
        <v>550</v>
      </c>
      <c s="7" t="s">
        <v>362</v>
      </c>
      <c s="10">
        <v>107.38</v>
      </c>
      <c s="14"/>
      <c s="13">
        <f>ROUND((G58*F58),2)</f>
      </c>
      <c r="O58">
        <f>rekapitulace!H8</f>
      </c>
      <c>
        <f>O58/100*H58</f>
      </c>
    </row>
    <row r="59" spans="4:4" ht="153">
      <c r="D59" s="15" t="s">
        <v>689</v>
      </c>
    </row>
    <row r="60" spans="1:16" ht="12.75" customHeight="1">
      <c r="A60" s="16"/>
      <c s="16"/>
      <c s="16" t="s">
        <v>34</v>
      </c>
      <c s="16" t="s">
        <v>370</v>
      </c>
      <c s="16"/>
      <c s="16"/>
      <c s="16"/>
      <c s="16">
        <f>SUM(H46:H59)</f>
      </c>
      <c r="P60">
        <f>ROUND(SUM(P46:P59),2)</f>
      </c>
    </row>
    <row r="62" spans="1:8" ht="12.75" customHeight="1">
      <c r="A62" s="9"/>
      <c s="9"/>
      <c s="9" t="s">
        <v>35</v>
      </c>
      <c s="9" t="s">
        <v>552</v>
      </c>
      <c s="9"/>
      <c s="11"/>
      <c s="9"/>
      <c s="11"/>
    </row>
    <row r="63" spans="1:16" ht="12.75">
      <c r="A63" s="7">
        <v>22</v>
      </c>
      <c s="7" t="s">
        <v>650</v>
      </c>
      <c s="7" t="s">
        <v>44</v>
      </c>
      <c s="7" t="s">
        <v>651</v>
      </c>
      <c s="7" t="s">
        <v>303</v>
      </c>
      <c s="10">
        <v>17.15</v>
      </c>
      <c s="14"/>
      <c s="13">
        <f>ROUND((G63*F63),2)</f>
      </c>
      <c r="O63">
        <f>rekapitulace!H8</f>
      </c>
      <c>
        <f>O63/100*H63</f>
      </c>
    </row>
    <row r="64" spans="4:4" ht="89.25">
      <c r="D64" s="15" t="s">
        <v>694</v>
      </c>
    </row>
    <row r="65" spans="1:16" ht="12.75">
      <c r="A65" s="7">
        <v>23</v>
      </c>
      <c s="7" t="s">
        <v>653</v>
      </c>
      <c s="7" t="s">
        <v>44</v>
      </c>
      <c s="7" t="s">
        <v>654</v>
      </c>
      <c s="7" t="s">
        <v>547</v>
      </c>
      <c s="10">
        <v>1.544</v>
      </c>
      <c s="14"/>
      <c s="13">
        <f>ROUND((G65*F65),2)</f>
      </c>
      <c r="O65">
        <f>rekapitulace!H8</f>
      </c>
      <c>
        <f>O65/100*H65</f>
      </c>
    </row>
    <row r="66" spans="4:4" ht="89.25">
      <c r="D66" s="15" t="s">
        <v>695</v>
      </c>
    </row>
    <row r="67" spans="1:16" ht="12.75">
      <c r="A67" s="7">
        <v>24</v>
      </c>
      <c s="7" t="s">
        <v>559</v>
      </c>
      <c s="7" t="s">
        <v>44</v>
      </c>
      <c s="7" t="s">
        <v>560</v>
      </c>
      <c s="7" t="s">
        <v>303</v>
      </c>
      <c s="10">
        <v>72.053</v>
      </c>
      <c s="14"/>
      <c s="13">
        <f>ROUND((G67*F67),2)</f>
      </c>
      <c r="O67">
        <f>rekapitulace!H8</f>
      </c>
      <c>
        <f>O67/100*H67</f>
      </c>
    </row>
    <row r="68" spans="4:4" ht="229.5">
      <c r="D68" s="15" t="s">
        <v>696</v>
      </c>
    </row>
    <row r="69" spans="1:16" ht="12.75">
      <c r="A69" s="7">
        <v>25</v>
      </c>
      <c s="7" t="s">
        <v>562</v>
      </c>
      <c s="7" t="s">
        <v>44</v>
      </c>
      <c s="7" t="s">
        <v>563</v>
      </c>
      <c s="7" t="s">
        <v>547</v>
      </c>
      <c s="10">
        <v>9.367</v>
      </c>
      <c s="14"/>
      <c s="13">
        <f>ROUND((G69*F69),2)</f>
      </c>
      <c r="O69">
        <f>rekapitulace!H8</f>
      </c>
      <c>
        <f>O69/100*H69</f>
      </c>
    </row>
    <row r="70" spans="4:4" ht="102">
      <c r="D70" s="15" t="s">
        <v>697</v>
      </c>
    </row>
    <row r="71" spans="1:16" ht="12.75">
      <c r="A71" s="7">
        <v>26</v>
      </c>
      <c s="7" t="s">
        <v>698</v>
      </c>
      <c s="7" t="s">
        <v>44</v>
      </c>
      <c s="7" t="s">
        <v>699</v>
      </c>
      <c s="7" t="s">
        <v>303</v>
      </c>
      <c s="10">
        <v>124.043</v>
      </c>
      <c s="14"/>
      <c s="13">
        <f>ROUND((G71*F71),2)</f>
      </c>
      <c r="O71">
        <f>rekapitulace!H8</f>
      </c>
      <c>
        <f>O71/100*H71</f>
      </c>
    </row>
    <row r="72" spans="4:4" ht="242.25">
      <c r="D72" s="15" t="s">
        <v>700</v>
      </c>
    </row>
    <row r="73" spans="1:16" ht="12.75">
      <c r="A73" s="7">
        <v>27</v>
      </c>
      <c s="7" t="s">
        <v>701</v>
      </c>
      <c s="7" t="s">
        <v>44</v>
      </c>
      <c s="7" t="s">
        <v>702</v>
      </c>
      <c s="7" t="s">
        <v>547</v>
      </c>
      <c s="10">
        <v>16.126</v>
      </c>
      <c s="14"/>
      <c s="13">
        <f>ROUND((G73*F73),2)</f>
      </c>
      <c r="O73">
        <f>rekapitulace!H8</f>
      </c>
      <c>
        <f>O73/100*H73</f>
      </c>
    </row>
    <row r="74" spans="4:4" ht="102">
      <c r="D74" s="15" t="s">
        <v>703</v>
      </c>
    </row>
    <row r="75" spans="1:16" ht="12.75" customHeight="1">
      <c r="A75" s="16"/>
      <c s="16"/>
      <c s="16" t="s">
        <v>35</v>
      </c>
      <c s="16" t="s">
        <v>552</v>
      </c>
      <c s="16"/>
      <c s="16"/>
      <c s="16"/>
      <c s="16">
        <f>SUM(H63:H74)</f>
      </c>
      <c r="P75">
        <f>ROUND(SUM(P63:P74),2)</f>
      </c>
    </row>
    <row r="77" spans="1:8" ht="12.75" customHeight="1">
      <c r="A77" s="9"/>
      <c s="9"/>
      <c s="9" t="s">
        <v>36</v>
      </c>
      <c s="9" t="s">
        <v>375</v>
      </c>
      <c s="9"/>
      <c s="11"/>
      <c s="9"/>
      <c s="11"/>
    </row>
    <row r="78" spans="1:16" ht="12.75">
      <c r="A78" s="7">
        <v>28</v>
      </c>
      <c s="7" t="s">
        <v>704</v>
      </c>
      <c s="7" t="s">
        <v>44</v>
      </c>
      <c s="7" t="s">
        <v>705</v>
      </c>
      <c s="7" t="s">
        <v>303</v>
      </c>
      <c s="10">
        <v>13.93</v>
      </c>
      <c s="14"/>
      <c s="13">
        <f>ROUND((G78*F78),2)</f>
      </c>
      <c r="O78">
        <f>rekapitulace!H8</f>
      </c>
      <c>
        <f>O78/100*H78</f>
      </c>
    </row>
    <row r="79" spans="4:4" ht="140.25">
      <c r="D79" s="15" t="s">
        <v>706</v>
      </c>
    </row>
    <row r="80" spans="1:16" ht="12.75">
      <c r="A80" s="7">
        <v>29</v>
      </c>
      <c s="7" t="s">
        <v>707</v>
      </c>
      <c s="7" t="s">
        <v>44</v>
      </c>
      <c s="7" t="s">
        <v>708</v>
      </c>
      <c s="7" t="s">
        <v>547</v>
      </c>
      <c s="10">
        <v>1.532</v>
      </c>
      <c s="14"/>
      <c s="13">
        <f>ROUND((G80*F80),2)</f>
      </c>
      <c r="O80">
        <f>rekapitulace!H8</f>
      </c>
      <c>
        <f>O80/100*H80</f>
      </c>
    </row>
    <row r="81" spans="4:4" ht="89.25">
      <c r="D81" s="15" t="s">
        <v>709</v>
      </c>
    </row>
    <row r="82" spans="1:16" ht="12.75">
      <c r="A82" s="7">
        <v>30</v>
      </c>
      <c s="7" t="s">
        <v>656</v>
      </c>
      <c s="7" t="s">
        <v>44</v>
      </c>
      <c s="7" t="s">
        <v>657</v>
      </c>
      <c s="7" t="s">
        <v>303</v>
      </c>
      <c s="10">
        <v>26.124</v>
      </c>
      <c s="14"/>
      <c s="13">
        <f>ROUND((G82*F82),2)</f>
      </c>
      <c r="O82">
        <f>rekapitulace!H8</f>
      </c>
      <c>
        <f>O82/100*H82</f>
      </c>
    </row>
    <row r="83" spans="4:4" ht="409.5">
      <c r="D83" s="15" t="s">
        <v>710</v>
      </c>
    </row>
    <row r="84" spans="1:16" ht="12.75">
      <c r="A84" s="7">
        <v>31</v>
      </c>
      <c s="7" t="s">
        <v>582</v>
      </c>
      <c s="7" t="s">
        <v>44</v>
      </c>
      <c s="7" t="s">
        <v>583</v>
      </c>
      <c s="7" t="s">
        <v>303</v>
      </c>
      <c s="10">
        <v>32.214</v>
      </c>
      <c s="14"/>
      <c s="13">
        <f>ROUND((G84*F84),2)</f>
      </c>
      <c r="O84">
        <f>rekapitulace!H8</f>
      </c>
      <c>
        <f>O84/100*H84</f>
      </c>
    </row>
    <row r="85" spans="4:4" ht="242.25">
      <c r="D85" s="15" t="s">
        <v>711</v>
      </c>
    </row>
    <row r="86" spans="1:16" ht="12.75" customHeight="1">
      <c r="A86" s="16"/>
      <c s="16"/>
      <c s="16" t="s">
        <v>36</v>
      </c>
      <c s="16" t="s">
        <v>375</v>
      </c>
      <c s="16"/>
      <c s="16"/>
      <c s="16"/>
      <c s="16">
        <f>SUM(H78:H85)</f>
      </c>
      <c r="P86">
        <f>ROUND(SUM(P78:P85),2)</f>
      </c>
    </row>
    <row r="88" spans="1:8" ht="12.75" customHeight="1">
      <c r="A88" s="9"/>
      <c s="9"/>
      <c s="9" t="s">
        <v>39</v>
      </c>
      <c s="9" t="s">
        <v>585</v>
      </c>
      <c s="9"/>
      <c s="11"/>
      <c s="9"/>
      <c s="11"/>
    </row>
    <row r="89" spans="1:16" ht="12.75">
      <c r="A89" s="7">
        <v>32</v>
      </c>
      <c s="7" t="s">
        <v>712</v>
      </c>
      <c s="7" t="s">
        <v>44</v>
      </c>
      <c s="7" t="s">
        <v>713</v>
      </c>
      <c s="7" t="s">
        <v>362</v>
      </c>
      <c s="10">
        <v>86.5</v>
      </c>
      <c s="14"/>
      <c s="13">
        <f>ROUND((G89*F89),2)</f>
      </c>
      <c r="O89">
        <f>rekapitulace!H8</f>
      </c>
      <c>
        <f>O89/100*H89</f>
      </c>
    </row>
    <row r="90" spans="4:4" ht="76.5">
      <c r="D90" s="15" t="s">
        <v>714</v>
      </c>
    </row>
    <row r="91" spans="1:16" ht="12.75" customHeight="1">
      <c r="A91" s="16"/>
      <c s="16"/>
      <c s="16" t="s">
        <v>39</v>
      </c>
      <c s="16" t="s">
        <v>585</v>
      </c>
      <c s="16"/>
      <c s="16"/>
      <c s="16"/>
      <c s="16">
        <f>SUM(H89:H90)</f>
      </c>
      <c r="P91">
        <f>ROUND(SUM(P89:P90),2)</f>
      </c>
    </row>
    <row r="93" spans="1:8" ht="12.75" customHeight="1">
      <c r="A93" s="9"/>
      <c s="9"/>
      <c s="9" t="s">
        <v>40</v>
      </c>
      <c s="9" t="s">
        <v>75</v>
      </c>
      <c s="9"/>
      <c s="11"/>
      <c s="9"/>
      <c s="11"/>
    </row>
    <row r="94" spans="1:16" ht="12.75">
      <c r="A94" s="7">
        <v>33</v>
      </c>
      <c s="7" t="s">
        <v>598</v>
      </c>
      <c s="7" t="s">
        <v>44</v>
      </c>
      <c s="7" t="s">
        <v>599</v>
      </c>
      <c s="7" t="s">
        <v>108</v>
      </c>
      <c s="10">
        <v>8.8</v>
      </c>
      <c s="14"/>
      <c s="13">
        <f>ROUND((G94*F94),2)</f>
      </c>
      <c r="O94">
        <f>rekapitulace!H8</f>
      </c>
      <c>
        <f>O94/100*H94</f>
      </c>
    </row>
    <row r="95" spans="4:4" ht="38.25">
      <c r="D95" s="15" t="s">
        <v>715</v>
      </c>
    </row>
    <row r="96" spans="1:16" ht="12.75">
      <c r="A96" s="7">
        <v>34</v>
      </c>
      <c s="7" t="s">
        <v>716</v>
      </c>
      <c s="7" t="s">
        <v>44</v>
      </c>
      <c s="7" t="s">
        <v>717</v>
      </c>
      <c s="7" t="s">
        <v>108</v>
      </c>
      <c s="10">
        <v>3.6</v>
      </c>
      <c s="14"/>
      <c s="13">
        <f>ROUND((G96*F96),2)</f>
      </c>
      <c r="O96">
        <f>rekapitulace!H8</f>
      </c>
      <c>
        <f>O96/100*H96</f>
      </c>
    </row>
    <row r="97" spans="4:4" ht="102">
      <c r="D97" s="15" t="s">
        <v>718</v>
      </c>
    </row>
    <row r="98" spans="1:16" ht="12.75" customHeight="1">
      <c r="A98" s="16"/>
      <c s="16"/>
      <c s="16" t="s">
        <v>40</v>
      </c>
      <c s="16" t="s">
        <v>75</v>
      </c>
      <c s="16"/>
      <c s="16"/>
      <c s="16"/>
      <c s="16">
        <f>SUM(H94:H97)</f>
      </c>
      <c r="P98">
        <f>ROUND(SUM(P94:P97),2)</f>
      </c>
    </row>
    <row r="100" spans="1:8" ht="12.75" customHeight="1">
      <c r="A100" s="9"/>
      <c s="9"/>
      <c s="9" t="s">
        <v>83</v>
      </c>
      <c s="9" t="s">
        <v>82</v>
      </c>
      <c s="9"/>
      <c s="11"/>
      <c s="9"/>
      <c s="11"/>
    </row>
    <row r="101" spans="1:16" ht="12.75">
      <c r="A101" s="7">
        <v>35</v>
      </c>
      <c s="7" t="s">
        <v>610</v>
      </c>
      <c s="7" t="s">
        <v>44</v>
      </c>
      <c s="7" t="s">
        <v>611</v>
      </c>
      <c s="7" t="s">
        <v>108</v>
      </c>
      <c s="10">
        <v>57.8</v>
      </c>
      <c s="14"/>
      <c s="13">
        <f>ROUND((G101*F101),2)</f>
      </c>
      <c r="O101">
        <f>rekapitulace!H8</f>
      </c>
      <c>
        <f>O101/100*H101</f>
      </c>
    </row>
    <row r="102" spans="4:4" ht="140.25">
      <c r="D102" s="15" t="s">
        <v>719</v>
      </c>
    </row>
    <row r="103" spans="1:16" ht="12.75">
      <c r="A103" s="7">
        <v>36</v>
      </c>
      <c s="7" t="s">
        <v>720</v>
      </c>
      <c s="7" t="s">
        <v>44</v>
      </c>
      <c s="7" t="s">
        <v>721</v>
      </c>
      <c s="7" t="s">
        <v>108</v>
      </c>
      <c s="10">
        <v>31</v>
      </c>
      <c s="14"/>
      <c s="13">
        <f>ROUND((G103*F103),2)</f>
      </c>
      <c r="O103">
        <f>rekapitulace!H8</f>
      </c>
      <c>
        <f>O103/100*H103</f>
      </c>
    </row>
    <row r="104" spans="4:4" ht="38.25">
      <c r="D104" s="15" t="s">
        <v>722</v>
      </c>
    </row>
    <row r="105" spans="1:16" ht="12.75">
      <c r="A105" s="7">
        <v>37</v>
      </c>
      <c s="7" t="s">
        <v>613</v>
      </c>
      <c s="7" t="s">
        <v>44</v>
      </c>
      <c s="7" t="s">
        <v>614</v>
      </c>
      <c s="7" t="s">
        <v>68</v>
      </c>
      <c s="10">
        <v>6</v>
      </c>
      <c s="14"/>
      <c s="13">
        <f>ROUND((G105*F105),2)</f>
      </c>
      <c r="O105">
        <f>rekapitulace!H8</f>
      </c>
      <c>
        <f>O105/100*H105</f>
      </c>
    </row>
    <row r="106" spans="4:4" ht="25.5">
      <c r="D106" s="15" t="s">
        <v>169</v>
      </c>
    </row>
    <row r="107" spans="1:16" ht="12.75">
      <c r="A107" s="7">
        <v>38</v>
      </c>
      <c s="7" t="s">
        <v>723</v>
      </c>
      <c s="7" t="s">
        <v>44</v>
      </c>
      <c s="7" t="s">
        <v>724</v>
      </c>
      <c s="7" t="s">
        <v>68</v>
      </c>
      <c s="10">
        <v>2</v>
      </c>
      <c s="14"/>
      <c s="13">
        <f>ROUND((G107*F107),2)</f>
      </c>
      <c r="O107">
        <f>rekapitulace!H8</f>
      </c>
      <c>
        <f>O107/100*H107</f>
      </c>
    </row>
    <row r="108" spans="4:4" ht="25.5">
      <c r="D108" s="15" t="s">
        <v>102</v>
      </c>
    </row>
    <row r="109" spans="1:16" ht="12.75">
      <c r="A109" s="7">
        <v>39</v>
      </c>
      <c s="7" t="s">
        <v>725</v>
      </c>
      <c s="7" t="s">
        <v>44</v>
      </c>
      <c s="7" t="s">
        <v>726</v>
      </c>
      <c s="7" t="s">
        <v>303</v>
      </c>
      <c s="10">
        <v>27.885</v>
      </c>
      <c s="14"/>
      <c s="13">
        <f>ROUND((G109*F109),2)</f>
      </c>
      <c r="O109">
        <f>rekapitulace!H8</f>
      </c>
      <c>
        <f>O109/100*H109</f>
      </c>
    </row>
    <row r="110" spans="4:4" ht="63.75">
      <c r="D110" s="15" t="s">
        <v>727</v>
      </c>
    </row>
    <row r="111" spans="1:16" ht="12.75">
      <c r="A111" s="7">
        <v>40</v>
      </c>
      <c s="7" t="s">
        <v>728</v>
      </c>
      <c s="7" t="s">
        <v>44</v>
      </c>
      <c s="7" t="s">
        <v>729</v>
      </c>
      <c s="7" t="s">
        <v>303</v>
      </c>
      <c s="10">
        <v>584.655</v>
      </c>
      <c s="14"/>
      <c s="13">
        <f>ROUND((G111*F111),2)</f>
      </c>
      <c r="O111">
        <f>rekapitulace!H8</f>
      </c>
      <c>
        <f>O111/100*H111</f>
      </c>
    </row>
    <row r="112" spans="4:4" ht="357">
      <c r="D112" s="15" t="s">
        <v>730</v>
      </c>
    </row>
    <row r="113" spans="1:16" ht="12.75" customHeight="1">
      <c r="A113" s="16"/>
      <c s="16"/>
      <c s="16" t="s">
        <v>83</v>
      </c>
      <c s="16" t="s">
        <v>82</v>
      </c>
      <c s="16"/>
      <c s="16"/>
      <c s="16"/>
      <c s="16">
        <f>SUM(H101:H112)</f>
      </c>
      <c r="P113">
        <f>ROUND(SUM(P101:P112),2)</f>
      </c>
    </row>
    <row r="115" spans="1:16" ht="12.75" customHeight="1">
      <c r="A115" s="16"/>
      <c s="16"/>
      <c s="16"/>
      <c s="16" t="s">
        <v>63</v>
      </c>
      <c s="16"/>
      <c s="16"/>
      <c s="16"/>
      <c s="16">
        <f>+H22+H43+H60+H75+H86+H91+H98+H113</f>
      </c>
      <c r="P115">
        <f>+P22+P43+P60+P75+P86+P91+P98+P113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731</v>
      </c>
      <c s="5" t="s">
        <v>622</v>
      </c>
      <c s="5"/>
    </row>
    <row r="6" spans="1:5" ht="12.75" customHeight="1">
      <c r="A6" t="s">
        <v>17</v>
      </c>
      <c r="C6" s="5" t="s">
        <v>732</v>
      </c>
      <c s="5" t="s">
        <v>622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181.946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733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342</v>
      </c>
      <c s="9"/>
      <c s="11"/>
      <c s="9"/>
      <c s="11"/>
    </row>
    <row r="17" spans="1:16" ht="12.75">
      <c r="A17" s="7">
        <v>2</v>
      </c>
      <c s="7" t="s">
        <v>734</v>
      </c>
      <c s="7" t="s">
        <v>44</v>
      </c>
      <c s="7" t="s">
        <v>735</v>
      </c>
      <c s="7" t="s">
        <v>108</v>
      </c>
      <c s="10">
        <v>34</v>
      </c>
      <c s="14"/>
      <c s="13">
        <f>ROUND((G17*F17),2)</f>
      </c>
      <c r="O17">
        <f>rekapitulace!H8</f>
      </c>
      <c>
        <f>O17/100*H17</f>
      </c>
    </row>
    <row r="18" spans="4:4" ht="51">
      <c r="D18" s="15" t="s">
        <v>736</v>
      </c>
    </row>
    <row r="19" spans="1:16" ht="12.75">
      <c r="A19" s="7">
        <v>3</v>
      </c>
      <c s="7" t="s">
        <v>627</v>
      </c>
      <c s="7" t="s">
        <v>44</v>
      </c>
      <c s="7" t="s">
        <v>628</v>
      </c>
      <c s="7" t="s">
        <v>303</v>
      </c>
      <c s="10">
        <v>181.946</v>
      </c>
      <c s="14"/>
      <c s="13">
        <f>ROUND((G19*F19),2)</f>
      </c>
      <c r="O19">
        <f>rekapitulace!H8</f>
      </c>
      <c>
        <f>O19/100*H19</f>
      </c>
    </row>
    <row r="20" spans="4:4" ht="51">
      <c r="D20" s="15" t="s">
        <v>737</v>
      </c>
    </row>
    <row r="21" spans="1:16" ht="12.75">
      <c r="A21" s="7">
        <v>4</v>
      </c>
      <c s="7" t="s">
        <v>346</v>
      </c>
      <c s="7" t="s">
        <v>44</v>
      </c>
      <c s="7" t="s">
        <v>349</v>
      </c>
      <c s="7" t="s">
        <v>303</v>
      </c>
      <c s="10">
        <v>2.25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738</v>
      </c>
    </row>
    <row r="23" spans="1:16" ht="12.75">
      <c r="A23" s="7">
        <v>5</v>
      </c>
      <c s="7" t="s">
        <v>351</v>
      </c>
      <c s="7" t="s">
        <v>44</v>
      </c>
      <c s="7" t="s">
        <v>352</v>
      </c>
      <c s="7" t="s">
        <v>303</v>
      </c>
      <c s="10">
        <v>181.946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739</v>
      </c>
    </row>
    <row r="25" spans="1:16" ht="12.75">
      <c r="A25" s="7">
        <v>6</v>
      </c>
      <c s="7" t="s">
        <v>364</v>
      </c>
      <c s="7" t="s">
        <v>44</v>
      </c>
      <c s="7" t="s">
        <v>365</v>
      </c>
      <c s="7" t="s">
        <v>303</v>
      </c>
      <c s="10">
        <v>2.25</v>
      </c>
      <c s="14"/>
      <c s="13">
        <f>ROUND((G25*F25),2)</f>
      </c>
      <c r="O25">
        <f>rekapitulace!H8</f>
      </c>
      <c>
        <f>O25/100*H25</f>
      </c>
    </row>
    <row r="26" spans="4:4" ht="51">
      <c r="D26" s="15" t="s">
        <v>740</v>
      </c>
    </row>
    <row r="27" spans="1:16" ht="12.75" customHeight="1">
      <c r="A27" s="16"/>
      <c s="16"/>
      <c s="16" t="s">
        <v>24</v>
      </c>
      <c s="16" t="s">
        <v>342</v>
      </c>
      <c s="16"/>
      <c s="16"/>
      <c s="16"/>
      <c s="16">
        <f>SUM(H17:H26)</f>
      </c>
      <c r="P27">
        <f>ROUND(SUM(P17:P26),2)</f>
      </c>
    </row>
    <row r="29" spans="1:8" ht="12.75" customHeight="1">
      <c r="A29" s="9"/>
      <c s="9"/>
      <c s="9" t="s">
        <v>36</v>
      </c>
      <c s="9" t="s">
        <v>375</v>
      </c>
      <c s="9"/>
      <c s="11"/>
      <c s="9"/>
      <c s="11"/>
    </row>
    <row r="30" spans="1:16" ht="12.75">
      <c r="A30" s="7">
        <v>7</v>
      </c>
      <c s="7" t="s">
        <v>741</v>
      </c>
      <c s="7" t="s">
        <v>44</v>
      </c>
      <c s="7" t="s">
        <v>742</v>
      </c>
      <c s="7" t="s">
        <v>303</v>
      </c>
      <c s="10">
        <v>25.148</v>
      </c>
      <c s="14"/>
      <c s="13">
        <f>ROUND((G30*F30),2)</f>
      </c>
      <c r="O30">
        <f>rekapitulace!H8</f>
      </c>
      <c>
        <f>O30/100*H30</f>
      </c>
    </row>
    <row r="31" spans="4:4" ht="178.5">
      <c r="D31" s="15" t="s">
        <v>743</v>
      </c>
    </row>
    <row r="32" spans="1:16" ht="12.75">
      <c r="A32" s="7">
        <v>8</v>
      </c>
      <c s="7" t="s">
        <v>744</v>
      </c>
      <c s="7" t="s">
        <v>44</v>
      </c>
      <c s="7" t="s">
        <v>745</v>
      </c>
      <c s="7" t="s">
        <v>303</v>
      </c>
      <c s="10">
        <v>49.457</v>
      </c>
      <c s="14"/>
      <c s="13">
        <f>ROUND((G32*F32),2)</f>
      </c>
      <c r="O32">
        <f>rekapitulace!H8</f>
      </c>
      <c>
        <f>O32/100*H32</f>
      </c>
    </row>
    <row r="33" spans="4:4" ht="63.75">
      <c r="D33" s="15" t="s">
        <v>746</v>
      </c>
    </row>
    <row r="34" spans="1:16" ht="12.75">
      <c r="A34" s="7">
        <v>9</v>
      </c>
      <c s="7" t="s">
        <v>747</v>
      </c>
      <c s="7" t="s">
        <v>44</v>
      </c>
      <c s="7" t="s">
        <v>748</v>
      </c>
      <c s="7" t="s">
        <v>303</v>
      </c>
      <c s="10">
        <v>0.86</v>
      </c>
      <c s="14"/>
      <c s="13">
        <f>ROUND((G34*F34),2)</f>
      </c>
      <c r="O34">
        <f>rekapitulace!H8</f>
      </c>
      <c>
        <f>O34/100*H34</f>
      </c>
    </row>
    <row r="35" spans="4:4" ht="63.75">
      <c r="D35" s="15" t="s">
        <v>749</v>
      </c>
    </row>
    <row r="36" spans="1:16" ht="12.75" customHeight="1">
      <c r="A36" s="16"/>
      <c s="16"/>
      <c s="16" t="s">
        <v>36</v>
      </c>
      <c s="16" t="s">
        <v>375</v>
      </c>
      <c s="16"/>
      <c s="16"/>
      <c s="16"/>
      <c s="16">
        <f>SUM(H30:H35)</f>
      </c>
      <c r="P36">
        <f>ROUND(SUM(P30:P35),2)</f>
      </c>
    </row>
    <row r="38" spans="1:16" ht="12.75" customHeight="1">
      <c r="A38" s="16"/>
      <c s="16"/>
      <c s="16"/>
      <c s="16" t="s">
        <v>63</v>
      </c>
      <c s="16"/>
      <c s="16"/>
      <c s="16"/>
      <c s="16">
        <f>+H14+H27+H36</f>
      </c>
      <c r="P38">
        <f>+P14+P27+P36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750</v>
      </c>
      <c s="5" t="s">
        <v>751</v>
      </c>
      <c s="5"/>
    </row>
    <row r="6" spans="1:5" ht="12.75" customHeight="1">
      <c r="A6" t="s">
        <v>17</v>
      </c>
      <c r="C6" s="5" t="s">
        <v>752</v>
      </c>
      <c s="5" t="s">
        <v>751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726.622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753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512.937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754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509</v>
      </c>
      <c s="7" t="s">
        <v>44</v>
      </c>
      <c s="7" t="s">
        <v>510</v>
      </c>
      <c s="7" t="s">
        <v>303</v>
      </c>
      <c s="10">
        <v>86.98</v>
      </c>
      <c s="14"/>
      <c s="13">
        <f>ROUND((G19*F19),2)</f>
      </c>
      <c r="O19">
        <f>rekapitulace!H8</f>
      </c>
      <c>
        <f>O19/100*H19</f>
      </c>
    </row>
    <row r="20" spans="4:4" ht="63.75">
      <c r="D20" s="15" t="s">
        <v>755</v>
      </c>
    </row>
    <row r="21" spans="1:16" ht="12.75">
      <c r="A21" s="7">
        <v>4</v>
      </c>
      <c s="7" t="s">
        <v>346</v>
      </c>
      <c s="7" t="s">
        <v>59</v>
      </c>
      <c s="7" t="s">
        <v>347</v>
      </c>
      <c s="7" t="s">
        <v>303</v>
      </c>
      <c s="10">
        <v>512.937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756</v>
      </c>
    </row>
    <row r="23" spans="1:16" ht="12.75">
      <c r="A23" s="7">
        <v>5</v>
      </c>
      <c s="7" t="s">
        <v>346</v>
      </c>
      <c s="7" t="s">
        <v>61</v>
      </c>
      <c s="7" t="s">
        <v>349</v>
      </c>
      <c s="7" t="s">
        <v>303</v>
      </c>
      <c s="10">
        <v>41.748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757</v>
      </c>
    </row>
    <row r="25" spans="1:16" ht="12.75">
      <c r="A25" s="7">
        <v>6</v>
      </c>
      <c s="7" t="s">
        <v>515</v>
      </c>
      <c s="7" t="s">
        <v>44</v>
      </c>
      <c s="7" t="s">
        <v>516</v>
      </c>
      <c s="7" t="s">
        <v>303</v>
      </c>
      <c s="10">
        <v>726.622</v>
      </c>
      <c s="14"/>
      <c s="13">
        <f>ROUND((G25*F25),2)</f>
      </c>
      <c r="O25">
        <f>rekapitulace!H8</f>
      </c>
      <c>
        <f>O25/100*H25</f>
      </c>
    </row>
    <row r="26" spans="4:4" ht="204">
      <c r="D26" s="15" t="s">
        <v>758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813.602</v>
      </c>
      <c s="14"/>
      <c s="13">
        <f>ROUND((G27*F27),2)</f>
      </c>
      <c r="O27">
        <f>rekapitulace!H8</f>
      </c>
      <c>
        <f>O27/100*H27</f>
      </c>
    </row>
    <row r="28" spans="4:4" ht="280.5">
      <c r="D28" s="15" t="s">
        <v>759</v>
      </c>
    </row>
    <row r="29" spans="1:16" ht="12.75">
      <c r="A29" s="7">
        <v>8</v>
      </c>
      <c s="7" t="s">
        <v>519</v>
      </c>
      <c s="7" t="s">
        <v>44</v>
      </c>
      <c s="7" t="s">
        <v>520</v>
      </c>
      <c s="7" t="s">
        <v>303</v>
      </c>
      <c s="10">
        <v>390.729</v>
      </c>
      <c s="14"/>
      <c s="13">
        <f>ROUND((G29*F29),2)</f>
      </c>
      <c r="O29">
        <f>rekapitulace!H8</f>
      </c>
      <c>
        <f>O29/100*H29</f>
      </c>
    </row>
    <row r="30" spans="4:4" ht="331.5">
      <c r="D30" s="15" t="s">
        <v>760</v>
      </c>
    </row>
    <row r="31" spans="1:16" ht="12.75">
      <c r="A31" s="7">
        <v>9</v>
      </c>
      <c s="7" t="s">
        <v>525</v>
      </c>
      <c s="7" t="s">
        <v>44</v>
      </c>
      <c s="7" t="s">
        <v>526</v>
      </c>
      <c s="7" t="s">
        <v>303</v>
      </c>
      <c s="10">
        <v>17.096</v>
      </c>
      <c s="14"/>
      <c s="13">
        <f>ROUND((G31*F31),2)</f>
      </c>
      <c r="O31">
        <f>rekapitulace!H8</f>
      </c>
      <c>
        <f>O31/100*H31</f>
      </c>
    </row>
    <row r="32" spans="4:4" ht="89.25">
      <c r="D32" s="15" t="s">
        <v>761</v>
      </c>
    </row>
    <row r="33" spans="1:16" ht="12.75">
      <c r="A33" s="7">
        <v>10</v>
      </c>
      <c s="7" t="s">
        <v>364</v>
      </c>
      <c s="7" t="s">
        <v>44</v>
      </c>
      <c s="7" t="s">
        <v>365</v>
      </c>
      <c s="7" t="s">
        <v>303</v>
      </c>
      <c s="10">
        <v>41.748</v>
      </c>
      <c s="14"/>
      <c s="13">
        <f>ROUND((G33*F33),2)</f>
      </c>
      <c r="O33">
        <f>rekapitulace!H8</f>
      </c>
      <c>
        <f>O33/100*H33</f>
      </c>
    </row>
    <row r="34" spans="4:4" ht="102">
      <c r="D34" s="15" t="s">
        <v>762</v>
      </c>
    </row>
    <row r="35" spans="1:16" ht="12.75" customHeight="1">
      <c r="A35" s="16"/>
      <c s="16"/>
      <c s="16" t="s">
        <v>24</v>
      </c>
      <c s="16" t="s">
        <v>342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370</v>
      </c>
      <c s="9"/>
      <c s="11"/>
      <c s="9"/>
      <c s="11"/>
    </row>
    <row r="38" spans="1:16" ht="12.75">
      <c r="A38" s="7">
        <v>11</v>
      </c>
      <c s="7" t="s">
        <v>530</v>
      </c>
      <c s="7" t="s">
        <v>44</v>
      </c>
      <c s="7" t="s">
        <v>531</v>
      </c>
      <c s="7" t="s">
        <v>303</v>
      </c>
      <c s="10">
        <v>1.848</v>
      </c>
      <c s="14"/>
      <c s="13">
        <f>ROUND((G38*F38),2)</f>
      </c>
      <c r="O38">
        <f>rekapitulace!H8</f>
      </c>
      <c>
        <f>O38/100*H38</f>
      </c>
    </row>
    <row r="39" spans="4:4" ht="114.75">
      <c r="D39" s="15" t="s">
        <v>763</v>
      </c>
    </row>
    <row r="40" spans="1:16" ht="12.75">
      <c r="A40" s="7">
        <v>12</v>
      </c>
      <c s="7" t="s">
        <v>764</v>
      </c>
      <c s="7" t="s">
        <v>44</v>
      </c>
      <c s="7" t="s">
        <v>765</v>
      </c>
      <c s="7" t="s">
        <v>303</v>
      </c>
      <c s="10">
        <v>47.49</v>
      </c>
      <c s="14"/>
      <c s="13">
        <f>ROUND((G40*F40),2)</f>
      </c>
      <c r="O40">
        <f>rekapitulace!H8</f>
      </c>
      <c>
        <f>O40/100*H40</f>
      </c>
    </row>
    <row r="41" spans="4:4" ht="63.75">
      <c r="D41" s="15" t="s">
        <v>766</v>
      </c>
    </row>
    <row r="42" spans="1:16" ht="12.75">
      <c r="A42" s="7">
        <v>13</v>
      </c>
      <c s="7" t="s">
        <v>642</v>
      </c>
      <c s="7" t="s">
        <v>44</v>
      </c>
      <c s="7" t="s">
        <v>643</v>
      </c>
      <c s="7" t="s">
        <v>303</v>
      </c>
      <c s="10">
        <v>64.741</v>
      </c>
      <c s="14"/>
      <c s="13">
        <f>ROUND((G42*F42),2)</f>
      </c>
      <c r="O42">
        <f>rekapitulace!H8</f>
      </c>
      <c>
        <f>O42/100*H42</f>
      </c>
    </row>
    <row r="43" spans="4:4" ht="204">
      <c r="D43" s="15" t="s">
        <v>767</v>
      </c>
    </row>
    <row r="44" spans="1:16" ht="12.75">
      <c r="A44" s="7">
        <v>14</v>
      </c>
      <c s="7" t="s">
        <v>545</v>
      </c>
      <c s="7" t="s">
        <v>44</v>
      </c>
      <c s="7" t="s">
        <v>546</v>
      </c>
      <c s="7" t="s">
        <v>547</v>
      </c>
      <c s="10">
        <v>6.474</v>
      </c>
      <c s="14"/>
      <c s="13">
        <f>ROUND((G44*F44),2)</f>
      </c>
      <c r="O44">
        <f>rekapitulace!H8</f>
      </c>
      <c>
        <f>O44/100*H44</f>
      </c>
    </row>
    <row r="45" spans="4:4" ht="89.25">
      <c r="D45" s="15" t="s">
        <v>768</v>
      </c>
    </row>
    <row r="46" spans="1:16" ht="12.75" customHeight="1">
      <c r="A46" s="16"/>
      <c s="16"/>
      <c s="16" t="s">
        <v>34</v>
      </c>
      <c s="16" t="s">
        <v>370</v>
      </c>
      <c s="16"/>
      <c s="16"/>
      <c s="16"/>
      <c s="16">
        <f>SUM(H38:H45)</f>
      </c>
      <c r="P46">
        <f>ROUND(SUM(P38:P45),2)</f>
      </c>
    </row>
    <row r="48" spans="1:8" ht="12.75" customHeight="1">
      <c r="A48" s="9"/>
      <c s="9"/>
      <c s="9" t="s">
        <v>35</v>
      </c>
      <c s="9" t="s">
        <v>552</v>
      </c>
      <c s="9"/>
      <c s="11"/>
      <c s="9"/>
      <c s="11"/>
    </row>
    <row r="49" spans="1:16" ht="12.75">
      <c r="A49" s="7">
        <v>15</v>
      </c>
      <c s="7" t="s">
        <v>553</v>
      </c>
      <c s="7" t="s">
        <v>44</v>
      </c>
      <c s="7" t="s">
        <v>554</v>
      </c>
      <c s="7" t="s">
        <v>303</v>
      </c>
      <c s="10">
        <v>7.644</v>
      </c>
      <c s="14"/>
      <c s="13">
        <f>ROUND((G49*F49),2)</f>
      </c>
      <c r="O49">
        <f>rekapitulace!H8</f>
      </c>
      <c>
        <f>O49/100*H49</f>
      </c>
    </row>
    <row r="50" spans="4:4" ht="89.25">
      <c r="D50" s="15" t="s">
        <v>769</v>
      </c>
    </row>
    <row r="51" spans="1:16" ht="12.75">
      <c r="A51" s="7">
        <v>16</v>
      </c>
      <c s="7" t="s">
        <v>647</v>
      </c>
      <c s="7" t="s">
        <v>44</v>
      </c>
      <c s="7" t="s">
        <v>648</v>
      </c>
      <c s="7" t="s">
        <v>547</v>
      </c>
      <c s="10">
        <v>0.764</v>
      </c>
      <c s="14"/>
      <c s="13">
        <f>ROUND((G51*F51),2)</f>
      </c>
      <c r="O51">
        <f>rekapitulace!H8</f>
      </c>
      <c>
        <f>O51/100*H51</f>
      </c>
    </row>
    <row r="52" spans="4:4" ht="89.25">
      <c r="D52" s="15" t="s">
        <v>770</v>
      </c>
    </row>
    <row r="53" spans="1:16" ht="12.75">
      <c r="A53" s="7">
        <v>17</v>
      </c>
      <c s="7" t="s">
        <v>650</v>
      </c>
      <c s="7" t="s">
        <v>44</v>
      </c>
      <c s="7" t="s">
        <v>651</v>
      </c>
      <c s="7" t="s">
        <v>303</v>
      </c>
      <c s="10">
        <v>68.447</v>
      </c>
      <c s="14"/>
      <c s="13">
        <f>ROUND((G53*F53),2)</f>
      </c>
      <c r="O53">
        <f>rekapitulace!H8</f>
      </c>
      <c>
        <f>O53/100*H53</f>
      </c>
    </row>
    <row r="54" spans="4:4" ht="229.5">
      <c r="D54" s="15" t="s">
        <v>771</v>
      </c>
    </row>
    <row r="55" spans="1:16" ht="12.75">
      <c r="A55" s="7">
        <v>18</v>
      </c>
      <c s="7" t="s">
        <v>653</v>
      </c>
      <c s="7" t="s">
        <v>44</v>
      </c>
      <c s="7" t="s">
        <v>654</v>
      </c>
      <c s="7" t="s">
        <v>547</v>
      </c>
      <c s="10">
        <v>6.845</v>
      </c>
      <c s="14"/>
      <c s="13">
        <f>ROUND((G55*F55),2)</f>
      </c>
      <c r="O55">
        <f>rekapitulace!H8</f>
      </c>
      <c>
        <f>O55/100*H55</f>
      </c>
    </row>
    <row r="56" spans="4:4" ht="89.25">
      <c r="D56" s="15" t="s">
        <v>772</v>
      </c>
    </row>
    <row r="57" spans="1:16" ht="12.75" customHeight="1">
      <c r="A57" s="16"/>
      <c s="16"/>
      <c s="16" t="s">
        <v>35</v>
      </c>
      <c s="16" t="s">
        <v>552</v>
      </c>
      <c s="16"/>
      <c s="16"/>
      <c s="16"/>
      <c s="16">
        <f>SUM(H49:H56)</f>
      </c>
      <c r="P57">
        <f>ROUND(SUM(P49:P56),2)</f>
      </c>
    </row>
    <row r="59" spans="1:8" ht="12.75" customHeight="1">
      <c r="A59" s="9"/>
      <c s="9"/>
      <c s="9" t="s">
        <v>36</v>
      </c>
      <c s="9" t="s">
        <v>375</v>
      </c>
      <c s="9"/>
      <c s="11"/>
      <c s="9"/>
      <c s="11"/>
    </row>
    <row r="60" spans="1:16" ht="12.75">
      <c r="A60" s="7">
        <v>19</v>
      </c>
      <c s="7" t="s">
        <v>656</v>
      </c>
      <c s="7" t="s">
        <v>44</v>
      </c>
      <c s="7" t="s">
        <v>657</v>
      </c>
      <c s="7" t="s">
        <v>303</v>
      </c>
      <c s="10">
        <v>27.911</v>
      </c>
      <c s="14"/>
      <c s="13">
        <f>ROUND((G60*F60),2)</f>
      </c>
      <c r="O60">
        <f>rekapitulace!H8</f>
      </c>
      <c>
        <f>O60/100*H60</f>
      </c>
    </row>
    <row r="61" spans="4:4" ht="318.75">
      <c r="D61" s="15" t="s">
        <v>773</v>
      </c>
    </row>
    <row r="62" spans="1:16" ht="12.75">
      <c r="A62" s="7">
        <v>20</v>
      </c>
      <c s="7" t="s">
        <v>659</v>
      </c>
      <c s="7" t="s">
        <v>44</v>
      </c>
      <c s="7" t="s">
        <v>660</v>
      </c>
      <c s="7" t="s">
        <v>303</v>
      </c>
      <c s="10">
        <v>23.508</v>
      </c>
      <c s="14"/>
      <c s="13">
        <f>ROUND((G62*F62),2)</f>
      </c>
      <c r="O62">
        <f>rekapitulace!H8</f>
      </c>
      <c>
        <f>O62/100*H62</f>
      </c>
    </row>
    <row r="63" spans="4:4" ht="89.25">
      <c r="D63" s="15" t="s">
        <v>774</v>
      </c>
    </row>
    <row r="64" spans="1:16" ht="12.75" customHeight="1">
      <c r="A64" s="16"/>
      <c s="16"/>
      <c s="16" t="s">
        <v>36</v>
      </c>
      <c s="16" t="s">
        <v>375</v>
      </c>
      <c s="16"/>
      <c s="16"/>
      <c s="16"/>
      <c s="16">
        <f>SUM(H60:H63)</f>
      </c>
      <c r="P64">
        <f>ROUND(SUM(P60:P63),2)</f>
      </c>
    </row>
    <row r="66" spans="1:8" ht="12.75" customHeight="1">
      <c r="A66" s="9"/>
      <c s="9"/>
      <c s="9" t="s">
        <v>40</v>
      </c>
      <c s="9" t="s">
        <v>75</v>
      </c>
      <c s="9"/>
      <c s="11"/>
      <c s="9"/>
      <c s="11"/>
    </row>
    <row r="67" spans="1:16" ht="12.75">
      <c r="A67" s="7">
        <v>21</v>
      </c>
      <c s="7" t="s">
        <v>598</v>
      </c>
      <c s="7" t="s">
        <v>44</v>
      </c>
      <c s="7" t="s">
        <v>599</v>
      </c>
      <c s="7" t="s">
        <v>108</v>
      </c>
      <c s="10">
        <v>26.4</v>
      </c>
      <c s="14"/>
      <c s="13">
        <f>ROUND((G67*F67),2)</f>
      </c>
      <c r="O67">
        <f>rekapitulace!H8</f>
      </c>
      <c>
        <f>O67/100*H67</f>
      </c>
    </row>
    <row r="68" spans="4:4" ht="63.75">
      <c r="D68" s="15" t="s">
        <v>775</v>
      </c>
    </row>
    <row r="69" spans="1:16" ht="12.75" customHeight="1">
      <c r="A69" s="16"/>
      <c s="16"/>
      <c s="16" t="s">
        <v>40</v>
      </c>
      <c s="16" t="s">
        <v>75</v>
      </c>
      <c s="16"/>
      <c s="16"/>
      <c s="16"/>
      <c s="16">
        <f>SUM(H67:H68)</f>
      </c>
      <c r="P69">
        <f>ROUND(SUM(P67:P68),2)</f>
      </c>
    </row>
    <row r="71" spans="1:8" ht="12.75" customHeight="1">
      <c r="A71" s="9"/>
      <c s="9"/>
      <c s="9" t="s">
        <v>83</v>
      </c>
      <c s="9" t="s">
        <v>82</v>
      </c>
      <c s="9"/>
      <c s="11"/>
      <c s="9"/>
      <c s="11"/>
    </row>
    <row r="72" spans="1:16" ht="12.75">
      <c r="A72" s="7">
        <v>22</v>
      </c>
      <c s="7" t="s">
        <v>610</v>
      </c>
      <c s="7" t="s">
        <v>44</v>
      </c>
      <c s="7" t="s">
        <v>611</v>
      </c>
      <c s="7" t="s">
        <v>108</v>
      </c>
      <c s="10">
        <v>27.42</v>
      </c>
      <c s="14"/>
      <c s="13">
        <f>ROUND((G72*F72),2)</f>
      </c>
      <c r="O72">
        <f>rekapitulace!H8</f>
      </c>
      <c>
        <f>O72/100*H72</f>
      </c>
    </row>
    <row r="73" spans="4:4" ht="178.5">
      <c r="D73" s="15" t="s">
        <v>776</v>
      </c>
    </row>
    <row r="74" spans="1:16" ht="12.75">
      <c r="A74" s="7">
        <v>23</v>
      </c>
      <c s="7" t="s">
        <v>777</v>
      </c>
      <c s="7" t="s">
        <v>44</v>
      </c>
      <c s="7" t="s">
        <v>778</v>
      </c>
      <c s="7" t="s">
        <v>108</v>
      </c>
      <c s="10">
        <v>20.3</v>
      </c>
      <c s="14"/>
      <c s="13">
        <f>ROUND((G74*F74),2)</f>
      </c>
      <c r="O74">
        <f>rekapitulace!H8</f>
      </c>
      <c>
        <f>O74/100*H74</f>
      </c>
    </row>
    <row r="75" spans="4:4" ht="51">
      <c r="D75" s="15" t="s">
        <v>779</v>
      </c>
    </row>
    <row r="76" spans="1:16" ht="12.75" customHeight="1">
      <c r="A76" s="16"/>
      <c s="16"/>
      <c s="16" t="s">
        <v>83</v>
      </c>
      <c s="16" t="s">
        <v>82</v>
      </c>
      <c s="16"/>
      <c s="16"/>
      <c s="16"/>
      <c s="16">
        <f>SUM(H72:H75)</f>
      </c>
      <c r="P76">
        <f>ROUND(SUM(P72:P75),2)</f>
      </c>
    </row>
    <row r="78" spans="1:16" ht="12.75" customHeight="1">
      <c r="A78" s="16"/>
      <c s="16"/>
      <c s="16"/>
      <c s="16" t="s">
        <v>63</v>
      </c>
      <c s="16"/>
      <c s="16"/>
      <c s="16"/>
      <c s="16">
        <f>+H16+H35+H46+H57+H64+H69+H76</f>
      </c>
      <c r="P78">
        <f>+P16+P35+P46+P57+P64+P69+P76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780</v>
      </c>
      <c s="5" t="s">
        <v>781</v>
      </c>
      <c s="5"/>
    </row>
    <row r="6" spans="1:5" ht="12.75" customHeight="1">
      <c r="A6" t="s">
        <v>17</v>
      </c>
      <c r="C6" s="5" t="s">
        <v>782</v>
      </c>
      <c s="5" t="s">
        <v>781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506.85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783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342</v>
      </c>
      <c s="9"/>
      <c s="11"/>
      <c s="9"/>
      <c s="11"/>
    </row>
    <row r="17" spans="1:16" ht="12.75">
      <c r="A17" s="7">
        <v>2</v>
      </c>
      <c s="7" t="s">
        <v>346</v>
      </c>
      <c s="7" t="s">
        <v>59</v>
      </c>
      <c s="7" t="s">
        <v>349</v>
      </c>
      <c s="7" t="s">
        <v>303</v>
      </c>
      <c s="10">
        <v>223.64</v>
      </c>
      <c s="14"/>
      <c s="13">
        <f>ROUND((G17*F17),2)</f>
      </c>
      <c r="O17">
        <f>rekapitulace!H8</f>
      </c>
      <c>
        <f>O17/100*H17</f>
      </c>
    </row>
    <row r="18" spans="4:4" ht="102">
      <c r="D18" s="15" t="s">
        <v>784</v>
      </c>
    </row>
    <row r="19" spans="1:16" ht="12.75">
      <c r="A19" s="7">
        <v>3</v>
      </c>
      <c s="7" t="s">
        <v>515</v>
      </c>
      <c s="7" t="s">
        <v>44</v>
      </c>
      <c s="7" t="s">
        <v>516</v>
      </c>
      <c s="7" t="s">
        <v>303</v>
      </c>
      <c s="10">
        <v>541.375</v>
      </c>
      <c s="14"/>
      <c s="13">
        <f>ROUND((G19*F19),2)</f>
      </c>
      <c r="O19">
        <f>rekapitulace!H8</f>
      </c>
      <c>
        <f>O19/100*H19</f>
      </c>
    </row>
    <row r="20" spans="4:4" ht="153">
      <c r="D20" s="15" t="s">
        <v>785</v>
      </c>
    </row>
    <row r="21" spans="1:16" ht="12.75">
      <c r="A21" s="7">
        <v>4</v>
      </c>
      <c s="7" t="s">
        <v>351</v>
      </c>
      <c s="7" t="s">
        <v>44</v>
      </c>
      <c s="7" t="s">
        <v>352</v>
      </c>
      <c s="7" t="s">
        <v>303</v>
      </c>
      <c s="10">
        <v>506.85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786</v>
      </c>
    </row>
    <row r="23" spans="1:16" ht="12.75">
      <c r="A23" s="7">
        <v>5</v>
      </c>
      <c s="7" t="s">
        <v>519</v>
      </c>
      <c s="7" t="s">
        <v>44</v>
      </c>
      <c s="7" t="s">
        <v>520</v>
      </c>
      <c s="7" t="s">
        <v>303</v>
      </c>
      <c s="10">
        <v>34.525</v>
      </c>
      <c s="14"/>
      <c s="13">
        <f>ROUND((G23*F23),2)</f>
      </c>
      <c r="O23">
        <f>rekapitulace!H8</f>
      </c>
      <c>
        <f>O23/100*H23</f>
      </c>
    </row>
    <row r="24" spans="4:4" ht="165.75">
      <c r="D24" s="15" t="s">
        <v>787</v>
      </c>
    </row>
    <row r="25" spans="1:16" ht="12.75">
      <c r="A25" s="7">
        <v>6</v>
      </c>
      <c s="7" t="s">
        <v>364</v>
      </c>
      <c s="7" t="s">
        <v>44</v>
      </c>
      <c s="7" t="s">
        <v>365</v>
      </c>
      <c s="7" t="s">
        <v>303</v>
      </c>
      <c s="10">
        <v>223.64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788</v>
      </c>
    </row>
    <row r="27" spans="1:16" ht="12.75" customHeight="1">
      <c r="A27" s="16"/>
      <c s="16"/>
      <c s="16" t="s">
        <v>24</v>
      </c>
      <c s="16" t="s">
        <v>342</v>
      </c>
      <c s="16"/>
      <c s="16"/>
      <c s="16"/>
      <c s="16">
        <f>SUM(H17:H26)</f>
      </c>
      <c r="P27">
        <f>ROUND(SUM(P17:P26),2)</f>
      </c>
    </row>
    <row r="29" spans="1:8" ht="12.75" customHeight="1">
      <c r="A29" s="9"/>
      <c s="9"/>
      <c s="9" t="s">
        <v>36</v>
      </c>
      <c s="9" t="s">
        <v>375</v>
      </c>
      <c s="9"/>
      <c s="11"/>
      <c s="9"/>
      <c s="11"/>
    </row>
    <row r="30" spans="1:16" ht="12.75">
      <c r="A30" s="7">
        <v>7</v>
      </c>
      <c s="7" t="s">
        <v>789</v>
      </c>
      <c s="7" t="s">
        <v>44</v>
      </c>
      <c s="7" t="s">
        <v>790</v>
      </c>
      <c s="7" t="s">
        <v>362</v>
      </c>
      <c s="10">
        <v>679.49</v>
      </c>
      <c s="14"/>
      <c s="13">
        <f>ROUND((G30*F30),2)</f>
      </c>
      <c r="O30">
        <f>rekapitulace!H8</f>
      </c>
      <c>
        <f>O30/100*H30</f>
      </c>
    </row>
    <row r="31" spans="4:4" ht="153">
      <c r="D31" s="15" t="s">
        <v>791</v>
      </c>
    </row>
    <row r="32" spans="1:16" ht="12.75" customHeight="1">
      <c r="A32" s="16"/>
      <c s="16"/>
      <c s="16" t="s">
        <v>36</v>
      </c>
      <c s="16" t="s">
        <v>375</v>
      </c>
      <c s="16"/>
      <c s="16"/>
      <c s="16"/>
      <c s="16">
        <f>SUM(H30:H31)</f>
      </c>
      <c r="P32">
        <f>ROUND(SUM(P30:P31),2)</f>
      </c>
    </row>
    <row r="34" spans="1:16" ht="12.75" customHeight="1">
      <c r="A34" s="16"/>
      <c s="16"/>
      <c s="16"/>
      <c s="16" t="s">
        <v>63</v>
      </c>
      <c s="16"/>
      <c s="16"/>
      <c s="16"/>
      <c s="16">
        <f>+H14+H27+H32</f>
      </c>
      <c r="P34">
        <f>+P14+P27+P32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792</v>
      </c>
      <c s="5" t="s">
        <v>793</v>
      </c>
      <c s="5"/>
    </row>
    <row r="6" spans="1:5" ht="12.75" customHeight="1">
      <c r="A6" t="s">
        <v>17</v>
      </c>
      <c r="C6" s="5" t="s">
        <v>794</v>
      </c>
      <c s="5" t="s">
        <v>793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1043.936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795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1148.256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796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509</v>
      </c>
      <c s="7" t="s">
        <v>44</v>
      </c>
      <c s="7" t="s">
        <v>510</v>
      </c>
      <c s="7" t="s">
        <v>303</v>
      </c>
      <c s="10">
        <v>72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797</v>
      </c>
    </row>
    <row r="21" spans="1:16" ht="12.75">
      <c r="A21" s="7">
        <v>4</v>
      </c>
      <c s="7" t="s">
        <v>346</v>
      </c>
      <c s="7" t="s">
        <v>59</v>
      </c>
      <c s="7" t="s">
        <v>347</v>
      </c>
      <c s="7" t="s">
        <v>303</v>
      </c>
      <c s="10">
        <v>1148.256</v>
      </c>
      <c s="14"/>
      <c s="13">
        <f>ROUND((G21*F21),2)</f>
      </c>
      <c r="O21">
        <f>rekapitulace!H8</f>
      </c>
      <c>
        <f>O21/100*H21</f>
      </c>
    </row>
    <row r="22" spans="4:4" ht="114.75">
      <c r="D22" s="15" t="s">
        <v>798</v>
      </c>
    </row>
    <row r="23" spans="1:16" ht="12.75">
      <c r="A23" s="7">
        <v>5</v>
      </c>
      <c s="7" t="s">
        <v>346</v>
      </c>
      <c s="7" t="s">
        <v>61</v>
      </c>
      <c s="7" t="s">
        <v>349</v>
      </c>
      <c s="7" t="s">
        <v>303</v>
      </c>
      <c s="10">
        <v>6.7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799</v>
      </c>
    </row>
    <row r="25" spans="1:16" ht="12.75">
      <c r="A25" s="7">
        <v>6</v>
      </c>
      <c s="7" t="s">
        <v>515</v>
      </c>
      <c s="7" t="s">
        <v>44</v>
      </c>
      <c s="7" t="s">
        <v>516</v>
      </c>
      <c s="7" t="s">
        <v>303</v>
      </c>
      <c s="10">
        <v>1043.936</v>
      </c>
      <c s="14"/>
      <c s="13">
        <f>ROUND((G25*F25),2)</f>
      </c>
      <c r="O25">
        <f>rekapitulace!H8</f>
      </c>
      <c>
        <f>O25/100*H25</f>
      </c>
    </row>
    <row r="26" spans="4:4" ht="127.5">
      <c r="D26" s="15" t="s">
        <v>800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1115.936</v>
      </c>
      <c s="14"/>
      <c s="13">
        <f>ROUND((G27*F27),2)</f>
      </c>
      <c r="O27">
        <f>rekapitulace!H8</f>
      </c>
      <c>
        <f>O27/100*H27</f>
      </c>
    </row>
    <row r="28" spans="4:4" ht="293.25">
      <c r="D28" s="15" t="s">
        <v>801</v>
      </c>
    </row>
    <row r="29" spans="1:16" ht="12.75">
      <c r="A29" s="7">
        <v>8</v>
      </c>
      <c s="7" t="s">
        <v>519</v>
      </c>
      <c s="7" t="s">
        <v>44</v>
      </c>
      <c s="7" t="s">
        <v>520</v>
      </c>
      <c s="7" t="s">
        <v>303</v>
      </c>
      <c s="10">
        <v>1148.256</v>
      </c>
      <c s="14"/>
      <c s="13">
        <f>ROUND((G29*F29),2)</f>
      </c>
      <c r="O29">
        <f>rekapitulace!H8</f>
      </c>
      <c>
        <f>O29/100*H29</f>
      </c>
    </row>
    <row r="30" spans="4:4" ht="267.75">
      <c r="D30" s="15" t="s">
        <v>802</v>
      </c>
    </row>
    <row r="31" spans="1:16" ht="12.75">
      <c r="A31" s="7">
        <v>9</v>
      </c>
      <c s="7" t="s">
        <v>525</v>
      </c>
      <c s="7" t="s">
        <v>44</v>
      </c>
      <c s="7" t="s">
        <v>526</v>
      </c>
      <c s="7" t="s">
        <v>303</v>
      </c>
      <c s="10">
        <v>176.7</v>
      </c>
      <c s="14"/>
      <c s="13">
        <f>ROUND((G31*F31),2)</f>
      </c>
      <c r="O31">
        <f>rekapitulace!H8</f>
      </c>
      <c>
        <f>O31/100*H31</f>
      </c>
    </row>
    <row r="32" spans="4:4" ht="63.75">
      <c r="D32" s="15" t="s">
        <v>803</v>
      </c>
    </row>
    <row r="33" spans="1:16" ht="12.75">
      <c r="A33" s="7">
        <v>10</v>
      </c>
      <c s="7" t="s">
        <v>364</v>
      </c>
      <c s="7" t="s">
        <v>44</v>
      </c>
      <c s="7" t="s">
        <v>365</v>
      </c>
      <c s="7" t="s">
        <v>303</v>
      </c>
      <c s="10">
        <v>6.7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804</v>
      </c>
    </row>
    <row r="35" spans="1:16" ht="12.75" customHeight="1">
      <c r="A35" s="16"/>
      <c s="16"/>
      <c s="16" t="s">
        <v>24</v>
      </c>
      <c s="16" t="s">
        <v>342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370</v>
      </c>
      <c s="9"/>
      <c s="11"/>
      <c s="9"/>
      <c s="11"/>
    </row>
    <row r="38" spans="1:16" ht="12.75">
      <c r="A38" s="7">
        <v>11</v>
      </c>
      <c s="7" t="s">
        <v>530</v>
      </c>
      <c s="7" t="s">
        <v>44</v>
      </c>
      <c s="7" t="s">
        <v>531</v>
      </c>
      <c s="7" t="s">
        <v>303</v>
      </c>
      <c s="10">
        <v>4.865</v>
      </c>
      <c s="14"/>
      <c s="13">
        <f>ROUND((G38*F38),2)</f>
      </c>
      <c r="O38">
        <f>rekapitulace!H8</f>
      </c>
      <c>
        <f>O38/100*H38</f>
      </c>
    </row>
    <row r="39" spans="4:4" ht="102">
      <c r="D39" s="15" t="s">
        <v>805</v>
      </c>
    </row>
    <row r="40" spans="1:16" ht="12.75">
      <c r="A40" s="7">
        <v>12</v>
      </c>
      <c s="7" t="s">
        <v>533</v>
      </c>
      <c s="7" t="s">
        <v>44</v>
      </c>
      <c s="7" t="s">
        <v>637</v>
      </c>
      <c s="7" t="s">
        <v>362</v>
      </c>
      <c s="10">
        <v>605.6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806</v>
      </c>
    </row>
    <row r="42" spans="1:16" ht="12.75">
      <c r="A42" s="7">
        <v>13</v>
      </c>
      <c s="7" t="s">
        <v>536</v>
      </c>
      <c s="7" t="s">
        <v>44</v>
      </c>
      <c s="7" t="s">
        <v>639</v>
      </c>
      <c s="7" t="s">
        <v>362</v>
      </c>
      <c s="10">
        <v>53.6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807</v>
      </c>
    </row>
    <row r="44" spans="1:16" ht="12.75">
      <c r="A44" s="7">
        <v>14</v>
      </c>
      <c s="7" t="s">
        <v>539</v>
      </c>
      <c s="7" t="s">
        <v>44</v>
      </c>
      <c s="7" t="s">
        <v>540</v>
      </c>
      <c s="7" t="s">
        <v>362</v>
      </c>
      <c s="10">
        <v>53.6</v>
      </c>
      <c s="14"/>
      <c s="13">
        <f>ROUND((G44*F44),2)</f>
      </c>
      <c r="O44">
        <f>rekapitulace!H8</f>
      </c>
      <c>
        <f>O44/100*H44</f>
      </c>
    </row>
    <row r="45" spans="4:4" ht="63.75">
      <c r="D45" s="15" t="s">
        <v>808</v>
      </c>
    </row>
    <row r="46" spans="1:16" ht="12.75">
      <c r="A46" s="7">
        <v>15</v>
      </c>
      <c s="7" t="s">
        <v>642</v>
      </c>
      <c s="7" t="s">
        <v>44</v>
      </c>
      <c s="7" t="s">
        <v>643</v>
      </c>
      <c s="7" t="s">
        <v>303</v>
      </c>
      <c s="10">
        <v>140.435</v>
      </c>
      <c s="14"/>
      <c s="13">
        <f>ROUND((G46*F46),2)</f>
      </c>
      <c r="O46">
        <f>rekapitulace!H8</f>
      </c>
      <c>
        <f>O46/100*H46</f>
      </c>
    </row>
    <row r="47" spans="4:4" ht="102">
      <c r="D47" s="15" t="s">
        <v>809</v>
      </c>
    </row>
    <row r="48" spans="1:16" ht="12.75">
      <c r="A48" s="7">
        <v>16</v>
      </c>
      <c s="7" t="s">
        <v>545</v>
      </c>
      <c s="7" t="s">
        <v>44</v>
      </c>
      <c s="7" t="s">
        <v>546</v>
      </c>
      <c s="7" t="s">
        <v>547</v>
      </c>
      <c s="10">
        <v>12.639</v>
      </c>
      <c s="14"/>
      <c s="13">
        <f>ROUND((G48*F48),2)</f>
      </c>
      <c r="O48">
        <f>rekapitulace!H8</f>
      </c>
      <c>
        <f>O48/100*H48</f>
      </c>
    </row>
    <row r="49" spans="4:4" ht="102">
      <c r="D49" s="15" t="s">
        <v>810</v>
      </c>
    </row>
    <row r="50" spans="1:16" ht="12.75">
      <c r="A50" s="7">
        <v>17</v>
      </c>
      <c s="7" t="s">
        <v>811</v>
      </c>
      <c s="7" t="s">
        <v>44</v>
      </c>
      <c s="7" t="s">
        <v>812</v>
      </c>
      <c s="7" t="s">
        <v>68</v>
      </c>
      <c s="10">
        <v>38</v>
      </c>
      <c s="14"/>
      <c s="13">
        <f>ROUND((G50*F50),2)</f>
      </c>
      <c r="O50">
        <f>rekapitulace!H8</f>
      </c>
      <c>
        <f>O50/100*H50</f>
      </c>
    </row>
    <row r="51" spans="4:4" ht="51">
      <c r="D51" s="15" t="s">
        <v>813</v>
      </c>
    </row>
    <row r="52" spans="1:16" ht="12.75" customHeight="1">
      <c r="A52" s="16"/>
      <c s="16"/>
      <c s="16" t="s">
        <v>34</v>
      </c>
      <c s="16" t="s">
        <v>370</v>
      </c>
      <c s="16"/>
      <c s="16"/>
      <c s="16"/>
      <c s="16">
        <f>SUM(H38:H51)</f>
      </c>
      <c r="P52">
        <f>ROUND(SUM(P38:P51),2)</f>
      </c>
    </row>
    <row r="54" spans="1:8" ht="12.75" customHeight="1">
      <c r="A54" s="9"/>
      <c s="9"/>
      <c s="9" t="s">
        <v>35</v>
      </c>
      <c s="9" t="s">
        <v>552</v>
      </c>
      <c s="9"/>
      <c s="11"/>
      <c s="9"/>
      <c s="11"/>
    </row>
    <row r="55" spans="1:16" ht="12.75">
      <c r="A55" s="7">
        <v>18</v>
      </c>
      <c s="7" t="s">
        <v>553</v>
      </c>
      <c s="7" t="s">
        <v>44</v>
      </c>
      <c s="7" t="s">
        <v>554</v>
      </c>
      <c s="7" t="s">
        <v>303</v>
      </c>
      <c s="10">
        <v>16.123</v>
      </c>
      <c s="14"/>
      <c s="13">
        <f>ROUND((G55*F55),2)</f>
      </c>
      <c r="O55">
        <f>rekapitulace!H8</f>
      </c>
      <c>
        <f>O55/100*H55</f>
      </c>
    </row>
    <row r="56" spans="4:4" ht="89.25">
      <c r="D56" s="15" t="s">
        <v>814</v>
      </c>
    </row>
    <row r="57" spans="1:16" ht="12.75">
      <c r="A57" s="7">
        <v>19</v>
      </c>
      <c s="7" t="s">
        <v>647</v>
      </c>
      <c s="7" t="s">
        <v>44</v>
      </c>
      <c s="7" t="s">
        <v>648</v>
      </c>
      <c s="7" t="s">
        <v>547</v>
      </c>
      <c s="10">
        <v>1.451</v>
      </c>
      <c s="14"/>
      <c s="13">
        <f>ROUND((G57*F57),2)</f>
      </c>
      <c r="O57">
        <f>rekapitulace!H8</f>
      </c>
      <c>
        <f>O57/100*H57</f>
      </c>
    </row>
    <row r="58" spans="4:4" ht="89.25">
      <c r="D58" s="15" t="s">
        <v>815</v>
      </c>
    </row>
    <row r="59" spans="1:16" ht="12.75">
      <c r="A59" s="7">
        <v>20</v>
      </c>
      <c s="7" t="s">
        <v>650</v>
      </c>
      <c s="7" t="s">
        <v>44</v>
      </c>
      <c s="7" t="s">
        <v>651</v>
      </c>
      <c s="7" t="s">
        <v>303</v>
      </c>
      <c s="10">
        <v>151.795</v>
      </c>
      <c s="14"/>
      <c s="13">
        <f>ROUND((G59*F59),2)</f>
      </c>
      <c r="O59">
        <f>rekapitulace!H8</f>
      </c>
      <c>
        <f>O59/100*H59</f>
      </c>
    </row>
    <row r="60" spans="4:4" ht="140.25">
      <c r="D60" s="15" t="s">
        <v>816</v>
      </c>
    </row>
    <row r="61" spans="1:16" ht="12.75">
      <c r="A61" s="7">
        <v>21</v>
      </c>
      <c s="7" t="s">
        <v>653</v>
      </c>
      <c s="7" t="s">
        <v>44</v>
      </c>
      <c s="7" t="s">
        <v>654</v>
      </c>
      <c s="7" t="s">
        <v>547</v>
      </c>
      <c s="10">
        <v>13.662</v>
      </c>
      <c s="14"/>
      <c s="13">
        <f>ROUND((G61*F61),2)</f>
      </c>
      <c r="O61">
        <f>rekapitulace!H8</f>
      </c>
      <c>
        <f>O61/100*H61</f>
      </c>
    </row>
    <row r="62" spans="4:4" ht="89.25">
      <c r="D62" s="15" t="s">
        <v>817</v>
      </c>
    </row>
    <row r="63" spans="1:16" ht="12.75" customHeight="1">
      <c r="A63" s="16"/>
      <c s="16"/>
      <c s="16" t="s">
        <v>35</v>
      </c>
      <c s="16" t="s">
        <v>552</v>
      </c>
      <c s="16"/>
      <c s="16"/>
      <c s="16"/>
      <c s="16">
        <f>SUM(H55:H62)</f>
      </c>
      <c r="P63">
        <f>ROUND(SUM(P55:P62),2)</f>
      </c>
    </row>
    <row r="65" spans="1:8" ht="12.75" customHeight="1">
      <c r="A65" s="9"/>
      <c s="9"/>
      <c s="9" t="s">
        <v>36</v>
      </c>
      <c s="9" t="s">
        <v>375</v>
      </c>
      <c s="9"/>
      <c s="11"/>
      <c s="9"/>
      <c s="11"/>
    </row>
    <row r="66" spans="1:16" ht="12.75">
      <c r="A66" s="7">
        <v>22</v>
      </c>
      <c s="7" t="s">
        <v>656</v>
      </c>
      <c s="7" t="s">
        <v>44</v>
      </c>
      <c s="7" t="s">
        <v>657</v>
      </c>
      <c s="7" t="s">
        <v>303</v>
      </c>
      <c s="10">
        <v>82.88</v>
      </c>
      <c s="14"/>
      <c s="13">
        <f>ROUND((G66*F66),2)</f>
      </c>
      <c r="O66">
        <f>rekapitulace!H8</f>
      </c>
      <c>
        <f>O66/100*H66</f>
      </c>
    </row>
    <row r="67" spans="4:4" ht="229.5">
      <c r="D67" s="15" t="s">
        <v>818</v>
      </c>
    </row>
    <row r="68" spans="1:16" ht="12.75">
      <c r="A68" s="7">
        <v>23</v>
      </c>
      <c s="7" t="s">
        <v>659</v>
      </c>
      <c s="7" t="s">
        <v>44</v>
      </c>
      <c s="7" t="s">
        <v>660</v>
      </c>
      <c s="7" t="s">
        <v>303</v>
      </c>
      <c s="10">
        <v>52.425</v>
      </c>
      <c s="14"/>
      <c s="13">
        <f>ROUND((G68*F68),2)</f>
      </c>
      <c r="O68">
        <f>rekapitulace!H8</f>
      </c>
      <c>
        <f>O68/100*H68</f>
      </c>
    </row>
    <row r="69" spans="4:4" ht="63.75">
      <c r="D69" s="15" t="s">
        <v>819</v>
      </c>
    </row>
    <row r="70" spans="1:16" ht="12.75" customHeight="1">
      <c r="A70" s="16"/>
      <c s="16"/>
      <c s="16" t="s">
        <v>36</v>
      </c>
      <c s="16" t="s">
        <v>375</v>
      </c>
      <c s="16"/>
      <c s="16"/>
      <c s="16"/>
      <c s="16">
        <f>SUM(H66:H69)</f>
      </c>
      <c r="P70">
        <f>ROUND(SUM(P66:P69),2)</f>
      </c>
    </row>
    <row r="72" spans="1:8" ht="12.75" customHeight="1">
      <c r="A72" s="9"/>
      <c s="9"/>
      <c s="9" t="s">
        <v>39</v>
      </c>
      <c s="9" t="s">
        <v>585</v>
      </c>
      <c s="9"/>
      <c s="11"/>
      <c s="9"/>
      <c s="11"/>
    </row>
    <row r="73" spans="1:16" ht="12.75">
      <c r="A73" s="7">
        <v>24</v>
      </c>
      <c s="7" t="s">
        <v>589</v>
      </c>
      <c s="7" t="s">
        <v>44</v>
      </c>
      <c s="7" t="s">
        <v>590</v>
      </c>
      <c s="7" t="s">
        <v>362</v>
      </c>
      <c s="10">
        <v>294.5</v>
      </c>
      <c s="14"/>
      <c s="13">
        <f>ROUND((G73*F73),2)</f>
      </c>
      <c r="O73">
        <f>rekapitulace!H8</f>
      </c>
      <c>
        <f>O73/100*H73</f>
      </c>
    </row>
    <row r="74" spans="4:4" ht="51">
      <c r="D74" s="15" t="s">
        <v>820</v>
      </c>
    </row>
    <row r="75" spans="1:16" ht="12.75" customHeight="1">
      <c r="A75" s="16"/>
      <c s="16"/>
      <c s="16" t="s">
        <v>39</v>
      </c>
      <c s="16" t="s">
        <v>585</v>
      </c>
      <c s="16"/>
      <c s="16"/>
      <c s="16"/>
      <c s="16">
        <f>SUM(H73:H74)</f>
      </c>
      <c r="P75">
        <f>ROUND(SUM(P73:P74),2)</f>
      </c>
    </row>
    <row r="77" spans="1:8" ht="12.75" customHeight="1">
      <c r="A77" s="9"/>
      <c s="9"/>
      <c s="9" t="s">
        <v>40</v>
      </c>
      <c s="9" t="s">
        <v>75</v>
      </c>
      <c s="9"/>
      <c s="11"/>
      <c s="9"/>
      <c s="11"/>
    </row>
    <row r="78" spans="1:16" ht="12.75">
      <c r="A78" s="7">
        <v>25</v>
      </c>
      <c s="7" t="s">
        <v>821</v>
      </c>
      <c s="7" t="s">
        <v>44</v>
      </c>
      <c s="7" t="s">
        <v>822</v>
      </c>
      <c s="7" t="s">
        <v>108</v>
      </c>
      <c s="10">
        <v>4.5</v>
      </c>
      <c s="14"/>
      <c s="13">
        <f>ROUND((G78*F78),2)</f>
      </c>
      <c r="O78">
        <f>rekapitulace!H8</f>
      </c>
      <c>
        <f>O78/100*H78</f>
      </c>
    </row>
    <row r="79" spans="4:4" ht="76.5">
      <c r="D79" s="15" t="s">
        <v>823</v>
      </c>
    </row>
    <row r="80" spans="1:16" ht="12.75">
      <c r="A80" s="7">
        <v>26</v>
      </c>
      <c s="7" t="s">
        <v>598</v>
      </c>
      <c s="7" t="s">
        <v>44</v>
      </c>
      <c s="7" t="s">
        <v>599</v>
      </c>
      <c s="7" t="s">
        <v>108</v>
      </c>
      <c s="10">
        <v>69.5</v>
      </c>
      <c s="14"/>
      <c s="13">
        <f>ROUND((G80*F80),2)</f>
      </c>
      <c r="O80">
        <f>rekapitulace!H8</f>
      </c>
      <c>
        <f>O80/100*H80</f>
      </c>
    </row>
    <row r="81" spans="4:4" ht="51">
      <c r="D81" s="15" t="s">
        <v>824</v>
      </c>
    </row>
    <row r="82" spans="1:16" ht="12.75" customHeight="1">
      <c r="A82" s="16"/>
      <c s="16"/>
      <c s="16" t="s">
        <v>40</v>
      </c>
      <c s="16" t="s">
        <v>75</v>
      </c>
      <c s="16"/>
      <c s="16"/>
      <c s="16"/>
      <c s="16">
        <f>SUM(H78:H81)</f>
      </c>
      <c r="P82">
        <f>ROUND(SUM(P78:P81),2)</f>
      </c>
    </row>
    <row r="84" spans="1:8" ht="12.75" customHeight="1">
      <c r="A84" s="9"/>
      <c s="9"/>
      <c s="9" t="s">
        <v>83</v>
      </c>
      <c s="9" t="s">
        <v>82</v>
      </c>
      <c s="9"/>
      <c s="11"/>
      <c s="9"/>
      <c s="11"/>
    </row>
    <row r="85" spans="1:16" ht="12.75">
      <c r="A85" s="7">
        <v>27</v>
      </c>
      <c s="7" t="s">
        <v>610</v>
      </c>
      <c s="7" t="s">
        <v>44</v>
      </c>
      <c s="7" t="s">
        <v>611</v>
      </c>
      <c s="7" t="s">
        <v>108</v>
      </c>
      <c s="10">
        <v>71.5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825</v>
      </c>
    </row>
    <row r="87" spans="1:16" ht="12.75" customHeight="1">
      <c r="A87" s="16"/>
      <c s="16"/>
      <c s="16" t="s">
        <v>83</v>
      </c>
      <c s="16" t="s">
        <v>82</v>
      </c>
      <c s="16"/>
      <c s="16"/>
      <c s="16"/>
      <c s="16">
        <f>SUM(H85:H86)</f>
      </c>
      <c r="P87">
        <f>ROUND(SUM(P85:P86),2)</f>
      </c>
    </row>
    <row r="89" spans="1:16" ht="12.75" customHeight="1">
      <c r="A89" s="16"/>
      <c s="16"/>
      <c s="16"/>
      <c s="16" t="s">
        <v>63</v>
      </c>
      <c s="16"/>
      <c s="16"/>
      <c s="16"/>
      <c s="16">
        <f>+H16+H35+H52+H63+H70+H75+H82+H87</f>
      </c>
      <c r="P89">
        <f>+P16+P35+P52+P63+P70+P75+P82+P87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826</v>
      </c>
      <c s="5" t="s">
        <v>827</v>
      </c>
      <c s="5"/>
    </row>
    <row r="6" spans="1:5" ht="12.75" customHeight="1">
      <c r="A6" t="s">
        <v>17</v>
      </c>
      <c r="C6" s="5" t="s">
        <v>828</v>
      </c>
      <c s="5" t="s">
        <v>827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112.725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829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60.26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830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346</v>
      </c>
      <c s="7" t="s">
        <v>59</v>
      </c>
      <c s="7" t="s">
        <v>347</v>
      </c>
      <c s="7" t="s">
        <v>303</v>
      </c>
      <c s="10">
        <v>60.26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831</v>
      </c>
    </row>
    <row r="21" spans="1:16" ht="12.75">
      <c r="A21" s="7">
        <v>4</v>
      </c>
      <c s="7" t="s">
        <v>515</v>
      </c>
      <c s="7" t="s">
        <v>44</v>
      </c>
      <c s="7" t="s">
        <v>516</v>
      </c>
      <c s="7" t="s">
        <v>303</v>
      </c>
      <c s="10">
        <v>112.725</v>
      </c>
      <c s="14"/>
      <c s="13">
        <f>ROUND((G21*F21),2)</f>
      </c>
      <c r="O21">
        <f>rekapitulace!H8</f>
      </c>
      <c>
        <f>O21/100*H21</f>
      </c>
    </row>
    <row r="22" spans="4:4" ht="165.75">
      <c r="D22" s="15" t="s">
        <v>832</v>
      </c>
    </row>
    <row r="23" spans="1:16" ht="12.75">
      <c r="A23" s="7">
        <v>5</v>
      </c>
      <c s="7" t="s">
        <v>351</v>
      </c>
      <c s="7" t="s">
        <v>44</v>
      </c>
      <c s="7" t="s">
        <v>352</v>
      </c>
      <c s="7" t="s">
        <v>303</v>
      </c>
      <c s="10">
        <v>112.725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833</v>
      </c>
    </row>
    <row r="25" spans="1:16" ht="12.75">
      <c r="A25" s="7">
        <v>6</v>
      </c>
      <c s="7" t="s">
        <v>525</v>
      </c>
      <c s="7" t="s">
        <v>44</v>
      </c>
      <c s="7" t="s">
        <v>834</v>
      </c>
      <c s="7" t="s">
        <v>303</v>
      </c>
      <c s="10">
        <v>27.63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835</v>
      </c>
    </row>
    <row r="27" spans="1:16" ht="12.75">
      <c r="A27" s="7">
        <v>7</v>
      </c>
      <c s="7" t="s">
        <v>836</v>
      </c>
      <c s="7" t="s">
        <v>44</v>
      </c>
      <c s="7" t="s">
        <v>837</v>
      </c>
      <c s="7" t="s">
        <v>303</v>
      </c>
      <c s="10">
        <v>60.255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838</v>
      </c>
    </row>
    <row r="29" spans="1:16" ht="12.75" customHeight="1">
      <c r="A29" s="16"/>
      <c s="16"/>
      <c s="16" t="s">
        <v>24</v>
      </c>
      <c s="16" t="s">
        <v>342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370</v>
      </c>
      <c s="9"/>
      <c s="11"/>
      <c s="9"/>
      <c s="11"/>
    </row>
    <row r="32" spans="1:16" ht="12.75">
      <c r="A32" s="7">
        <v>8</v>
      </c>
      <c s="7" t="s">
        <v>839</v>
      </c>
      <c s="7" t="s">
        <v>44</v>
      </c>
      <c s="7" t="s">
        <v>840</v>
      </c>
      <c s="7" t="s">
        <v>362</v>
      </c>
      <c s="10">
        <v>120</v>
      </c>
      <c s="14"/>
      <c s="13">
        <f>ROUND((G32*F32),2)</f>
      </c>
      <c r="O32">
        <f>rekapitulace!H8</f>
      </c>
      <c>
        <f>O32/100*H32</f>
      </c>
    </row>
    <row r="33" spans="4:4" ht="114.75">
      <c r="D33" s="15" t="s">
        <v>841</v>
      </c>
    </row>
    <row r="34" spans="1:16" ht="12.75">
      <c r="A34" s="7">
        <v>9</v>
      </c>
      <c s="7" t="s">
        <v>842</v>
      </c>
      <c s="7" t="s">
        <v>44</v>
      </c>
      <c s="7" t="s">
        <v>843</v>
      </c>
      <c s="7" t="s">
        <v>303</v>
      </c>
      <c s="10">
        <v>12.015</v>
      </c>
      <c s="14"/>
      <c s="13">
        <f>ROUND((G34*F34),2)</f>
      </c>
      <c r="O34">
        <f>rekapitulace!H8</f>
      </c>
      <c>
        <f>O34/100*H34</f>
      </c>
    </row>
    <row r="35" spans="4:4" ht="102">
      <c r="D35" s="15" t="s">
        <v>844</v>
      </c>
    </row>
    <row r="36" spans="1:16" ht="12.75">
      <c r="A36" s="7">
        <v>10</v>
      </c>
      <c s="7" t="s">
        <v>845</v>
      </c>
      <c s="7" t="s">
        <v>44</v>
      </c>
      <c s="7" t="s">
        <v>846</v>
      </c>
      <c s="7" t="s">
        <v>362</v>
      </c>
      <c s="10">
        <v>278.25</v>
      </c>
      <c s="14"/>
      <c s="13">
        <f>ROUND((G36*F36),2)</f>
      </c>
      <c r="O36">
        <f>rekapitulace!H8</f>
      </c>
      <c>
        <f>O36/100*H36</f>
      </c>
    </row>
    <row r="37" spans="4:4" ht="102">
      <c r="D37" s="15" t="s">
        <v>847</v>
      </c>
    </row>
    <row r="38" spans="1:16" ht="12.75" customHeight="1">
      <c r="A38" s="16"/>
      <c s="16"/>
      <c s="16" t="s">
        <v>34</v>
      </c>
      <c s="16" t="s">
        <v>370</v>
      </c>
      <c s="16"/>
      <c s="16"/>
      <c s="16"/>
      <c s="16">
        <f>SUM(H32:H37)</f>
      </c>
      <c r="P38">
        <f>ROUND(SUM(P32:P37),2)</f>
      </c>
    </row>
    <row r="40" spans="1:8" ht="12.75" customHeight="1">
      <c r="A40" s="9"/>
      <c s="9"/>
      <c s="9" t="s">
        <v>35</v>
      </c>
      <c s="9" t="s">
        <v>552</v>
      </c>
      <c s="9"/>
      <c s="11"/>
      <c s="9"/>
      <c s="11"/>
    </row>
    <row r="41" spans="1:16" ht="12.75">
      <c r="A41" s="7">
        <v>11</v>
      </c>
      <c s="7" t="s">
        <v>848</v>
      </c>
      <c s="7" t="s">
        <v>44</v>
      </c>
      <c s="7" t="s">
        <v>849</v>
      </c>
      <c s="7" t="s">
        <v>303</v>
      </c>
      <c s="10">
        <v>18.023</v>
      </c>
      <c s="14"/>
      <c s="13">
        <f>ROUND((G41*F41),2)</f>
      </c>
      <c r="O41">
        <f>rekapitulace!H8</f>
      </c>
      <c>
        <f>O41/100*H41</f>
      </c>
    </row>
    <row r="42" spans="4:4" ht="76.5">
      <c r="D42" s="15" t="s">
        <v>850</v>
      </c>
    </row>
    <row r="43" spans="1:16" ht="12.75">
      <c r="A43" s="7">
        <v>12</v>
      </c>
      <c s="7" t="s">
        <v>851</v>
      </c>
      <c s="7" t="s">
        <v>44</v>
      </c>
      <c s="7" t="s">
        <v>852</v>
      </c>
      <c s="7" t="s">
        <v>303</v>
      </c>
      <c s="10">
        <v>20.655</v>
      </c>
      <c s="14"/>
      <c s="13">
        <f>ROUND((G43*F43),2)</f>
      </c>
      <c r="O43">
        <f>rekapitulace!H8</f>
      </c>
      <c>
        <f>O43/100*H43</f>
      </c>
    </row>
    <row r="44" spans="4:4" ht="51">
      <c r="D44" s="15" t="s">
        <v>853</v>
      </c>
    </row>
    <row r="45" spans="1:16" ht="12.75" customHeight="1">
      <c r="A45" s="16"/>
      <c s="16"/>
      <c s="16" t="s">
        <v>35</v>
      </c>
      <c s="16" t="s">
        <v>552</v>
      </c>
      <c s="16"/>
      <c s="16"/>
      <c s="16"/>
      <c s="16">
        <f>SUM(H41:H44)</f>
      </c>
      <c r="P45">
        <f>ROUND(SUM(P41:P44),2)</f>
      </c>
    </row>
    <row r="47" spans="1:8" ht="12.75" customHeight="1">
      <c r="A47" s="9"/>
      <c s="9"/>
      <c s="9" t="s">
        <v>40</v>
      </c>
      <c s="9" t="s">
        <v>439</v>
      </c>
      <c s="9"/>
      <c s="11"/>
      <c s="9"/>
      <c s="11"/>
    </row>
    <row r="48" spans="1:16" ht="12.75">
      <c r="A48" s="7">
        <v>13</v>
      </c>
      <c s="7" t="s">
        <v>854</v>
      </c>
      <c s="7" t="s">
        <v>44</v>
      </c>
      <c s="7" t="s">
        <v>855</v>
      </c>
      <c s="7" t="s">
        <v>108</v>
      </c>
      <c s="10">
        <v>40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856</v>
      </c>
    </row>
    <row r="50" spans="1:16" ht="12.75" customHeight="1">
      <c r="A50" s="16"/>
      <c s="16"/>
      <c s="16" t="s">
        <v>40</v>
      </c>
      <c s="16" t="s">
        <v>75</v>
      </c>
      <c s="16"/>
      <c s="16"/>
      <c s="16"/>
      <c s="16">
        <f>SUM(H48:H49)</f>
      </c>
      <c r="P50">
        <f>ROUND(SUM(P48:P49),2)</f>
      </c>
    </row>
    <row r="52" spans="1:8" ht="12.75" customHeight="1">
      <c r="A52" s="9"/>
      <c s="9"/>
      <c s="9" t="s">
        <v>83</v>
      </c>
      <c s="9" t="s">
        <v>82</v>
      </c>
      <c s="9"/>
      <c s="11"/>
      <c s="9"/>
      <c s="11"/>
    </row>
    <row r="53" spans="1:16" ht="12.75">
      <c r="A53" s="7">
        <v>14</v>
      </c>
      <c s="7" t="s">
        <v>450</v>
      </c>
      <c s="7" t="s">
        <v>44</v>
      </c>
      <c s="7" t="s">
        <v>857</v>
      </c>
      <c s="7" t="s">
        <v>108</v>
      </c>
      <c s="10">
        <v>40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856</v>
      </c>
    </row>
    <row r="55" spans="1:16" ht="12.75" customHeight="1">
      <c r="A55" s="16"/>
      <c s="16"/>
      <c s="16" t="s">
        <v>83</v>
      </c>
      <c s="16" t="s">
        <v>82</v>
      </c>
      <c s="16"/>
      <c s="16"/>
      <c s="16"/>
      <c s="16">
        <f>SUM(H53:H54)</f>
      </c>
      <c r="P55">
        <f>ROUND(SUM(P53:P54),2)</f>
      </c>
    </row>
    <row r="57" spans="1:16" ht="12.75" customHeight="1">
      <c r="A57" s="16"/>
      <c s="16"/>
      <c s="16"/>
      <c s="16" t="s">
        <v>63</v>
      </c>
      <c s="16"/>
      <c s="16"/>
      <c s="16"/>
      <c s="16">
        <f>+H16+H29+H38+H45+H50+H55</f>
      </c>
      <c r="P57">
        <f>+P16+P29+P38+P45+P50+P55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858</v>
      </c>
      <c s="5" t="s">
        <v>859</v>
      </c>
      <c s="5"/>
    </row>
    <row r="6" spans="1:5" ht="12.75" customHeight="1">
      <c r="A6" t="s">
        <v>17</v>
      </c>
      <c r="C6" s="5" t="s">
        <v>860</v>
      </c>
      <c s="5" t="s">
        <v>859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639.95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861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566.5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862</v>
      </c>
    </row>
    <row r="16" spans="1:16" ht="12.75">
      <c r="A16" s="7">
        <v>3</v>
      </c>
      <c s="7" t="s">
        <v>863</v>
      </c>
      <c s="7" t="s">
        <v>44</v>
      </c>
      <c s="7" t="s">
        <v>864</v>
      </c>
      <c s="7" t="s">
        <v>303</v>
      </c>
      <c s="10">
        <v>70.788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865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342</v>
      </c>
      <c s="9"/>
      <c s="11"/>
      <c s="9"/>
      <c s="11"/>
    </row>
    <row r="21" spans="1:16" ht="12.75">
      <c r="A21" s="7">
        <v>5</v>
      </c>
      <c s="7" t="s">
        <v>346</v>
      </c>
      <c s="7" t="s">
        <v>61</v>
      </c>
      <c s="7" t="s">
        <v>347</v>
      </c>
      <c s="7" t="s">
        <v>303</v>
      </c>
      <c s="10">
        <v>566.5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866</v>
      </c>
    </row>
    <row r="23" spans="1:16" ht="12.75">
      <c r="A23" s="7">
        <v>4</v>
      </c>
      <c s="7" t="s">
        <v>346</v>
      </c>
      <c s="7" t="s">
        <v>59</v>
      </c>
      <c s="7" t="s">
        <v>867</v>
      </c>
      <c s="7" t="s">
        <v>303</v>
      </c>
      <c s="10">
        <v>70.788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868</v>
      </c>
    </row>
    <row r="25" spans="1:16" ht="12.75">
      <c r="A25" s="7">
        <v>6</v>
      </c>
      <c s="7" t="s">
        <v>869</v>
      </c>
      <c s="7" t="s">
        <v>44</v>
      </c>
      <c s="7" t="s">
        <v>870</v>
      </c>
      <c s="7" t="s">
        <v>303</v>
      </c>
      <c s="10">
        <v>639.95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871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639.95</v>
      </c>
      <c s="14"/>
      <c s="13">
        <f>ROUND((G27*F27),2)</f>
      </c>
      <c r="O27">
        <f>rekapitulace!H8</f>
      </c>
      <c>
        <f>O27/100*H27</f>
      </c>
    </row>
    <row r="28" spans="4:4" ht="114.75">
      <c r="D28" s="15" t="s">
        <v>872</v>
      </c>
    </row>
    <row r="29" spans="1:16" ht="12.75">
      <c r="A29" s="7">
        <v>8</v>
      </c>
      <c s="7" t="s">
        <v>836</v>
      </c>
      <c s="7" t="s">
        <v>44</v>
      </c>
      <c s="7" t="s">
        <v>837</v>
      </c>
      <c s="7" t="s">
        <v>303</v>
      </c>
      <c s="10">
        <v>566.5</v>
      </c>
      <c s="14"/>
      <c s="13">
        <f>ROUND((G29*F29),2)</f>
      </c>
      <c r="O29">
        <f>rekapitulace!H8</f>
      </c>
      <c>
        <f>O29/100*H29</f>
      </c>
    </row>
    <row r="30" spans="4:4" ht="114.75">
      <c r="D30" s="15" t="s">
        <v>873</v>
      </c>
    </row>
    <row r="31" spans="1:16" ht="12.75">
      <c r="A31" s="7">
        <v>9</v>
      </c>
      <c s="7" t="s">
        <v>364</v>
      </c>
      <c s="7" t="s">
        <v>44</v>
      </c>
      <c s="7" t="s">
        <v>874</v>
      </c>
      <c s="7" t="s">
        <v>303</v>
      </c>
      <c s="10">
        <v>70.788</v>
      </c>
      <c s="14"/>
      <c s="13">
        <f>ROUND((G31*F31),2)</f>
      </c>
      <c r="O31">
        <f>rekapitulace!H8</f>
      </c>
      <c>
        <f>O31/100*H31</f>
      </c>
    </row>
    <row r="32" spans="4:4" ht="89.25">
      <c r="D32" s="15" t="s">
        <v>875</v>
      </c>
    </row>
    <row r="33" spans="1:16" ht="12.75" customHeight="1">
      <c r="A33" s="16"/>
      <c s="16"/>
      <c s="16" t="s">
        <v>24</v>
      </c>
      <c s="16" t="s">
        <v>342</v>
      </c>
      <c s="16"/>
      <c s="16"/>
      <c s="16"/>
      <c s="16">
        <f>SUM(H21:H32)</f>
      </c>
      <c r="P33">
        <f>ROUND(SUM(P21:P32),2)</f>
      </c>
    </row>
    <row r="35" spans="1:8" ht="12.75" customHeight="1">
      <c r="A35" s="9"/>
      <c s="9"/>
      <c s="9" t="s">
        <v>34</v>
      </c>
      <c s="9" t="s">
        <v>370</v>
      </c>
      <c s="9"/>
      <c s="11"/>
      <c s="9"/>
      <c s="11"/>
    </row>
    <row r="36" spans="1:16" ht="12.75">
      <c r="A36" s="7">
        <v>10</v>
      </c>
      <c s="7" t="s">
        <v>839</v>
      </c>
      <c s="7" t="s">
        <v>44</v>
      </c>
      <c s="7" t="s">
        <v>840</v>
      </c>
      <c s="7" t="s">
        <v>362</v>
      </c>
      <c s="10">
        <v>364.15</v>
      </c>
      <c s="14"/>
      <c s="13">
        <f>ROUND((G36*F36),2)</f>
      </c>
      <c r="O36">
        <f>rekapitulace!H8</f>
      </c>
      <c>
        <f>O36/100*H36</f>
      </c>
    </row>
    <row r="37" spans="4:4" ht="127.5">
      <c r="D37" s="15" t="s">
        <v>876</v>
      </c>
    </row>
    <row r="38" spans="1:16" ht="12.75">
      <c r="A38" s="7">
        <v>11</v>
      </c>
      <c s="7" t="s">
        <v>842</v>
      </c>
      <c s="7" t="s">
        <v>44</v>
      </c>
      <c s="7" t="s">
        <v>843</v>
      </c>
      <c s="7" t="s">
        <v>303</v>
      </c>
      <c s="10">
        <v>112.18</v>
      </c>
      <c s="14"/>
      <c s="13">
        <f>ROUND((G38*F38),2)</f>
      </c>
      <c r="O38">
        <f>rekapitulace!H8</f>
      </c>
      <c>
        <f>O38/100*H38</f>
      </c>
    </row>
    <row r="39" spans="4:4" ht="114.75">
      <c r="D39" s="15" t="s">
        <v>877</v>
      </c>
    </row>
    <row r="40" spans="1:16" ht="12.75" customHeight="1">
      <c r="A40" s="16"/>
      <c s="16"/>
      <c s="16" t="s">
        <v>34</v>
      </c>
      <c s="16" t="s">
        <v>370</v>
      </c>
      <c s="16"/>
      <c s="16"/>
      <c s="16"/>
      <c s="16">
        <f>SUM(H36:H39)</f>
      </c>
      <c r="P40">
        <f>ROUND(SUM(P36:P39),2)</f>
      </c>
    </row>
    <row r="42" spans="1:8" ht="12.75" customHeight="1">
      <c r="A42" s="9"/>
      <c s="9"/>
      <c s="9" t="s">
        <v>35</v>
      </c>
      <c s="9" t="s">
        <v>552</v>
      </c>
      <c s="9"/>
      <c s="11"/>
      <c s="9"/>
      <c s="11"/>
    </row>
    <row r="43" spans="1:16" ht="12.75">
      <c r="A43" s="7">
        <v>12</v>
      </c>
      <c s="7" t="s">
        <v>878</v>
      </c>
      <c s="7" t="s">
        <v>44</v>
      </c>
      <c s="7" t="s">
        <v>879</v>
      </c>
      <c s="7" t="s">
        <v>362</v>
      </c>
      <c s="10">
        <v>20.2</v>
      </c>
      <c s="14"/>
      <c s="13">
        <f>ROUND((G43*F43),2)</f>
      </c>
      <c r="O43">
        <f>rekapitulace!H8</f>
      </c>
      <c>
        <f>O43/100*H43</f>
      </c>
    </row>
    <row r="44" spans="4:4" ht="51">
      <c r="D44" s="15" t="s">
        <v>880</v>
      </c>
    </row>
    <row r="45" spans="1:16" ht="12.75">
      <c r="A45" s="7">
        <v>13</v>
      </c>
      <c s="7" t="s">
        <v>881</v>
      </c>
      <c s="7" t="s">
        <v>44</v>
      </c>
      <c s="7" t="s">
        <v>882</v>
      </c>
      <c s="7" t="s">
        <v>362</v>
      </c>
      <c s="10">
        <v>120.75</v>
      </c>
      <c s="14"/>
      <c s="13">
        <f>ROUND((G45*F45),2)</f>
      </c>
      <c r="O45">
        <f>rekapitulace!H8</f>
      </c>
      <c>
        <f>O45/100*H45</f>
      </c>
    </row>
    <row r="46" spans="4:4" ht="63.75">
      <c r="D46" s="15" t="s">
        <v>883</v>
      </c>
    </row>
    <row r="47" spans="1:16" ht="12.75" customHeight="1">
      <c r="A47" s="16"/>
      <c s="16"/>
      <c s="16" t="s">
        <v>35</v>
      </c>
      <c s="16" t="s">
        <v>552</v>
      </c>
      <c s="16"/>
      <c s="16"/>
      <c s="16"/>
      <c s="16">
        <f>SUM(H43:H46)</f>
      </c>
      <c r="P47">
        <f>ROUND(SUM(P43:P46),2)</f>
      </c>
    </row>
    <row r="49" spans="1:8" ht="12.75" customHeight="1">
      <c r="A49" s="9"/>
      <c s="9"/>
      <c s="9" t="s">
        <v>83</v>
      </c>
      <c s="9" t="s">
        <v>82</v>
      </c>
      <c s="9"/>
      <c s="11"/>
      <c s="9"/>
      <c s="11"/>
    </row>
    <row r="50" spans="1:16" ht="12.75">
      <c r="A50" s="7">
        <v>14</v>
      </c>
      <c s="7" t="s">
        <v>450</v>
      </c>
      <c s="7" t="s">
        <v>44</v>
      </c>
      <c s="7" t="s">
        <v>884</v>
      </c>
      <c s="7" t="s">
        <v>108</v>
      </c>
      <c s="10">
        <v>55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885</v>
      </c>
    </row>
    <row r="52" spans="1:16" ht="12.75" customHeight="1">
      <c r="A52" s="16"/>
      <c s="16"/>
      <c s="16" t="s">
        <v>83</v>
      </c>
      <c s="16" t="s">
        <v>82</v>
      </c>
      <c s="16"/>
      <c s="16"/>
      <c s="16"/>
      <c s="16">
        <f>SUM(H50:H51)</f>
      </c>
      <c r="P52">
        <f>ROUND(SUM(P50:P51),2)</f>
      </c>
    </row>
    <row r="54" spans="1:16" ht="12.75" customHeight="1">
      <c r="A54" s="16"/>
      <c s="16"/>
      <c s="16"/>
      <c s="16" t="s">
        <v>63</v>
      </c>
      <c s="16"/>
      <c s="16"/>
      <c s="16"/>
      <c s="16">
        <f>+H18+H33+H40+H47+H52</f>
      </c>
      <c r="P54">
        <f>+P18+P33+P40+P47+P52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22</v>
      </c>
      <c s="5" t="s">
        <v>21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43</v>
      </c>
      <c s="7" t="s">
        <v>44</v>
      </c>
      <c s="7" t="s">
        <v>45</v>
      </c>
      <c s="7" t="s">
        <v>46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47</v>
      </c>
    </row>
    <row r="14" spans="1:16" ht="12.75">
      <c r="A14" s="7">
        <v>2</v>
      </c>
      <c s="7" t="s">
        <v>48</v>
      </c>
      <c s="7" t="s">
        <v>44</v>
      </c>
      <c s="7" t="s">
        <v>49</v>
      </c>
      <c s="7" t="s">
        <v>50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51</v>
      </c>
    </row>
    <row r="16" spans="1:16" ht="12.75">
      <c r="A16" s="7">
        <v>3</v>
      </c>
      <c s="7" t="s">
        <v>52</v>
      </c>
      <c s="7" t="s">
        <v>44</v>
      </c>
      <c s="7" t="s">
        <v>53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51</v>
      </c>
    </row>
    <row r="18" spans="1:16" ht="12.75">
      <c r="A18" s="7">
        <v>4</v>
      </c>
      <c s="7" t="s">
        <v>54</v>
      </c>
      <c s="7" t="s">
        <v>44</v>
      </c>
      <c s="7" t="s">
        <v>55</v>
      </c>
      <c s="7" t="s">
        <v>46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51</v>
      </c>
    </row>
    <row r="20" spans="1:16" ht="12.75">
      <c r="A20" s="7">
        <v>5</v>
      </c>
      <c s="7" t="s">
        <v>56</v>
      </c>
      <c s="7" t="s">
        <v>44</v>
      </c>
      <c s="7" t="s">
        <v>57</v>
      </c>
      <c s="7" t="s">
        <v>46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47</v>
      </c>
    </row>
    <row r="22" spans="1:16" ht="12.75">
      <c r="A22" s="7">
        <v>6</v>
      </c>
      <c s="7" t="s">
        <v>58</v>
      </c>
      <c s="7" t="s">
        <v>59</v>
      </c>
      <c s="7" t="s">
        <v>60</v>
      </c>
      <c s="7" t="s">
        <v>46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51</v>
      </c>
    </row>
    <row r="24" spans="1:16" ht="12.75">
      <c r="A24" s="7">
        <v>7</v>
      </c>
      <c s="7" t="s">
        <v>58</v>
      </c>
      <c s="7" t="s">
        <v>61</v>
      </c>
      <c s="7" t="s">
        <v>62</v>
      </c>
      <c s="7" t="s">
        <v>46</v>
      </c>
      <c s="10">
        <v>1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51</v>
      </c>
    </row>
    <row r="26" spans="1:16" ht="12.75" customHeight="1">
      <c r="A26" s="16"/>
      <c s="16"/>
      <c s="16" t="s">
        <v>42</v>
      </c>
      <c s="16" t="s">
        <v>41</v>
      </c>
      <c s="16"/>
      <c s="16"/>
      <c s="16"/>
      <c s="16">
        <f>SUM(H12:H25)</f>
      </c>
      <c r="P26">
        <f>ROUND(SUM(P12:P25),2)</f>
      </c>
    </row>
    <row r="28" spans="1:16" ht="12.75" customHeight="1">
      <c r="A28" s="16"/>
      <c s="16"/>
      <c s="16"/>
      <c s="16" t="s">
        <v>63</v>
      </c>
      <c s="16"/>
      <c s="16"/>
      <c s="16"/>
      <c s="16">
        <f>+H26</f>
      </c>
      <c r="P28">
        <f>+P26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886</v>
      </c>
      <c s="5" t="s">
        <v>887</v>
      </c>
      <c s="5"/>
    </row>
    <row r="6" spans="1:5" ht="12.75" customHeight="1">
      <c r="A6" t="s">
        <v>17</v>
      </c>
      <c r="C6" s="5" t="s">
        <v>888</v>
      </c>
      <c s="5" t="s">
        <v>887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34</v>
      </c>
      <c s="9" t="s">
        <v>370</v>
      </c>
      <c s="9"/>
      <c s="11"/>
      <c s="9"/>
      <c s="11"/>
    </row>
    <row r="12" spans="1:16" ht="12.75">
      <c r="A12" s="7">
        <v>1</v>
      </c>
      <c s="7" t="s">
        <v>889</v>
      </c>
      <c s="7" t="s">
        <v>59</v>
      </c>
      <c s="7" t="s">
        <v>890</v>
      </c>
      <c s="7" t="s">
        <v>362</v>
      </c>
      <c s="10">
        <v>938.38</v>
      </c>
      <c s="14"/>
      <c s="13">
        <f>ROUND((G12*F12),2)</f>
      </c>
      <c r="O12">
        <f>rekapitulace!H8</f>
      </c>
      <c>
        <f>O12/100*H12</f>
      </c>
    </row>
    <row r="13" spans="4:4" ht="127.5">
      <c r="D13" s="15" t="s">
        <v>891</v>
      </c>
    </row>
    <row r="14" spans="1:16" ht="12.75">
      <c r="A14" s="7">
        <v>2</v>
      </c>
      <c s="7" t="s">
        <v>889</v>
      </c>
      <c s="7" t="s">
        <v>61</v>
      </c>
      <c s="7" t="s">
        <v>892</v>
      </c>
      <c s="7" t="s">
        <v>362</v>
      </c>
      <c s="10">
        <v>718.42</v>
      </c>
      <c s="14"/>
      <c s="13">
        <f>ROUND((G14*F14),2)</f>
      </c>
      <c r="O14">
        <f>rekapitulace!H8</f>
      </c>
      <c>
        <f>O14/100*H14</f>
      </c>
    </row>
    <row r="15" spans="4:4" ht="102">
      <c r="D15" s="15" t="s">
        <v>893</v>
      </c>
    </row>
    <row r="16" spans="1:16" ht="12.75" customHeight="1">
      <c r="A16" s="16"/>
      <c s="16"/>
      <c s="16" t="s">
        <v>34</v>
      </c>
      <c s="16" t="s">
        <v>370</v>
      </c>
      <c s="16"/>
      <c s="16"/>
      <c s="16"/>
      <c s="16">
        <f>SUM(H12:H15)</f>
      </c>
      <c r="P16">
        <f>ROUND(SUM(P12:P15),2)</f>
      </c>
    </row>
    <row r="18" spans="1:16" ht="12.75" customHeight="1">
      <c r="A18" s="16"/>
      <c s="16"/>
      <c s="16"/>
      <c s="16" t="s">
        <v>63</v>
      </c>
      <c s="16"/>
      <c s="16"/>
      <c s="16"/>
      <c s="16">
        <f>+H16</f>
      </c>
      <c r="P18">
        <f>+P16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894</v>
      </c>
      <c s="5" t="s">
        <v>895</v>
      </c>
      <c s="5"/>
    </row>
    <row r="6" spans="1:5" ht="12.75" customHeight="1">
      <c r="A6" t="s">
        <v>17</v>
      </c>
      <c r="C6" s="5" t="s">
        <v>896</v>
      </c>
      <c s="5" t="s">
        <v>895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915.994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897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342</v>
      </c>
      <c s="9"/>
      <c s="11"/>
      <c s="9"/>
      <c s="11"/>
    </row>
    <row r="17" spans="1:16" ht="12.75">
      <c r="A17" s="7">
        <v>2</v>
      </c>
      <c s="7" t="s">
        <v>346</v>
      </c>
      <c s="7" t="s">
        <v>59</v>
      </c>
      <c s="7" t="s">
        <v>349</v>
      </c>
      <c s="7" t="s">
        <v>303</v>
      </c>
      <c s="10">
        <v>293.418</v>
      </c>
      <c s="14"/>
      <c s="13">
        <f>ROUND((G17*F17),2)</f>
      </c>
      <c r="O17">
        <f>rekapitulace!H8</f>
      </c>
      <c>
        <f>O17/100*H17</f>
      </c>
    </row>
    <row r="18" spans="4:4" ht="102">
      <c r="D18" s="15" t="s">
        <v>898</v>
      </c>
    </row>
    <row r="19" spans="1:16" ht="12.75">
      <c r="A19" s="7">
        <v>3</v>
      </c>
      <c s="7" t="s">
        <v>515</v>
      </c>
      <c s="7" t="s">
        <v>44</v>
      </c>
      <c s="7" t="s">
        <v>516</v>
      </c>
      <c s="7" t="s">
        <v>303</v>
      </c>
      <c s="10">
        <v>950.721</v>
      </c>
      <c s="14"/>
      <c s="13">
        <f>ROUND((G19*F19),2)</f>
      </c>
      <c r="O19">
        <f>rekapitulace!H8</f>
      </c>
      <c>
        <f>O19/100*H19</f>
      </c>
    </row>
    <row r="20" spans="4:4" ht="178.5">
      <c r="D20" s="15" t="s">
        <v>899</v>
      </c>
    </row>
    <row r="21" spans="1:16" ht="12.75">
      <c r="A21" s="7">
        <v>4</v>
      </c>
      <c s="7" t="s">
        <v>351</v>
      </c>
      <c s="7" t="s">
        <v>44</v>
      </c>
      <c s="7" t="s">
        <v>352</v>
      </c>
      <c s="7" t="s">
        <v>303</v>
      </c>
      <c s="10">
        <v>915.994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900</v>
      </c>
    </row>
    <row r="23" spans="1:16" ht="12.75">
      <c r="A23" s="7">
        <v>5</v>
      </c>
      <c s="7" t="s">
        <v>519</v>
      </c>
      <c s="7" t="s">
        <v>44</v>
      </c>
      <c s="7" t="s">
        <v>520</v>
      </c>
      <c s="7" t="s">
        <v>303</v>
      </c>
      <c s="10">
        <v>34.727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901</v>
      </c>
    </row>
    <row r="25" spans="1:16" ht="12.75">
      <c r="A25" s="7">
        <v>6</v>
      </c>
      <c s="7" t="s">
        <v>364</v>
      </c>
      <c s="7" t="s">
        <v>44</v>
      </c>
      <c s="7" t="s">
        <v>365</v>
      </c>
      <c s="7" t="s">
        <v>303</v>
      </c>
      <c s="10">
        <v>293.418</v>
      </c>
      <c s="14"/>
      <c s="13">
        <f>ROUND((G25*F25),2)</f>
      </c>
      <c r="O25">
        <f>rekapitulace!H8</f>
      </c>
      <c>
        <f>O25/100*H25</f>
      </c>
    </row>
    <row r="26" spans="4:4" ht="178.5">
      <c r="D26" s="15" t="s">
        <v>902</v>
      </c>
    </row>
    <row r="27" spans="1:16" ht="12.75" customHeight="1">
      <c r="A27" s="16"/>
      <c s="16"/>
      <c s="16" t="s">
        <v>24</v>
      </c>
      <c s="16" t="s">
        <v>342</v>
      </c>
      <c s="16"/>
      <c s="16"/>
      <c s="16"/>
      <c s="16">
        <f>SUM(H17:H26)</f>
      </c>
      <c r="P27">
        <f>ROUND(SUM(P17:P26),2)</f>
      </c>
    </row>
    <row r="29" spans="1:8" ht="12.75" customHeight="1">
      <c r="A29" s="9"/>
      <c s="9"/>
      <c s="9" t="s">
        <v>36</v>
      </c>
      <c s="9" t="s">
        <v>375</v>
      </c>
      <c s="9"/>
      <c s="11"/>
      <c s="9"/>
      <c s="11"/>
    </row>
    <row r="30" spans="1:16" ht="12.75">
      <c r="A30" s="7">
        <v>7</v>
      </c>
      <c s="7" t="s">
        <v>789</v>
      </c>
      <c s="7" t="s">
        <v>44</v>
      </c>
      <c s="7" t="s">
        <v>790</v>
      </c>
      <c s="7" t="s">
        <v>362</v>
      </c>
      <c s="10">
        <v>912.221</v>
      </c>
      <c s="14"/>
      <c s="13">
        <f>ROUND((G30*F30),2)</f>
      </c>
      <c r="O30">
        <f>rekapitulace!H8</f>
      </c>
      <c>
        <f>O30/100*H30</f>
      </c>
    </row>
    <row r="31" spans="4:4" ht="178.5">
      <c r="D31" s="15" t="s">
        <v>903</v>
      </c>
    </row>
    <row r="32" spans="1:16" ht="12.75" customHeight="1">
      <c r="A32" s="16"/>
      <c s="16"/>
      <c s="16" t="s">
        <v>36</v>
      </c>
      <c s="16" t="s">
        <v>375</v>
      </c>
      <c s="16"/>
      <c s="16"/>
      <c s="16"/>
      <c s="16">
        <f>SUM(H30:H31)</f>
      </c>
      <c r="P32">
        <f>ROUND(SUM(P30:P31),2)</f>
      </c>
    </row>
    <row r="34" spans="1:16" ht="12.75" customHeight="1">
      <c r="A34" s="16"/>
      <c s="16"/>
      <c s="16"/>
      <c s="16" t="s">
        <v>63</v>
      </c>
      <c s="16"/>
      <c s="16"/>
      <c s="16"/>
      <c s="16">
        <f>+H14+H27+H32</f>
      </c>
      <c r="P34">
        <f>+P14+P27+P32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904</v>
      </c>
      <c s="5" t="s">
        <v>905</v>
      </c>
      <c s="5"/>
    </row>
    <row r="6" spans="1:5" ht="12.75" customHeight="1">
      <c r="A6" t="s">
        <v>17</v>
      </c>
      <c r="C6" s="5" t="s">
        <v>906</v>
      </c>
      <c s="5" t="s">
        <v>905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826.6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907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539.2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908</v>
      </c>
    </row>
    <row r="16" spans="1:16" ht="12.75">
      <c r="A16" s="7">
        <v>3</v>
      </c>
      <c s="7" t="s">
        <v>863</v>
      </c>
      <c s="7" t="s">
        <v>44</v>
      </c>
      <c s="7" t="s">
        <v>864</v>
      </c>
      <c s="7" t="s">
        <v>303</v>
      </c>
      <c s="10">
        <v>75.912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909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342</v>
      </c>
      <c s="9"/>
      <c s="11"/>
      <c s="9"/>
      <c s="11"/>
    </row>
    <row r="21" spans="1:16" ht="12.75">
      <c r="A21" s="7">
        <v>4</v>
      </c>
      <c s="7" t="s">
        <v>346</v>
      </c>
      <c s="7" t="s">
        <v>59</v>
      </c>
      <c s="7" t="s">
        <v>867</v>
      </c>
      <c s="7" t="s">
        <v>303</v>
      </c>
      <c s="10">
        <v>75.912</v>
      </c>
      <c s="14"/>
      <c s="13">
        <f>ROUND((G21*F21),2)</f>
      </c>
      <c r="O21">
        <f>rekapitulace!H8</f>
      </c>
      <c>
        <f>O21/100*H21</f>
      </c>
    </row>
    <row r="22" spans="4:4" ht="114.75">
      <c r="D22" s="15" t="s">
        <v>910</v>
      </c>
    </row>
    <row r="23" spans="1:16" ht="12.75">
      <c r="A23" s="7">
        <v>5</v>
      </c>
      <c s="7" t="s">
        <v>346</v>
      </c>
      <c s="7" t="s">
        <v>61</v>
      </c>
      <c s="7" t="s">
        <v>347</v>
      </c>
      <c s="7" t="s">
        <v>303</v>
      </c>
      <c s="10">
        <v>539.2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911</v>
      </c>
    </row>
    <row r="25" spans="1:16" ht="12.75">
      <c r="A25" s="7">
        <v>6</v>
      </c>
      <c s="7" t="s">
        <v>869</v>
      </c>
      <c s="7" t="s">
        <v>44</v>
      </c>
      <c s="7" t="s">
        <v>870</v>
      </c>
      <c s="7" t="s">
        <v>303</v>
      </c>
      <c s="10">
        <v>826.6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912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826.6</v>
      </c>
      <c s="14"/>
      <c s="13">
        <f>ROUND((G27*F27),2)</f>
      </c>
      <c r="O27">
        <f>rekapitulace!H8</f>
      </c>
      <c>
        <f>O27/100*H27</f>
      </c>
    </row>
    <row r="28" spans="4:4" ht="114.75">
      <c r="D28" s="15" t="s">
        <v>913</v>
      </c>
    </row>
    <row r="29" spans="1:16" ht="12.75">
      <c r="A29" s="7">
        <v>8</v>
      </c>
      <c s="7" t="s">
        <v>836</v>
      </c>
      <c s="7" t="s">
        <v>44</v>
      </c>
      <c s="7" t="s">
        <v>837</v>
      </c>
      <c s="7" t="s">
        <v>303</v>
      </c>
      <c s="10">
        <v>539.2</v>
      </c>
      <c s="14"/>
      <c s="13">
        <f>ROUND((G29*F29),2)</f>
      </c>
      <c r="O29">
        <f>rekapitulace!H8</f>
      </c>
      <c>
        <f>O29/100*H29</f>
      </c>
    </row>
    <row r="30" spans="4:4" ht="127.5">
      <c r="D30" s="15" t="s">
        <v>914</v>
      </c>
    </row>
    <row r="31" spans="1:16" ht="12.75">
      <c r="A31" s="7">
        <v>9</v>
      </c>
      <c s="7" t="s">
        <v>364</v>
      </c>
      <c s="7" t="s">
        <v>44</v>
      </c>
      <c s="7" t="s">
        <v>874</v>
      </c>
      <c s="7" t="s">
        <v>303</v>
      </c>
      <c s="10">
        <v>75.912</v>
      </c>
      <c s="14"/>
      <c s="13">
        <f>ROUND((G31*F31),2)</f>
      </c>
      <c r="O31">
        <f>rekapitulace!H8</f>
      </c>
      <c>
        <f>O31/100*H31</f>
      </c>
    </row>
    <row r="32" spans="4:4" ht="127.5">
      <c r="D32" s="15" t="s">
        <v>915</v>
      </c>
    </row>
    <row r="33" spans="1:16" ht="12.75" customHeight="1">
      <c r="A33" s="16"/>
      <c s="16"/>
      <c s="16" t="s">
        <v>24</v>
      </c>
      <c s="16" t="s">
        <v>342</v>
      </c>
      <c s="16"/>
      <c s="16"/>
      <c s="16"/>
      <c s="16">
        <f>SUM(H21:H32)</f>
      </c>
      <c r="P33">
        <f>ROUND(SUM(P21:P32),2)</f>
      </c>
    </row>
    <row r="35" spans="1:8" ht="12.75" customHeight="1">
      <c r="A35" s="9"/>
      <c s="9"/>
      <c s="9" t="s">
        <v>34</v>
      </c>
      <c s="9" t="s">
        <v>370</v>
      </c>
      <c s="9"/>
      <c s="11"/>
      <c s="9"/>
      <c s="11"/>
    </row>
    <row r="36" spans="1:16" ht="12.75">
      <c r="A36" s="7">
        <v>10</v>
      </c>
      <c s="7" t="s">
        <v>839</v>
      </c>
      <c s="7" t="s">
        <v>44</v>
      </c>
      <c s="7" t="s">
        <v>840</v>
      </c>
      <c s="7" t="s">
        <v>362</v>
      </c>
      <c s="10">
        <v>240.65</v>
      </c>
      <c s="14"/>
      <c s="13">
        <f>ROUND((G36*F36),2)</f>
      </c>
      <c r="O36">
        <f>rekapitulace!H8</f>
      </c>
      <c>
        <f>O36/100*H36</f>
      </c>
    </row>
    <row r="37" spans="4:4" ht="127.5">
      <c r="D37" s="15" t="s">
        <v>916</v>
      </c>
    </row>
    <row r="38" spans="1:16" ht="12.75">
      <c r="A38" s="7">
        <v>11</v>
      </c>
      <c s="7" t="s">
        <v>842</v>
      </c>
      <c s="7" t="s">
        <v>44</v>
      </c>
      <c s="7" t="s">
        <v>843</v>
      </c>
      <c s="7" t="s">
        <v>303</v>
      </c>
      <c s="10">
        <v>85.12</v>
      </c>
      <c s="14"/>
      <c s="13">
        <f>ROUND((G38*F38),2)</f>
      </c>
      <c r="O38">
        <f>rekapitulace!H8</f>
      </c>
      <c>
        <f>O38/100*H38</f>
      </c>
    </row>
    <row r="39" spans="4:4" ht="114.75">
      <c r="D39" s="15" t="s">
        <v>917</v>
      </c>
    </row>
    <row r="40" spans="1:16" ht="12.75" customHeight="1">
      <c r="A40" s="16"/>
      <c s="16"/>
      <c s="16" t="s">
        <v>34</v>
      </c>
      <c s="16" t="s">
        <v>370</v>
      </c>
      <c s="16"/>
      <c s="16"/>
      <c s="16"/>
      <c s="16">
        <f>SUM(H36:H39)</f>
      </c>
      <c r="P40">
        <f>ROUND(SUM(P36:P39),2)</f>
      </c>
    </row>
    <row r="42" spans="1:8" ht="12.75" customHeight="1">
      <c r="A42" s="9"/>
      <c s="9"/>
      <c s="9" t="s">
        <v>35</v>
      </c>
      <c s="9" t="s">
        <v>552</v>
      </c>
      <c s="9"/>
      <c s="11"/>
      <c s="9"/>
      <c s="11"/>
    </row>
    <row r="43" spans="1:16" ht="12.75">
      <c r="A43" s="7">
        <v>12</v>
      </c>
      <c s="7" t="s">
        <v>881</v>
      </c>
      <c s="7" t="s">
        <v>44</v>
      </c>
      <c s="7" t="s">
        <v>882</v>
      </c>
      <c s="7" t="s">
        <v>362</v>
      </c>
      <c s="10">
        <v>115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918</v>
      </c>
    </row>
    <row r="45" spans="1:16" ht="12.75">
      <c r="A45" s="7">
        <v>13</v>
      </c>
      <c s="7" t="s">
        <v>919</v>
      </c>
      <c s="7" t="s">
        <v>44</v>
      </c>
      <c s="7" t="s">
        <v>920</v>
      </c>
      <c s="7" t="s">
        <v>362</v>
      </c>
      <c s="10">
        <v>75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921</v>
      </c>
    </row>
    <row r="47" spans="1:16" ht="12.75" customHeight="1">
      <c r="A47" s="16"/>
      <c s="16"/>
      <c s="16" t="s">
        <v>35</v>
      </c>
      <c s="16" t="s">
        <v>552</v>
      </c>
      <c s="16"/>
      <c s="16"/>
      <c s="16"/>
      <c s="16">
        <f>SUM(H43:H46)</f>
      </c>
      <c r="P47">
        <f>ROUND(SUM(P43:P46),2)</f>
      </c>
    </row>
    <row r="49" spans="1:8" ht="12.75" customHeight="1">
      <c r="A49" s="9"/>
      <c s="9"/>
      <c s="9" t="s">
        <v>83</v>
      </c>
      <c s="9" t="s">
        <v>82</v>
      </c>
      <c s="9"/>
      <c s="11"/>
      <c s="9"/>
      <c s="11"/>
    </row>
    <row r="50" spans="1:16" ht="12.75">
      <c r="A50" s="7">
        <v>14</v>
      </c>
      <c s="7" t="s">
        <v>922</v>
      </c>
      <c s="7" t="s">
        <v>44</v>
      </c>
      <c s="7" t="s">
        <v>923</v>
      </c>
      <c s="7" t="s">
        <v>108</v>
      </c>
      <c s="10">
        <v>41.2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924</v>
      </c>
    </row>
    <row r="52" spans="1:16" ht="12.75" customHeight="1">
      <c r="A52" s="16"/>
      <c s="16"/>
      <c s="16" t="s">
        <v>83</v>
      </c>
      <c s="16" t="s">
        <v>82</v>
      </c>
      <c s="16"/>
      <c s="16"/>
      <c s="16"/>
      <c s="16">
        <f>SUM(H50:H51)</f>
      </c>
      <c r="P52">
        <f>ROUND(SUM(P50:P51),2)</f>
      </c>
    </row>
    <row r="54" spans="1:16" ht="12.75" customHeight="1">
      <c r="A54" s="16"/>
      <c s="16"/>
      <c s="16"/>
      <c s="16" t="s">
        <v>63</v>
      </c>
      <c s="16"/>
      <c s="16"/>
      <c s="16"/>
      <c s="16">
        <f>+H18+H33+H40+H47+H52</f>
      </c>
      <c r="P54">
        <f>+P18+P33+P40+P47+P52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925</v>
      </c>
      <c s="5" t="s">
        <v>926</v>
      </c>
      <c s="5"/>
    </row>
    <row r="6" spans="1:5" ht="12.75" customHeight="1">
      <c r="A6" t="s">
        <v>17</v>
      </c>
      <c r="C6" s="5" t="s">
        <v>927</v>
      </c>
      <c s="5" t="s">
        <v>926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651.345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928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342</v>
      </c>
      <c s="9"/>
      <c s="11"/>
      <c s="9"/>
      <c s="11"/>
    </row>
    <row r="17" spans="1:16" ht="12.75">
      <c r="A17" s="7">
        <v>2</v>
      </c>
      <c s="7" t="s">
        <v>346</v>
      </c>
      <c s="7" t="s">
        <v>59</v>
      </c>
      <c s="7" t="s">
        <v>349</v>
      </c>
      <c s="7" t="s">
        <v>303</v>
      </c>
      <c s="10">
        <v>206.566</v>
      </c>
      <c s="14"/>
      <c s="13">
        <f>ROUND((G17*F17),2)</f>
      </c>
      <c r="O17">
        <f>rekapitulace!H8</f>
      </c>
      <c>
        <f>O17/100*H17</f>
      </c>
    </row>
    <row r="18" spans="4:4" ht="102">
      <c r="D18" s="15" t="s">
        <v>929</v>
      </c>
    </row>
    <row r="19" spans="1:16" ht="12.75">
      <c r="A19" s="7">
        <v>3</v>
      </c>
      <c s="7" t="s">
        <v>515</v>
      </c>
      <c s="7" t="s">
        <v>44</v>
      </c>
      <c s="7" t="s">
        <v>516</v>
      </c>
      <c s="7" t="s">
        <v>303</v>
      </c>
      <c s="10">
        <v>677.384</v>
      </c>
      <c s="14"/>
      <c s="13">
        <f>ROUND((G19*F19),2)</f>
      </c>
      <c r="O19">
        <f>rekapitulace!H8</f>
      </c>
      <c>
        <f>O19/100*H19</f>
      </c>
    </row>
    <row r="20" spans="4:4" ht="140.25">
      <c r="D20" s="15" t="s">
        <v>930</v>
      </c>
    </row>
    <row r="21" spans="1:16" ht="12.75">
      <c r="A21" s="7">
        <v>4</v>
      </c>
      <c s="7" t="s">
        <v>351</v>
      </c>
      <c s="7" t="s">
        <v>44</v>
      </c>
      <c s="7" t="s">
        <v>352</v>
      </c>
      <c s="7" t="s">
        <v>303</v>
      </c>
      <c s="10">
        <v>651.345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931</v>
      </c>
    </row>
    <row r="23" spans="1:16" ht="12.75">
      <c r="A23" s="7">
        <v>5</v>
      </c>
      <c s="7" t="s">
        <v>519</v>
      </c>
      <c s="7" t="s">
        <v>44</v>
      </c>
      <c s="7" t="s">
        <v>520</v>
      </c>
      <c s="7" t="s">
        <v>303</v>
      </c>
      <c s="10">
        <v>26.039</v>
      </c>
      <c s="14"/>
      <c s="13">
        <f>ROUND((G23*F23),2)</f>
      </c>
      <c r="O23">
        <f>rekapitulace!H8</f>
      </c>
      <c>
        <f>O23/100*H23</f>
      </c>
    </row>
    <row r="24" spans="4:4" ht="153">
      <c r="D24" s="15" t="s">
        <v>932</v>
      </c>
    </row>
    <row r="25" spans="1:16" ht="12.75">
      <c r="A25" s="7">
        <v>6</v>
      </c>
      <c s="7" t="s">
        <v>364</v>
      </c>
      <c s="7" t="s">
        <v>44</v>
      </c>
      <c s="7" t="s">
        <v>365</v>
      </c>
      <c s="7" t="s">
        <v>303</v>
      </c>
      <c s="10">
        <v>206.566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933</v>
      </c>
    </row>
    <row r="27" spans="1:16" ht="12.75" customHeight="1">
      <c r="A27" s="16"/>
      <c s="16"/>
      <c s="16" t="s">
        <v>24</v>
      </c>
      <c s="16" t="s">
        <v>342</v>
      </c>
      <c s="16"/>
      <c s="16"/>
      <c s="16"/>
      <c s="16">
        <f>SUM(H17:H26)</f>
      </c>
      <c r="P27">
        <f>ROUND(SUM(P17:P26),2)</f>
      </c>
    </row>
    <row r="29" spans="1:8" ht="12.75" customHeight="1">
      <c r="A29" s="9"/>
      <c s="9"/>
      <c s="9" t="s">
        <v>36</v>
      </c>
      <c s="9" t="s">
        <v>375</v>
      </c>
      <c s="9"/>
      <c s="11"/>
      <c s="9"/>
      <c s="11"/>
    </row>
    <row r="30" spans="1:16" ht="12.75">
      <c r="A30" s="7">
        <v>7</v>
      </c>
      <c s="7" t="s">
        <v>789</v>
      </c>
      <c s="7" t="s">
        <v>44</v>
      </c>
      <c s="7" t="s">
        <v>790</v>
      </c>
      <c s="7" t="s">
        <v>362</v>
      </c>
      <c s="10">
        <v>623.602</v>
      </c>
      <c s="14"/>
      <c s="13">
        <f>ROUND((G30*F30),2)</f>
      </c>
      <c r="O30">
        <f>rekapitulace!H8</f>
      </c>
      <c>
        <f>O30/100*H30</f>
      </c>
    </row>
    <row r="31" spans="4:4" ht="153">
      <c r="D31" s="15" t="s">
        <v>934</v>
      </c>
    </row>
    <row r="32" spans="1:16" ht="12.75" customHeight="1">
      <c r="A32" s="16"/>
      <c s="16"/>
      <c s="16" t="s">
        <v>36</v>
      </c>
      <c s="16" t="s">
        <v>375</v>
      </c>
      <c s="16"/>
      <c s="16"/>
      <c s="16"/>
      <c s="16">
        <f>SUM(H30:H31)</f>
      </c>
      <c r="P32">
        <f>ROUND(SUM(P30:P31),2)</f>
      </c>
    </row>
    <row r="34" spans="1:16" ht="12.75" customHeight="1">
      <c r="A34" s="16"/>
      <c s="16"/>
      <c s="16"/>
      <c s="16" t="s">
        <v>63</v>
      </c>
      <c s="16"/>
      <c s="16"/>
      <c s="16"/>
      <c s="16">
        <f>+H14+H27+H32</f>
      </c>
      <c r="P34">
        <f>+P14+P27+P32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935</v>
      </c>
      <c s="5" t="s">
        <v>936</v>
      </c>
      <c s="5"/>
    </row>
    <row r="6" spans="1:5" ht="12.75" customHeight="1">
      <c r="A6" t="s">
        <v>17</v>
      </c>
      <c r="C6" s="5" t="s">
        <v>937</v>
      </c>
      <c s="5" t="s">
        <v>936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815.551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938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2612.87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939</v>
      </c>
    </row>
    <row r="16" spans="1:16" ht="12.75">
      <c r="A16" s="7">
        <v>3</v>
      </c>
      <c s="7" t="s">
        <v>863</v>
      </c>
      <c s="7" t="s">
        <v>44</v>
      </c>
      <c s="7" t="s">
        <v>940</v>
      </c>
      <c s="7" t="s">
        <v>303</v>
      </c>
      <c s="10">
        <v>113.505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941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342</v>
      </c>
      <c s="9"/>
      <c s="11"/>
      <c s="9"/>
      <c s="11"/>
    </row>
    <row r="21" spans="1:16" ht="12.75">
      <c r="A21" s="7">
        <v>4</v>
      </c>
      <c s="7" t="s">
        <v>346</v>
      </c>
      <c s="7" t="s">
        <v>59</v>
      </c>
      <c s="7" t="s">
        <v>349</v>
      </c>
      <c s="7" t="s">
        <v>303</v>
      </c>
      <c s="10">
        <v>113.505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942</v>
      </c>
    </row>
    <row r="23" spans="1:16" ht="12.75">
      <c r="A23" s="7">
        <v>5</v>
      </c>
      <c s="7" t="s">
        <v>346</v>
      </c>
      <c s="7" t="s">
        <v>61</v>
      </c>
      <c s="7" t="s">
        <v>347</v>
      </c>
      <c s="7" t="s">
        <v>303</v>
      </c>
      <c s="10">
        <v>2612.87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943</v>
      </c>
    </row>
    <row r="25" spans="1:16" ht="12.75">
      <c r="A25" s="7">
        <v>6</v>
      </c>
      <c s="7" t="s">
        <v>515</v>
      </c>
      <c s="7" t="s">
        <v>44</v>
      </c>
      <c s="7" t="s">
        <v>516</v>
      </c>
      <c s="7" t="s">
        <v>303</v>
      </c>
      <c s="10">
        <v>815.551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944</v>
      </c>
    </row>
    <row r="27" spans="1:16" ht="12.75">
      <c r="A27" s="7">
        <v>7</v>
      </c>
      <c s="7" t="s">
        <v>945</v>
      </c>
      <c s="7" t="s">
        <v>44</v>
      </c>
      <c s="7" t="s">
        <v>946</v>
      </c>
      <c s="7" t="s">
        <v>303</v>
      </c>
      <c s="10">
        <v>616.89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947</v>
      </c>
    </row>
    <row r="29" spans="1:16" ht="12.75">
      <c r="A29" s="7">
        <v>8</v>
      </c>
      <c s="7" t="s">
        <v>351</v>
      </c>
      <c s="7" t="s">
        <v>44</v>
      </c>
      <c s="7" t="s">
        <v>352</v>
      </c>
      <c s="7" t="s">
        <v>303</v>
      </c>
      <c s="10">
        <v>815.551</v>
      </c>
      <c s="14"/>
      <c s="13">
        <f>ROUND((G29*F29),2)</f>
      </c>
      <c r="O29">
        <f>rekapitulace!H8</f>
      </c>
      <c>
        <f>O29/100*H29</f>
      </c>
    </row>
    <row r="30" spans="4:4" ht="114.75">
      <c r="D30" s="15" t="s">
        <v>948</v>
      </c>
    </row>
    <row r="31" spans="1:16" ht="12.75">
      <c r="A31" s="7">
        <v>9</v>
      </c>
      <c s="7" t="s">
        <v>836</v>
      </c>
      <c s="7" t="s">
        <v>44</v>
      </c>
      <c s="7" t="s">
        <v>837</v>
      </c>
      <c s="7" t="s">
        <v>303</v>
      </c>
      <c s="10">
        <v>1995.98</v>
      </c>
      <c s="14"/>
      <c s="13">
        <f>ROUND((G31*F31),2)</f>
      </c>
      <c r="O31">
        <f>rekapitulace!H8</f>
      </c>
      <c>
        <f>O31/100*H31</f>
      </c>
    </row>
    <row r="32" spans="4:4" ht="153">
      <c r="D32" s="15" t="s">
        <v>949</v>
      </c>
    </row>
    <row r="33" spans="1:16" ht="12.75">
      <c r="A33" s="7">
        <v>10</v>
      </c>
      <c s="7" t="s">
        <v>364</v>
      </c>
      <c s="7" t="s">
        <v>44</v>
      </c>
      <c s="7" t="s">
        <v>874</v>
      </c>
      <c s="7" t="s">
        <v>303</v>
      </c>
      <c s="10">
        <v>113.505</v>
      </c>
      <c s="14"/>
      <c s="13">
        <f>ROUND((G33*F33),2)</f>
      </c>
      <c r="O33">
        <f>rekapitulace!H8</f>
      </c>
      <c>
        <f>O33/100*H33</f>
      </c>
    </row>
    <row r="34" spans="4:4" ht="165.75">
      <c r="D34" s="15" t="s">
        <v>950</v>
      </c>
    </row>
    <row r="35" spans="1:16" ht="12.75" customHeight="1">
      <c r="A35" s="16"/>
      <c s="16"/>
      <c s="16" t="s">
        <v>24</v>
      </c>
      <c s="16" t="s">
        <v>342</v>
      </c>
      <c s="16"/>
      <c s="16"/>
      <c s="16"/>
      <c s="16">
        <f>SUM(H21:H34)</f>
      </c>
      <c r="P35">
        <f>ROUND(SUM(P21:P34),2)</f>
      </c>
    </row>
    <row r="37" spans="1:8" ht="12.75" customHeight="1">
      <c r="A37" s="9"/>
      <c s="9"/>
      <c s="9" t="s">
        <v>34</v>
      </c>
      <c s="9" t="s">
        <v>370</v>
      </c>
      <c s="9"/>
      <c s="11"/>
      <c s="9"/>
      <c s="11"/>
    </row>
    <row r="38" spans="1:16" ht="12.75">
      <c r="A38" s="7">
        <v>11</v>
      </c>
      <c s="7" t="s">
        <v>839</v>
      </c>
      <c s="7" t="s">
        <v>44</v>
      </c>
      <c s="7" t="s">
        <v>840</v>
      </c>
      <c s="7" t="s">
        <v>362</v>
      </c>
      <c s="10">
        <v>637.87</v>
      </c>
      <c s="14"/>
      <c s="13">
        <f>ROUND((G38*F38),2)</f>
      </c>
      <c r="O38">
        <f>rekapitulace!H8</f>
      </c>
      <c>
        <f>O38/100*H38</f>
      </c>
    </row>
    <row r="39" spans="4:4" ht="140.25">
      <c r="D39" s="15" t="s">
        <v>951</v>
      </c>
    </row>
    <row r="40" spans="1:16" ht="12.75">
      <c r="A40" s="7">
        <v>12</v>
      </c>
      <c s="7" t="s">
        <v>842</v>
      </c>
      <c s="7" t="s">
        <v>44</v>
      </c>
      <c s="7" t="s">
        <v>843</v>
      </c>
      <c s="7" t="s">
        <v>303</v>
      </c>
      <c s="10">
        <v>503.434</v>
      </c>
      <c s="14"/>
      <c s="13">
        <f>ROUND((G40*F40),2)</f>
      </c>
      <c r="O40">
        <f>rekapitulace!H8</f>
      </c>
      <c>
        <f>O40/100*H40</f>
      </c>
    </row>
    <row r="41" spans="4:4" ht="127.5">
      <c r="D41" s="15" t="s">
        <v>952</v>
      </c>
    </row>
    <row r="42" spans="1:16" ht="12.75">
      <c r="A42" s="7">
        <v>13</v>
      </c>
      <c s="7" t="s">
        <v>845</v>
      </c>
      <c s="7" t="s">
        <v>44</v>
      </c>
      <c s="7" t="s">
        <v>953</v>
      </c>
      <c s="7" t="s">
        <v>362</v>
      </c>
      <c s="10">
        <v>3452</v>
      </c>
      <c s="14"/>
      <c s="13">
        <f>ROUND((G42*F42),2)</f>
      </c>
      <c r="O42">
        <f>rekapitulace!H8</f>
      </c>
      <c>
        <f>O42/100*H42</f>
      </c>
    </row>
    <row r="43" spans="4:4" ht="89.25">
      <c r="D43" s="15" t="s">
        <v>954</v>
      </c>
    </row>
    <row r="44" spans="1:16" ht="12.75">
      <c r="A44" s="7">
        <v>14</v>
      </c>
      <c s="7" t="s">
        <v>955</v>
      </c>
      <c s="7" t="s">
        <v>44</v>
      </c>
      <c s="7" t="s">
        <v>956</v>
      </c>
      <c s="7" t="s">
        <v>362</v>
      </c>
      <c s="10">
        <v>384.59</v>
      </c>
      <c s="14"/>
      <c s="13">
        <f>ROUND((G44*F44),2)</f>
      </c>
      <c r="O44">
        <f>rekapitulace!H8</f>
      </c>
      <c>
        <f>O44/100*H44</f>
      </c>
    </row>
    <row r="45" spans="4:4" ht="140.25">
      <c r="D45" s="15" t="s">
        <v>957</v>
      </c>
    </row>
    <row r="46" spans="1:16" ht="12.75" customHeight="1">
      <c r="A46" s="16"/>
      <c s="16"/>
      <c s="16" t="s">
        <v>34</v>
      </c>
      <c s="16" t="s">
        <v>370</v>
      </c>
      <c s="16"/>
      <c s="16"/>
      <c s="16"/>
      <c s="16">
        <f>SUM(H38:H45)</f>
      </c>
      <c r="P46">
        <f>ROUND(SUM(P38:P45),2)</f>
      </c>
    </row>
    <row r="48" spans="1:8" ht="12.75" customHeight="1">
      <c r="A48" s="9"/>
      <c s="9"/>
      <c s="9" t="s">
        <v>36</v>
      </c>
      <c s="9" t="s">
        <v>375</v>
      </c>
      <c s="9"/>
      <c s="11"/>
      <c s="9"/>
      <c s="11"/>
    </row>
    <row r="49" spans="1:16" ht="12.75">
      <c r="A49" s="7">
        <v>15</v>
      </c>
      <c s="7" t="s">
        <v>379</v>
      </c>
      <c s="7" t="s">
        <v>44</v>
      </c>
      <c s="7" t="s">
        <v>380</v>
      </c>
      <c s="7" t="s">
        <v>303</v>
      </c>
      <c s="10">
        <v>96.9</v>
      </c>
      <c s="14"/>
      <c s="13">
        <f>ROUND((G49*F49),2)</f>
      </c>
      <c r="O49">
        <f>rekapitulace!H8</f>
      </c>
      <c>
        <f>O49/100*H49</f>
      </c>
    </row>
    <row r="50" spans="4:4" ht="63.75">
      <c r="D50" s="15" t="s">
        <v>958</v>
      </c>
    </row>
    <row r="51" spans="1:16" ht="12.75" customHeight="1">
      <c r="A51" s="16"/>
      <c s="16"/>
      <c s="16" t="s">
        <v>36</v>
      </c>
      <c s="16" t="s">
        <v>375</v>
      </c>
      <c s="16"/>
      <c s="16"/>
      <c s="16"/>
      <c s="16">
        <f>SUM(H49:H50)</f>
      </c>
      <c r="P51">
        <f>ROUND(SUM(P49:P50),2)</f>
      </c>
    </row>
    <row r="53" spans="1:8" ht="12.75" customHeight="1">
      <c r="A53" s="9"/>
      <c s="9"/>
      <c s="9" t="s">
        <v>40</v>
      </c>
      <c s="9" t="s">
        <v>439</v>
      </c>
      <c s="9"/>
      <c s="11"/>
      <c s="9"/>
      <c s="11"/>
    </row>
    <row r="54" spans="1:16" ht="12.75">
      <c r="A54" s="7">
        <v>16</v>
      </c>
      <c s="7" t="s">
        <v>959</v>
      </c>
      <c s="7" t="s">
        <v>44</v>
      </c>
      <c s="7" t="s">
        <v>960</v>
      </c>
      <c s="7" t="s">
        <v>108</v>
      </c>
      <c s="10">
        <v>65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961</v>
      </c>
    </row>
    <row r="56" spans="1:16" ht="12.75" customHeight="1">
      <c r="A56" s="16"/>
      <c s="16"/>
      <c s="16" t="s">
        <v>40</v>
      </c>
      <c s="16" t="s">
        <v>75</v>
      </c>
      <c s="16"/>
      <c s="16"/>
      <c s="16"/>
      <c s="16">
        <f>SUM(H54:H55)</f>
      </c>
      <c r="P56">
        <f>ROUND(SUM(P54:P55),2)</f>
      </c>
    </row>
    <row r="58" spans="1:8" ht="12.75" customHeight="1">
      <c r="A58" s="9"/>
      <c s="9"/>
      <c s="9" t="s">
        <v>83</v>
      </c>
      <c s="9" t="s">
        <v>82</v>
      </c>
      <c s="9"/>
      <c s="11"/>
      <c s="9"/>
      <c s="11"/>
    </row>
    <row r="59" spans="1:16" ht="12.75">
      <c r="A59" s="7">
        <v>17</v>
      </c>
      <c s="7" t="s">
        <v>450</v>
      </c>
      <c s="7" t="s">
        <v>44</v>
      </c>
      <c s="7" t="s">
        <v>962</v>
      </c>
      <c s="7" t="s">
        <v>108</v>
      </c>
      <c s="10">
        <v>47.5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963</v>
      </c>
    </row>
    <row r="61" spans="1:16" ht="12.75" customHeight="1">
      <c r="A61" s="16"/>
      <c s="16"/>
      <c s="16" t="s">
        <v>83</v>
      </c>
      <c s="16" t="s">
        <v>82</v>
      </c>
      <c s="16"/>
      <c s="16"/>
      <c s="16"/>
      <c s="16">
        <f>SUM(H59:H60)</f>
      </c>
      <c r="P61">
        <f>ROUND(SUM(P59:P60),2)</f>
      </c>
    </row>
    <row r="63" spans="1:16" ht="12.75" customHeight="1">
      <c r="A63" s="16"/>
      <c s="16"/>
      <c s="16"/>
      <c s="16" t="s">
        <v>63</v>
      </c>
      <c s="16"/>
      <c s="16"/>
      <c s="16"/>
      <c s="16">
        <f>+H18+H35+H46+H51+H56+H61</f>
      </c>
      <c r="P63">
        <f>+P18+P35+P46+P51+P56+P61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964</v>
      </c>
      <c s="5" t="s">
        <v>965</v>
      </c>
      <c s="5"/>
    </row>
    <row r="6" spans="1:5" ht="12.75" customHeight="1">
      <c r="A6" t="s">
        <v>17</v>
      </c>
      <c r="C6" s="5" t="s">
        <v>966</v>
      </c>
      <c s="5" t="s">
        <v>965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967</v>
      </c>
      <c s="7" t="s">
        <v>303</v>
      </c>
      <c s="10">
        <v>176.779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968</v>
      </c>
    </row>
    <row r="14" spans="1:16" ht="12.75">
      <c r="A14" s="7">
        <v>2</v>
      </c>
      <c s="7" t="s">
        <v>671</v>
      </c>
      <c s="7" t="s">
        <v>44</v>
      </c>
      <c s="7" t="s">
        <v>969</v>
      </c>
      <c s="7" t="s">
        <v>547</v>
      </c>
      <c s="10">
        <v>9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970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971</v>
      </c>
      <c s="7" t="s">
        <v>44</v>
      </c>
      <c s="7" t="s">
        <v>972</v>
      </c>
      <c s="7" t="s">
        <v>108</v>
      </c>
      <c s="10">
        <v>112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973</v>
      </c>
    </row>
    <row r="21" spans="1:16" ht="12.75">
      <c r="A21" s="7">
        <v>4</v>
      </c>
      <c s="7" t="s">
        <v>346</v>
      </c>
      <c s="7" t="s">
        <v>44</v>
      </c>
      <c s="7" t="s">
        <v>974</v>
      </c>
      <c s="7" t="s">
        <v>303</v>
      </c>
      <c s="10">
        <v>737.326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975</v>
      </c>
    </row>
    <row r="23" spans="1:16" ht="12.75">
      <c r="A23" s="7">
        <v>5</v>
      </c>
      <c s="7" t="s">
        <v>515</v>
      </c>
      <c s="7" t="s">
        <v>44</v>
      </c>
      <c s="7" t="s">
        <v>516</v>
      </c>
      <c s="7" t="s">
        <v>303</v>
      </c>
      <c s="10">
        <v>125.625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976</v>
      </c>
    </row>
    <row r="25" spans="1:16" ht="12.75">
      <c r="A25" s="7">
        <v>6</v>
      </c>
      <c s="7" t="s">
        <v>977</v>
      </c>
      <c s="7" t="s">
        <v>44</v>
      </c>
      <c s="7" t="s">
        <v>978</v>
      </c>
      <c s="7" t="s">
        <v>303</v>
      </c>
      <c s="10">
        <v>788.48</v>
      </c>
      <c s="14"/>
      <c s="13">
        <f>ROUND((G25*F25),2)</f>
      </c>
      <c r="O25">
        <f>rekapitulace!H8</f>
      </c>
      <c>
        <f>O25/100*H25</f>
      </c>
    </row>
    <row r="26" spans="4:4" ht="102">
      <c r="D26" s="15" t="s">
        <v>979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176.779</v>
      </c>
      <c s="14"/>
      <c s="13">
        <f>ROUND((G27*F27),2)</f>
      </c>
      <c r="O27">
        <f>rekapitulace!H8</f>
      </c>
      <c>
        <f>O27/100*H27</f>
      </c>
    </row>
    <row r="28" spans="4:4" ht="178.5">
      <c r="D28" s="15" t="s">
        <v>980</v>
      </c>
    </row>
    <row r="29" spans="1:16" ht="12.75">
      <c r="A29" s="7">
        <v>8</v>
      </c>
      <c s="7" t="s">
        <v>519</v>
      </c>
      <c s="7" t="s">
        <v>44</v>
      </c>
      <c s="7" t="s">
        <v>520</v>
      </c>
      <c s="7" t="s">
        <v>303</v>
      </c>
      <c s="10">
        <v>737.326</v>
      </c>
      <c s="14"/>
      <c s="13">
        <f>ROUND((G29*F29),2)</f>
      </c>
      <c r="O29">
        <f>rekapitulace!H8</f>
      </c>
      <c>
        <f>O29/100*H29</f>
      </c>
    </row>
    <row r="30" spans="4:4" ht="409.5">
      <c r="D30" s="15" t="s">
        <v>981</v>
      </c>
    </row>
    <row r="31" spans="1:16" ht="12.75">
      <c r="A31" s="7">
        <v>9</v>
      </c>
      <c s="7" t="s">
        <v>525</v>
      </c>
      <c s="7" t="s">
        <v>44</v>
      </c>
      <c s="7" t="s">
        <v>526</v>
      </c>
      <c s="7" t="s">
        <v>303</v>
      </c>
      <c s="10">
        <v>133.734</v>
      </c>
      <c s="14"/>
      <c s="13">
        <f>ROUND((G31*F31),2)</f>
      </c>
      <c r="O31">
        <f>rekapitulace!H8</f>
      </c>
      <c>
        <f>O31/100*H31</f>
      </c>
    </row>
    <row r="32" spans="4:4" ht="114.75">
      <c r="D32" s="15" t="s">
        <v>982</v>
      </c>
    </row>
    <row r="33" spans="1:16" ht="12.75" customHeight="1">
      <c r="A33" s="16"/>
      <c s="16"/>
      <c s="16" t="s">
        <v>24</v>
      </c>
      <c s="16" t="s">
        <v>342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36</v>
      </c>
      <c s="9" t="s">
        <v>375</v>
      </c>
      <c s="9"/>
      <c s="11"/>
      <c s="9"/>
      <c s="11"/>
    </row>
    <row r="36" spans="1:16" ht="12.75">
      <c r="A36" s="7">
        <v>10</v>
      </c>
      <c s="7" t="s">
        <v>582</v>
      </c>
      <c s="7" t="s">
        <v>44</v>
      </c>
      <c s="7" t="s">
        <v>583</v>
      </c>
      <c s="7" t="s">
        <v>303</v>
      </c>
      <c s="10">
        <v>17.92</v>
      </c>
      <c s="14"/>
      <c s="13">
        <f>ROUND((G36*F36),2)</f>
      </c>
      <c r="O36">
        <f>rekapitulace!H8</f>
      </c>
      <c>
        <f>O36/100*H36</f>
      </c>
    </row>
    <row r="37" spans="4:4" ht="89.25">
      <c r="D37" s="15" t="s">
        <v>983</v>
      </c>
    </row>
    <row r="38" spans="1:16" ht="12.75" customHeight="1">
      <c r="A38" s="16"/>
      <c s="16"/>
      <c s="16" t="s">
        <v>36</v>
      </c>
      <c s="16" t="s">
        <v>375</v>
      </c>
      <c s="16"/>
      <c s="16"/>
      <c s="16"/>
      <c s="16">
        <f>SUM(H36:H37)</f>
      </c>
      <c r="P38">
        <f>ROUND(SUM(P36:P37),2)</f>
      </c>
    </row>
    <row r="40" spans="1:8" ht="12.75" customHeight="1">
      <c r="A40" s="9"/>
      <c s="9"/>
      <c s="9" t="s">
        <v>40</v>
      </c>
      <c s="9" t="s">
        <v>75</v>
      </c>
      <c s="9"/>
      <c s="11"/>
      <c s="9"/>
      <c s="11"/>
    </row>
    <row r="41" spans="1:16" ht="12.75">
      <c r="A41" s="7">
        <v>11</v>
      </c>
      <c s="7" t="s">
        <v>984</v>
      </c>
      <c s="7" t="s">
        <v>44</v>
      </c>
      <c s="7" t="s">
        <v>985</v>
      </c>
      <c s="7" t="s">
        <v>108</v>
      </c>
      <c s="10">
        <v>50</v>
      </c>
      <c s="14"/>
      <c s="13">
        <f>ROUND((G41*F41),2)</f>
      </c>
      <c r="O41">
        <f>rekapitulace!H8</f>
      </c>
      <c>
        <f>O41/100*H41</f>
      </c>
    </row>
    <row r="42" spans="4:4" ht="89.25">
      <c r="D42" s="15" t="s">
        <v>986</v>
      </c>
    </row>
    <row r="43" spans="1:16" ht="12.75">
      <c r="A43" s="7">
        <v>12</v>
      </c>
      <c s="7" t="s">
        <v>987</v>
      </c>
      <c s="7" t="s">
        <v>44</v>
      </c>
      <c s="7" t="s">
        <v>988</v>
      </c>
      <c s="7" t="s">
        <v>68</v>
      </c>
      <c s="10">
        <v>3</v>
      </c>
      <c s="14"/>
      <c s="13">
        <f>ROUND((G43*F43),2)</f>
      </c>
      <c r="O43">
        <f>rekapitulace!H8</f>
      </c>
      <c>
        <f>O43/100*H43</f>
      </c>
    </row>
    <row r="44" spans="4:4" ht="76.5">
      <c r="D44" s="15" t="s">
        <v>989</v>
      </c>
    </row>
    <row r="45" spans="1:16" ht="12.75">
      <c r="A45" s="7">
        <v>13</v>
      </c>
      <c s="7" t="s">
        <v>990</v>
      </c>
      <c s="7" t="s">
        <v>44</v>
      </c>
      <c s="7" t="s">
        <v>991</v>
      </c>
      <c s="7" t="s">
        <v>68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133</v>
      </c>
    </row>
    <row r="47" spans="1:16" ht="12.75">
      <c r="A47" s="7">
        <v>14</v>
      </c>
      <c s="7" t="s">
        <v>992</v>
      </c>
      <c s="7" t="s">
        <v>44</v>
      </c>
      <c s="7" t="s">
        <v>993</v>
      </c>
      <c s="7" t="s">
        <v>303</v>
      </c>
      <c s="10">
        <v>25.125</v>
      </c>
      <c s="14"/>
      <c s="13">
        <f>ROUND((G47*F47),2)</f>
      </c>
      <c r="O47">
        <f>rekapitulace!H8</f>
      </c>
      <c>
        <f>O47/100*H47</f>
      </c>
    </row>
    <row r="48" spans="4:4" ht="140.25">
      <c r="D48" s="15" t="s">
        <v>994</v>
      </c>
    </row>
    <row r="49" spans="1:16" ht="12.75">
      <c r="A49" s="7">
        <v>15</v>
      </c>
      <c s="7" t="s">
        <v>995</v>
      </c>
      <c s="7" t="s">
        <v>44</v>
      </c>
      <c s="7" t="s">
        <v>996</v>
      </c>
      <c s="7" t="s">
        <v>108</v>
      </c>
      <c s="10">
        <v>100</v>
      </c>
      <c s="14"/>
      <c s="13">
        <f>ROUND((G49*F49),2)</f>
      </c>
      <c r="O49">
        <f>rekapitulace!H8</f>
      </c>
      <c>
        <f>O49/100*H49</f>
      </c>
    </row>
    <row r="50" spans="4:4" ht="153">
      <c r="D50" s="15" t="s">
        <v>997</v>
      </c>
    </row>
    <row r="51" spans="1:16" ht="12.75" customHeight="1">
      <c r="A51" s="16"/>
      <c s="16"/>
      <c s="16" t="s">
        <v>40</v>
      </c>
      <c s="16" t="s">
        <v>75</v>
      </c>
      <c s="16"/>
      <c s="16"/>
      <c s="16"/>
      <c s="16">
        <f>SUM(H41:H50)</f>
      </c>
      <c r="P51">
        <f>ROUND(SUM(P41:P50),2)</f>
      </c>
    </row>
    <row r="53" spans="1:8" ht="12.75" customHeight="1">
      <c r="A53" s="9"/>
      <c s="9"/>
      <c s="9" t="s">
        <v>83</v>
      </c>
      <c s="9" t="s">
        <v>82</v>
      </c>
      <c s="9"/>
      <c s="11"/>
      <c s="9"/>
      <c s="11"/>
    </row>
    <row r="54" spans="1:16" ht="12.75">
      <c r="A54" s="7">
        <v>16</v>
      </c>
      <c s="7" t="s">
        <v>998</v>
      </c>
      <c s="7" t="s">
        <v>44</v>
      </c>
      <c s="7" t="s">
        <v>999</v>
      </c>
      <c s="7" t="s">
        <v>68</v>
      </c>
      <c s="10">
        <v>3</v>
      </c>
      <c s="14"/>
      <c s="13">
        <f>ROUND((G54*F54),2)</f>
      </c>
      <c r="O54">
        <f>rekapitulace!H8</f>
      </c>
      <c>
        <f>O54/100*H54</f>
      </c>
    </row>
    <row r="55" spans="4:4" ht="76.5">
      <c r="D55" s="15" t="s">
        <v>989</v>
      </c>
    </row>
    <row r="56" spans="1:16" ht="12.75" customHeight="1">
      <c r="A56" s="16"/>
      <c s="16"/>
      <c s="16" t="s">
        <v>83</v>
      </c>
      <c s="16" t="s">
        <v>82</v>
      </c>
      <c s="16"/>
      <c s="16"/>
      <c s="16"/>
      <c s="16">
        <f>SUM(H54:H55)</f>
      </c>
      <c r="P56">
        <f>ROUND(SUM(P54:P55),2)</f>
      </c>
    </row>
    <row r="58" spans="1:16" ht="12.75" customHeight="1">
      <c r="A58" s="16"/>
      <c s="16"/>
      <c s="16"/>
      <c s="16" t="s">
        <v>63</v>
      </c>
      <c s="16"/>
      <c s="16"/>
      <c s="16"/>
      <c s="16">
        <f>+H16+H33+H38+H51+H56</f>
      </c>
      <c r="P58">
        <f>+P16+P33+P38+P51+P56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1000</v>
      </c>
      <c s="5" t="s">
        <v>1001</v>
      </c>
      <c s="5"/>
    </row>
    <row r="6" spans="1:5" ht="12.75" customHeight="1">
      <c r="A6" t="s">
        <v>17</v>
      </c>
      <c r="C6" s="5" t="s">
        <v>1002</v>
      </c>
      <c s="5" t="s">
        <v>1001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339</v>
      </c>
      <c s="7" t="s">
        <v>44</v>
      </c>
      <c s="7" t="s">
        <v>340</v>
      </c>
      <c s="7" t="s">
        <v>303</v>
      </c>
      <c s="10">
        <v>7.062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1003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342</v>
      </c>
      <c s="9"/>
      <c s="11"/>
      <c s="9"/>
      <c s="11"/>
    </row>
    <row r="17" spans="1:16" ht="12.75">
      <c r="A17" s="7">
        <v>3</v>
      </c>
      <c s="7" t="s">
        <v>346</v>
      </c>
      <c s="7" t="s">
        <v>61</v>
      </c>
      <c s="7" t="s">
        <v>512</v>
      </c>
      <c s="7" t="s">
        <v>303</v>
      </c>
      <c s="10">
        <v>7.062</v>
      </c>
      <c s="14"/>
      <c s="13">
        <f>ROUND((G17*F17),2)</f>
      </c>
      <c r="O17">
        <f>rekapitulace!H8</f>
      </c>
      <c>
        <f>O17/100*H17</f>
      </c>
    </row>
    <row r="18" spans="4:4" ht="153">
      <c r="D18" s="15" t="s">
        <v>1004</v>
      </c>
    </row>
    <row r="19" spans="1:16" ht="12.75">
      <c r="A19" s="7">
        <v>2</v>
      </c>
      <c s="7" t="s">
        <v>346</v>
      </c>
      <c s="7" t="s">
        <v>59</v>
      </c>
      <c s="7" t="s">
        <v>974</v>
      </c>
      <c s="7" t="s">
        <v>303</v>
      </c>
      <c s="10">
        <v>145.35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1005</v>
      </c>
    </row>
    <row r="21" spans="1:16" ht="12.75">
      <c r="A21" s="7">
        <v>4</v>
      </c>
      <c s="7" t="s">
        <v>977</v>
      </c>
      <c s="7" t="s">
        <v>44</v>
      </c>
      <c s="7" t="s">
        <v>978</v>
      </c>
      <c s="7" t="s">
        <v>303</v>
      </c>
      <c s="10">
        <v>145.35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1006</v>
      </c>
    </row>
    <row r="23" spans="1:16" ht="12.75">
      <c r="A23" s="7">
        <v>5</v>
      </c>
      <c s="7" t="s">
        <v>519</v>
      </c>
      <c s="7" t="s">
        <v>44</v>
      </c>
      <c s="7" t="s">
        <v>520</v>
      </c>
      <c s="7" t="s">
        <v>303</v>
      </c>
      <c s="10">
        <v>152.412</v>
      </c>
      <c s="14"/>
      <c s="13">
        <f>ROUND((G23*F23),2)</f>
      </c>
      <c r="O23">
        <f>rekapitulace!H8</f>
      </c>
      <c>
        <f>O23/100*H23</f>
      </c>
    </row>
    <row r="24" spans="4:4" ht="267.75">
      <c r="D24" s="15" t="s">
        <v>1007</v>
      </c>
    </row>
    <row r="25" spans="1:16" ht="12.75" customHeight="1">
      <c r="A25" s="16"/>
      <c s="16"/>
      <c s="16" t="s">
        <v>24</v>
      </c>
      <c s="16" t="s">
        <v>342</v>
      </c>
      <c s="16"/>
      <c s="16"/>
      <c s="16"/>
      <c s="16">
        <f>SUM(H17:H24)</f>
      </c>
      <c r="P25">
        <f>ROUND(SUM(P17:P24),2)</f>
      </c>
    </row>
    <row r="27" spans="1:8" ht="12.75" customHeight="1">
      <c r="A27" s="9"/>
      <c s="9"/>
      <c s="9" t="s">
        <v>83</v>
      </c>
      <c s="9" t="s">
        <v>82</v>
      </c>
      <c s="9"/>
      <c s="11"/>
      <c s="9"/>
      <c s="11"/>
    </row>
    <row r="28" spans="1:16" ht="12.75">
      <c r="A28" s="7">
        <v>6</v>
      </c>
      <c s="7" t="s">
        <v>1008</v>
      </c>
      <c s="7" t="s">
        <v>44</v>
      </c>
      <c s="7" t="s">
        <v>1009</v>
      </c>
      <c s="7" t="s">
        <v>108</v>
      </c>
      <c s="10">
        <v>51</v>
      </c>
      <c s="14"/>
      <c s="13">
        <f>ROUND((G28*F28),2)</f>
      </c>
      <c r="O28">
        <f>rekapitulace!H8</f>
      </c>
      <c>
        <f>O28/100*H28</f>
      </c>
    </row>
    <row r="29" spans="4:4" ht="51">
      <c r="D29" s="15" t="s">
        <v>1010</v>
      </c>
    </row>
    <row r="30" spans="1:16" ht="12.75" customHeight="1">
      <c r="A30" s="16"/>
      <c s="16"/>
      <c s="16" t="s">
        <v>83</v>
      </c>
      <c s="16" t="s">
        <v>82</v>
      </c>
      <c s="16"/>
      <c s="16"/>
      <c s="16"/>
      <c s="16">
        <f>SUM(H28:H29)</f>
      </c>
      <c r="P30">
        <f>ROUND(SUM(P28:P29),2)</f>
      </c>
    </row>
    <row r="32" spans="1:16" ht="12.75" customHeight="1">
      <c r="A32" s="16"/>
      <c s="16"/>
      <c s="16"/>
      <c s="16" t="s">
        <v>63</v>
      </c>
      <c s="16"/>
      <c s="16"/>
      <c s="16"/>
      <c s="16">
        <f>+H14+H25+H30</f>
      </c>
      <c r="P32">
        <f>+P14+P25+P30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1011</v>
      </c>
      <c s="5" t="s">
        <v>1012</v>
      </c>
      <c s="5"/>
    </row>
    <row r="6" spans="1:5" ht="12.75" customHeight="1">
      <c r="A6" t="s">
        <v>17</v>
      </c>
      <c r="C6" s="5" t="s">
        <v>1013</v>
      </c>
      <c s="5" t="s">
        <v>1012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258.204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1014</v>
      </c>
    </row>
    <row r="14" spans="1:16" ht="12.75">
      <c r="A14" s="7">
        <v>2</v>
      </c>
      <c s="7" t="s">
        <v>1015</v>
      </c>
      <c s="7" t="s">
        <v>44</v>
      </c>
      <c s="7" t="s">
        <v>1016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515</v>
      </c>
      <c s="7" t="s">
        <v>44</v>
      </c>
      <c s="7" t="s">
        <v>1017</v>
      </c>
      <c s="7" t="s">
        <v>303</v>
      </c>
      <c s="10">
        <v>3.234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1018</v>
      </c>
    </row>
    <row r="21" spans="1:16" ht="12.75">
      <c r="A21" s="7">
        <v>4</v>
      </c>
      <c s="7" t="s">
        <v>977</v>
      </c>
      <c s="7" t="s">
        <v>59</v>
      </c>
      <c s="7" t="s">
        <v>1019</v>
      </c>
      <c s="7" t="s">
        <v>303</v>
      </c>
      <c s="10">
        <v>626.371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1020</v>
      </c>
    </row>
    <row r="23" spans="1:16" ht="12.75">
      <c r="A23" s="7">
        <v>5</v>
      </c>
      <c s="7" t="s">
        <v>977</v>
      </c>
      <c s="7" t="s">
        <v>61</v>
      </c>
      <c s="7" t="s">
        <v>1021</v>
      </c>
      <c s="7" t="s">
        <v>303</v>
      </c>
      <c s="10">
        <v>254.88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1022</v>
      </c>
    </row>
    <row r="25" spans="1:16" ht="12.75">
      <c r="A25" s="7">
        <v>6</v>
      </c>
      <c s="7" t="s">
        <v>351</v>
      </c>
      <c s="7" t="s">
        <v>44</v>
      </c>
      <c s="7" t="s">
        <v>352</v>
      </c>
      <c s="7" t="s">
        <v>303</v>
      </c>
      <c s="10">
        <v>258.204</v>
      </c>
      <c s="14"/>
      <c s="13">
        <f>ROUND((G25*F25),2)</f>
      </c>
      <c r="O25">
        <f>rekapitulace!H8</f>
      </c>
      <c>
        <f>O25/100*H25</f>
      </c>
    </row>
    <row r="26" spans="4:4" ht="127.5">
      <c r="D26" s="15" t="s">
        <v>1023</v>
      </c>
    </row>
    <row r="27" spans="1:16" ht="12.75">
      <c r="A27" s="7">
        <v>7</v>
      </c>
      <c s="7" t="s">
        <v>519</v>
      </c>
      <c s="7" t="s">
        <v>44</v>
      </c>
      <c s="7" t="s">
        <v>520</v>
      </c>
      <c s="7" t="s">
        <v>303</v>
      </c>
      <c s="10">
        <v>626.371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1024</v>
      </c>
    </row>
    <row r="29" spans="1:16" ht="12.75" customHeight="1">
      <c r="A29" s="16"/>
      <c s="16"/>
      <c s="16" t="s">
        <v>24</v>
      </c>
      <c s="16" t="s">
        <v>342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370</v>
      </c>
      <c s="9"/>
      <c s="11"/>
      <c s="9"/>
      <c s="11"/>
    </row>
    <row r="32" spans="1:16" ht="12.75">
      <c r="A32" s="7">
        <v>8</v>
      </c>
      <c s="7" t="s">
        <v>1025</v>
      </c>
      <c s="7" t="s">
        <v>44</v>
      </c>
      <c s="7" t="s">
        <v>1026</v>
      </c>
      <c s="7" t="s">
        <v>303</v>
      </c>
      <c s="10">
        <v>3.234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1027</v>
      </c>
    </row>
    <row r="34" spans="1:16" ht="12.75" customHeight="1">
      <c r="A34" s="16"/>
      <c s="16"/>
      <c s="16" t="s">
        <v>34</v>
      </c>
      <c s="16" t="s">
        <v>370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35</v>
      </c>
      <c s="9" t="s">
        <v>552</v>
      </c>
      <c s="9"/>
      <c s="11"/>
      <c s="9"/>
      <c s="11"/>
    </row>
    <row r="37" spans="1:16" ht="12.75">
      <c r="A37" s="7">
        <v>9</v>
      </c>
      <c s="7" t="s">
        <v>1028</v>
      </c>
      <c s="7" t="s">
        <v>44</v>
      </c>
      <c s="7" t="s">
        <v>1029</v>
      </c>
      <c s="7" t="s">
        <v>108</v>
      </c>
      <c s="10">
        <v>168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1030</v>
      </c>
    </row>
    <row r="39" spans="1:16" ht="12.75" customHeight="1">
      <c r="A39" s="16"/>
      <c s="16"/>
      <c s="16" t="s">
        <v>35</v>
      </c>
      <c s="16" t="s">
        <v>552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36</v>
      </c>
      <c s="9" t="s">
        <v>375</v>
      </c>
      <c s="9"/>
      <c s="11"/>
      <c s="9"/>
      <c s="11"/>
    </row>
    <row r="42" spans="1:16" ht="12.75">
      <c r="A42" s="7">
        <v>10</v>
      </c>
      <c s="7" t="s">
        <v>582</v>
      </c>
      <c s="7" t="s">
        <v>44</v>
      </c>
      <c s="7" t="s">
        <v>583</v>
      </c>
      <c s="7" t="s">
        <v>303</v>
      </c>
      <c s="10">
        <v>228.42</v>
      </c>
      <c s="14"/>
      <c s="13">
        <f>ROUND((G42*F42),2)</f>
      </c>
      <c r="O42">
        <f>rekapitulace!H8</f>
      </c>
      <c>
        <f>O42/100*H42</f>
      </c>
    </row>
    <row r="43" spans="4:4" ht="191.25">
      <c r="D43" s="15" t="s">
        <v>1031</v>
      </c>
    </row>
    <row r="44" spans="1:16" ht="12.75" customHeight="1">
      <c r="A44" s="16"/>
      <c s="16"/>
      <c s="16" t="s">
        <v>36</v>
      </c>
      <c s="16" t="s">
        <v>375</v>
      </c>
      <c s="16"/>
      <c s="16"/>
      <c s="16"/>
      <c s="16">
        <f>SUM(H42:H43)</f>
      </c>
      <c r="P44">
        <f>ROUND(SUM(P42:P43),2)</f>
      </c>
    </row>
    <row r="46" spans="1:8" ht="12.75" customHeight="1">
      <c r="A46" s="9"/>
      <c s="9"/>
      <c s="9" t="s">
        <v>39</v>
      </c>
      <c s="9" t="s">
        <v>585</v>
      </c>
      <c s="9"/>
      <c s="11"/>
      <c s="9"/>
      <c s="11"/>
    </row>
    <row r="47" spans="1:16" ht="12.75">
      <c r="A47" s="7">
        <v>11</v>
      </c>
      <c s="7" t="s">
        <v>1032</v>
      </c>
      <c s="7" t="s">
        <v>44</v>
      </c>
      <c s="7" t="s">
        <v>1033</v>
      </c>
      <c s="7" t="s">
        <v>68</v>
      </c>
      <c s="10">
        <v>30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1034</v>
      </c>
    </row>
    <row r="49" spans="1:16" ht="12.75">
      <c r="A49" s="7">
        <v>12</v>
      </c>
      <c s="7" t="s">
        <v>1035</v>
      </c>
      <c s="7" t="s">
        <v>44</v>
      </c>
      <c s="7" t="s">
        <v>1036</v>
      </c>
      <c s="7" t="s">
        <v>108</v>
      </c>
      <c s="10">
        <v>2490</v>
      </c>
      <c s="14"/>
      <c s="13">
        <f>ROUND((G49*F49),2)</f>
      </c>
      <c r="O49">
        <f>rekapitulace!H8</f>
      </c>
      <c>
        <f>O49/100*H49</f>
      </c>
    </row>
    <row r="50" spans="4:4" ht="140.25">
      <c r="D50" s="15" t="s">
        <v>1037</v>
      </c>
    </row>
    <row r="51" spans="1:16" ht="12.75">
      <c r="A51" s="7">
        <v>13</v>
      </c>
      <c s="7" t="s">
        <v>1038</v>
      </c>
      <c s="7" t="s">
        <v>44</v>
      </c>
      <c s="7" t="s">
        <v>1039</v>
      </c>
      <c s="7" t="s">
        <v>108</v>
      </c>
      <c s="10">
        <v>717</v>
      </c>
      <c s="14"/>
      <c s="13">
        <f>ROUND((G51*F51),2)</f>
      </c>
      <c r="O51">
        <f>rekapitulace!H8</f>
      </c>
      <c>
        <f>O51/100*H51</f>
      </c>
    </row>
    <row r="52" spans="4:4" ht="38.25">
      <c r="D52" s="15" t="s">
        <v>1040</v>
      </c>
    </row>
    <row r="53" spans="1:16" ht="12.75">
      <c r="A53" s="7">
        <v>14</v>
      </c>
      <c s="7" t="s">
        <v>1041</v>
      </c>
      <c s="7" t="s">
        <v>59</v>
      </c>
      <c s="7" t="s">
        <v>1042</v>
      </c>
      <c s="7" t="s">
        <v>108</v>
      </c>
      <c s="10">
        <v>2200</v>
      </c>
      <c s="14"/>
      <c s="13">
        <f>ROUND((G53*F53),2)</f>
      </c>
      <c r="O53">
        <f>rekapitulace!H8</f>
      </c>
      <c>
        <f>O53/100*H53</f>
      </c>
    </row>
    <row r="54" spans="4:4" ht="38.25">
      <c r="D54" s="15" t="s">
        <v>1043</v>
      </c>
    </row>
    <row r="55" spans="1:16" ht="12.75">
      <c r="A55" s="7">
        <v>15</v>
      </c>
      <c s="7" t="s">
        <v>1041</v>
      </c>
      <c s="7" t="s">
        <v>61</v>
      </c>
      <c s="7" t="s">
        <v>1044</v>
      </c>
      <c s="7" t="s">
        <v>108</v>
      </c>
      <c s="10">
        <v>1550</v>
      </c>
      <c s="14"/>
      <c s="13">
        <f>ROUND((G55*F55),2)</f>
      </c>
      <c r="O55">
        <f>rekapitulace!H8</f>
      </c>
      <c>
        <f>O55/100*H55</f>
      </c>
    </row>
    <row r="56" spans="4:4" ht="38.25">
      <c r="D56" s="15" t="s">
        <v>1045</v>
      </c>
    </row>
    <row r="57" spans="1:16" ht="12.75">
      <c r="A57" s="7">
        <v>16</v>
      </c>
      <c s="7" t="s">
        <v>1046</v>
      </c>
      <c s="7" t="s">
        <v>44</v>
      </c>
      <c s="7" t="s">
        <v>1047</v>
      </c>
      <c s="7" t="s">
        <v>108</v>
      </c>
      <c s="10">
        <v>660</v>
      </c>
      <c s="14"/>
      <c s="13">
        <f>ROUND((G57*F57),2)</f>
      </c>
      <c r="O57">
        <f>rekapitulace!H8</f>
      </c>
      <c>
        <f>O57/100*H57</f>
      </c>
    </row>
    <row r="58" spans="4:4" ht="38.25">
      <c r="D58" s="15" t="s">
        <v>1048</v>
      </c>
    </row>
    <row r="59" spans="1:16" ht="12.75">
      <c r="A59" s="7">
        <v>17</v>
      </c>
      <c s="7" t="s">
        <v>1049</v>
      </c>
      <c s="7" t="s">
        <v>44</v>
      </c>
      <c s="7" t="s">
        <v>1050</v>
      </c>
      <c s="7" t="s">
        <v>108</v>
      </c>
      <c s="10">
        <v>5856</v>
      </c>
      <c s="14"/>
      <c s="13">
        <f>ROUND((G59*F59),2)</f>
      </c>
      <c r="O59">
        <f>rekapitulace!H8</f>
      </c>
      <c>
        <f>O59/100*H59</f>
      </c>
    </row>
    <row r="60" spans="4:4" ht="38.25">
      <c r="D60" s="15" t="s">
        <v>1051</v>
      </c>
    </row>
    <row r="61" spans="1:16" ht="12.75">
      <c r="A61" s="7">
        <v>18</v>
      </c>
      <c s="7" t="s">
        <v>1052</v>
      </c>
      <c s="7" t="s">
        <v>44</v>
      </c>
      <c s="7" t="s">
        <v>1053</v>
      </c>
      <c s="7" t="s">
        <v>108</v>
      </c>
      <c s="10">
        <v>2270</v>
      </c>
      <c s="14"/>
      <c s="13">
        <f>ROUND((G61*F61),2)</f>
      </c>
      <c r="O61">
        <f>rekapitulace!H8</f>
      </c>
      <c>
        <f>O61/100*H61</f>
      </c>
    </row>
    <row r="62" spans="4:4" ht="38.25">
      <c r="D62" s="15" t="s">
        <v>1054</v>
      </c>
    </row>
    <row r="63" spans="1:16" ht="12.75">
      <c r="A63" s="7">
        <v>19</v>
      </c>
      <c s="7" t="s">
        <v>1055</v>
      </c>
      <c s="7" t="s">
        <v>59</v>
      </c>
      <c s="7" t="s">
        <v>1056</v>
      </c>
      <c s="7" t="s">
        <v>108</v>
      </c>
      <c s="10">
        <v>740</v>
      </c>
      <c s="14"/>
      <c s="13">
        <f>ROUND((G63*F63),2)</f>
      </c>
      <c r="O63">
        <f>rekapitulace!H8</f>
      </c>
      <c>
        <f>O63/100*H63</f>
      </c>
    </row>
    <row r="64" spans="4:4" ht="38.25">
      <c r="D64" s="15" t="s">
        <v>1057</v>
      </c>
    </row>
    <row r="65" spans="1:16" ht="12.75">
      <c r="A65" s="7">
        <v>20</v>
      </c>
      <c s="7" t="s">
        <v>1055</v>
      </c>
      <c s="7" t="s">
        <v>61</v>
      </c>
      <c s="7" t="s">
        <v>1058</v>
      </c>
      <c s="7" t="s">
        <v>108</v>
      </c>
      <c s="10">
        <v>70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1059</v>
      </c>
    </row>
    <row r="67" spans="1:16" ht="12.75">
      <c r="A67" s="7">
        <v>21</v>
      </c>
      <c s="7" t="s">
        <v>1060</v>
      </c>
      <c s="7" t="s">
        <v>44</v>
      </c>
      <c s="7" t="s">
        <v>1061</v>
      </c>
      <c s="7" t="s">
        <v>108</v>
      </c>
      <c s="10">
        <v>2420</v>
      </c>
      <c s="14"/>
      <c s="13">
        <f>ROUND((G67*F67),2)</f>
      </c>
      <c r="O67">
        <f>rekapitulace!H8</f>
      </c>
      <c>
        <f>O67/100*H67</f>
      </c>
    </row>
    <row r="68" spans="4:4" ht="38.25">
      <c r="D68" s="15" t="s">
        <v>1062</v>
      </c>
    </row>
    <row r="69" spans="1:16" ht="12.75">
      <c r="A69" s="7">
        <v>22</v>
      </c>
      <c s="7" t="s">
        <v>1063</v>
      </c>
      <c s="7" t="s">
        <v>44</v>
      </c>
      <c s="7" t="s">
        <v>1064</v>
      </c>
      <c s="7" t="s">
        <v>68</v>
      </c>
      <c s="10">
        <v>62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1065</v>
      </c>
    </row>
    <row r="71" spans="1:16" ht="12.75">
      <c r="A71" s="7">
        <v>23</v>
      </c>
      <c s="7" t="s">
        <v>1066</v>
      </c>
      <c s="7" t="s">
        <v>44</v>
      </c>
      <c s="7" t="s">
        <v>1067</v>
      </c>
      <c s="7" t="s">
        <v>68</v>
      </c>
      <c s="10">
        <v>105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1068</v>
      </c>
    </row>
    <row r="73" spans="1:16" ht="12.75">
      <c r="A73" s="7">
        <v>24</v>
      </c>
      <c s="7" t="s">
        <v>1069</v>
      </c>
      <c s="7" t="s">
        <v>44</v>
      </c>
      <c s="7" t="s">
        <v>1070</v>
      </c>
      <c s="7" t="s">
        <v>68</v>
      </c>
      <c s="10">
        <v>1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133</v>
      </c>
    </row>
    <row r="75" spans="1:16" ht="12.75">
      <c r="A75" s="7">
        <v>25</v>
      </c>
      <c s="7" t="s">
        <v>1071</v>
      </c>
      <c s="7" t="s">
        <v>44</v>
      </c>
      <c s="7" t="s">
        <v>1072</v>
      </c>
      <c s="7" t="s">
        <v>108</v>
      </c>
      <c s="10">
        <v>2420</v>
      </c>
      <c s="14"/>
      <c s="13">
        <f>ROUND((G75*F75),2)</f>
      </c>
      <c r="O75">
        <f>rekapitulace!H8</f>
      </c>
      <c>
        <f>O75/100*H75</f>
      </c>
    </row>
    <row r="76" spans="4:4" ht="38.25">
      <c r="D76" s="15" t="s">
        <v>1062</v>
      </c>
    </row>
    <row r="77" spans="1:16" ht="12.75">
      <c r="A77" s="7">
        <v>26</v>
      </c>
      <c s="7" t="s">
        <v>1073</v>
      </c>
      <c s="7" t="s">
        <v>44</v>
      </c>
      <c s="7" t="s">
        <v>1074</v>
      </c>
      <c s="7" t="s">
        <v>68</v>
      </c>
      <c s="10">
        <v>120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1075</v>
      </c>
    </row>
    <row r="79" spans="1:16" ht="12.75">
      <c r="A79" s="7">
        <v>27</v>
      </c>
      <c s="7" t="s">
        <v>1076</v>
      </c>
      <c s="7" t="s">
        <v>44</v>
      </c>
      <c s="7" t="s">
        <v>1077</v>
      </c>
      <c s="7" t="s">
        <v>68</v>
      </c>
      <c s="10">
        <v>6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169</v>
      </c>
    </row>
    <row r="81" spans="1:16" ht="12.75">
      <c r="A81" s="7">
        <v>28</v>
      </c>
      <c s="7" t="s">
        <v>1078</v>
      </c>
      <c s="7" t="s">
        <v>44</v>
      </c>
      <c s="7" t="s">
        <v>1079</v>
      </c>
      <c s="7" t="s">
        <v>68</v>
      </c>
      <c s="10">
        <v>44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1080</v>
      </c>
    </row>
    <row r="83" spans="1:16" ht="12.75">
      <c r="A83" s="7">
        <v>29</v>
      </c>
      <c s="7" t="s">
        <v>1081</v>
      </c>
      <c s="7" t="s">
        <v>44</v>
      </c>
      <c s="7" t="s">
        <v>1082</v>
      </c>
      <c s="7" t="s">
        <v>68</v>
      </c>
      <c s="10">
        <v>37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1083</v>
      </c>
    </row>
    <row r="85" spans="1:16" ht="12.75">
      <c r="A85" s="7">
        <v>30</v>
      </c>
      <c s="7" t="s">
        <v>1084</v>
      </c>
      <c s="7" t="s">
        <v>44</v>
      </c>
      <c s="7" t="s">
        <v>1085</v>
      </c>
      <c s="7" t="s">
        <v>68</v>
      </c>
      <c s="10">
        <v>5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151</v>
      </c>
    </row>
    <row r="87" spans="1:16" ht="12.75">
      <c r="A87" s="7">
        <v>31</v>
      </c>
      <c s="7" t="s">
        <v>1086</v>
      </c>
      <c s="7" t="s">
        <v>59</v>
      </c>
      <c s="7" t="s">
        <v>1087</v>
      </c>
      <c s="7" t="s">
        <v>68</v>
      </c>
      <c s="10">
        <v>6</v>
      </c>
      <c s="14"/>
      <c s="13">
        <f>ROUND((G87*F87),2)</f>
      </c>
      <c r="O87">
        <f>rekapitulace!H8</f>
      </c>
      <c>
        <f>O87/100*H87</f>
      </c>
    </row>
    <row r="88" spans="4:4" ht="25.5">
      <c r="D88" s="15" t="s">
        <v>169</v>
      </c>
    </row>
    <row r="89" spans="1:16" ht="12.75">
      <c r="A89" s="7">
        <v>32</v>
      </c>
      <c s="7" t="s">
        <v>1086</v>
      </c>
      <c s="7" t="s">
        <v>61</v>
      </c>
      <c s="7" t="s">
        <v>1088</v>
      </c>
      <c s="7" t="s">
        <v>68</v>
      </c>
      <c s="10">
        <v>9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209</v>
      </c>
    </row>
    <row r="91" spans="1:16" ht="12.75">
      <c r="A91" s="7">
        <v>33</v>
      </c>
      <c s="7" t="s">
        <v>1089</v>
      </c>
      <c s="7" t="s">
        <v>59</v>
      </c>
      <c s="7" t="s">
        <v>1090</v>
      </c>
      <c s="7" t="s">
        <v>68</v>
      </c>
      <c s="10">
        <v>38</v>
      </c>
      <c s="14"/>
      <c s="13">
        <f>ROUND((G91*F91),2)</f>
      </c>
      <c r="O91">
        <f>rekapitulace!H8</f>
      </c>
      <c>
        <f>O91/100*H91</f>
      </c>
    </row>
    <row r="92" spans="4:4" ht="25.5">
      <c r="D92" s="15" t="s">
        <v>1091</v>
      </c>
    </row>
    <row r="93" spans="1:16" ht="12.75">
      <c r="A93" s="7">
        <v>34</v>
      </c>
      <c s="7" t="s">
        <v>1089</v>
      </c>
      <c s="7" t="s">
        <v>61</v>
      </c>
      <c s="7" t="s">
        <v>1092</v>
      </c>
      <c s="7" t="s">
        <v>68</v>
      </c>
      <c s="10">
        <v>2</v>
      </c>
      <c s="14"/>
      <c s="13">
        <f>ROUND((G93*F93),2)</f>
      </c>
      <c r="O93">
        <f>rekapitulace!H8</f>
      </c>
      <c>
        <f>O93/100*H93</f>
      </c>
    </row>
    <row r="94" spans="4:4" ht="25.5">
      <c r="D94" s="15" t="s">
        <v>102</v>
      </c>
    </row>
    <row r="95" spans="1:16" ht="12.75">
      <c r="A95" s="7">
        <v>35</v>
      </c>
      <c s="7" t="s">
        <v>1093</v>
      </c>
      <c s="7" t="s">
        <v>44</v>
      </c>
      <c s="7" t="s">
        <v>1094</v>
      </c>
      <c s="7" t="s">
        <v>68</v>
      </c>
      <c s="10">
        <v>1</v>
      </c>
      <c s="14"/>
      <c s="13">
        <f>ROUND((G95*F95),2)</f>
      </c>
      <c r="O95">
        <f>rekapitulace!H8</f>
      </c>
      <c>
        <f>O95/100*H95</f>
      </c>
    </row>
    <row r="96" spans="4:4" ht="25.5">
      <c r="D96" s="15" t="s">
        <v>133</v>
      </c>
    </row>
    <row r="97" spans="1:16" ht="12.75">
      <c r="A97" s="7">
        <v>36</v>
      </c>
      <c s="7" t="s">
        <v>1095</v>
      </c>
      <c s="7" t="s">
        <v>44</v>
      </c>
      <c s="7" t="s">
        <v>1096</v>
      </c>
      <c s="7" t="s">
        <v>68</v>
      </c>
      <c s="10">
        <v>1</v>
      </c>
      <c s="14"/>
      <c s="13">
        <f>ROUND((G97*F97),2)</f>
      </c>
      <c r="O97">
        <f>rekapitulace!H8</f>
      </c>
      <c>
        <f>O97/100*H97</f>
      </c>
    </row>
    <row r="98" spans="4:4" ht="25.5">
      <c r="D98" s="15" t="s">
        <v>133</v>
      </c>
    </row>
    <row r="99" spans="1:16" ht="12.75">
      <c r="A99" s="7">
        <v>37</v>
      </c>
      <c s="7" t="s">
        <v>1097</v>
      </c>
      <c s="7" t="s">
        <v>44</v>
      </c>
      <c s="7" t="s">
        <v>1098</v>
      </c>
      <c s="7" t="s">
        <v>68</v>
      </c>
      <c s="10">
        <v>2</v>
      </c>
      <c s="14"/>
      <c s="13">
        <f>ROUND((G99*F99),2)</f>
      </c>
      <c r="O99">
        <f>rekapitulace!H8</f>
      </c>
      <c>
        <f>O99/100*H99</f>
      </c>
    </row>
    <row r="100" spans="4:4" ht="25.5">
      <c r="D100" s="15" t="s">
        <v>102</v>
      </c>
    </row>
    <row r="101" spans="1:16" ht="12.75">
      <c r="A101" s="7">
        <v>38</v>
      </c>
      <c s="7" t="s">
        <v>1099</v>
      </c>
      <c s="7" t="s">
        <v>44</v>
      </c>
      <c s="7" t="s">
        <v>1100</v>
      </c>
      <c s="7" t="s">
        <v>68</v>
      </c>
      <c s="10">
        <v>1</v>
      </c>
      <c s="14"/>
      <c s="13">
        <f>ROUND((G101*F101),2)</f>
      </c>
      <c r="O101">
        <f>rekapitulace!H8</f>
      </c>
      <c>
        <f>O101/100*H101</f>
      </c>
    </row>
    <row r="102" spans="4:4" ht="25.5">
      <c r="D102" s="15" t="s">
        <v>133</v>
      </c>
    </row>
    <row r="103" spans="1:16" ht="12.75" customHeight="1">
      <c r="A103" s="16"/>
      <c s="16"/>
      <c s="16" t="s">
        <v>39</v>
      </c>
      <c s="16" t="s">
        <v>585</v>
      </c>
      <c s="16"/>
      <c s="16"/>
      <c s="16"/>
      <c s="16">
        <f>SUM(H47:H102)</f>
      </c>
      <c r="P103">
        <f>ROUND(SUM(P47:P102),2)</f>
      </c>
    </row>
    <row r="105" spans="1:8" ht="12.75" customHeight="1">
      <c r="A105" s="9"/>
      <c s="9"/>
      <c s="9" t="s">
        <v>40</v>
      </c>
      <c s="9" t="s">
        <v>75</v>
      </c>
      <c s="9"/>
      <c s="11"/>
      <c s="9"/>
      <c s="11"/>
    </row>
    <row r="106" spans="1:16" ht="12.75">
      <c r="A106" s="7">
        <v>39</v>
      </c>
      <c s="7" t="s">
        <v>1101</v>
      </c>
      <c s="7" t="s">
        <v>44</v>
      </c>
      <c s="7" t="s">
        <v>1102</v>
      </c>
      <c s="7" t="s">
        <v>108</v>
      </c>
      <c s="10">
        <v>135</v>
      </c>
      <c s="14"/>
      <c s="13">
        <f>ROUND((G106*F106),2)</f>
      </c>
      <c r="O106">
        <f>rekapitulace!H8</f>
      </c>
      <c>
        <f>O106/100*H106</f>
      </c>
    </row>
    <row r="107" spans="4:4" ht="38.25">
      <c r="D107" s="15" t="s">
        <v>1103</v>
      </c>
    </row>
    <row r="108" spans="1:16" ht="12.75">
      <c r="A108" s="7">
        <v>40</v>
      </c>
      <c s="7" t="s">
        <v>1104</v>
      </c>
      <c s="7" t="s">
        <v>44</v>
      </c>
      <c s="7" t="s">
        <v>1105</v>
      </c>
      <c s="7" t="s">
        <v>303</v>
      </c>
      <c s="10">
        <v>20.599</v>
      </c>
      <c s="14"/>
      <c s="13">
        <f>ROUND((G108*F108),2)</f>
      </c>
      <c r="O108">
        <f>rekapitulace!H8</f>
      </c>
      <c>
        <f>O108/100*H108</f>
      </c>
    </row>
    <row r="109" spans="4:4" ht="409.5">
      <c r="D109" s="15" t="s">
        <v>1106</v>
      </c>
    </row>
    <row r="110" spans="1:16" ht="12.75" customHeight="1">
      <c r="A110" s="16"/>
      <c s="16"/>
      <c s="16" t="s">
        <v>40</v>
      </c>
      <c s="16" t="s">
        <v>75</v>
      </c>
      <c s="16"/>
      <c s="16"/>
      <c s="16"/>
      <c s="16">
        <f>SUM(H106:H109)</f>
      </c>
      <c r="P110">
        <f>ROUND(SUM(P106:P109),2)</f>
      </c>
    </row>
    <row r="112" spans="1:16" ht="12.75" customHeight="1">
      <c r="A112" s="16"/>
      <c s="16"/>
      <c s="16"/>
      <c s="16" t="s">
        <v>63</v>
      </c>
      <c s="16"/>
      <c s="16"/>
      <c s="16"/>
      <c s="16">
        <f>+H16+H29+H34+H39+H44+H103+H110</f>
      </c>
      <c r="P112">
        <f>+P16+P29+P34+P39+P44+P103+P110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1107</v>
      </c>
      <c s="5" t="s">
        <v>1108</v>
      </c>
      <c s="5"/>
    </row>
    <row r="6" spans="1:5" ht="12.75" customHeight="1">
      <c r="A6" t="s">
        <v>17</v>
      </c>
      <c r="C6" s="5" t="s">
        <v>1109</v>
      </c>
      <c s="5" t="s">
        <v>1108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1015</v>
      </c>
      <c s="7" t="s">
        <v>44</v>
      </c>
      <c s="7" t="s">
        <v>1016</v>
      </c>
      <c s="7" t="s">
        <v>68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585</v>
      </c>
      <c s="9"/>
      <c s="11"/>
      <c s="9"/>
      <c s="11"/>
    </row>
    <row r="17" spans="1:16" ht="12.75">
      <c r="A17" s="7">
        <v>2</v>
      </c>
      <c s="7" t="s">
        <v>1035</v>
      </c>
      <c s="7" t="s">
        <v>44</v>
      </c>
      <c s="7" t="s">
        <v>1110</v>
      </c>
      <c s="7" t="s">
        <v>108</v>
      </c>
      <c s="10">
        <v>490</v>
      </c>
      <c s="14"/>
      <c s="13">
        <f>ROUND((G17*F17),2)</f>
      </c>
      <c r="O17">
        <f>rekapitulace!H8</f>
      </c>
      <c>
        <f>O17/100*H17</f>
      </c>
    </row>
    <row r="18" spans="4:4" ht="38.25">
      <c r="D18" s="15" t="s">
        <v>1111</v>
      </c>
    </row>
    <row r="19" spans="1:16" ht="12.75">
      <c r="A19" s="7">
        <v>3</v>
      </c>
      <c s="7" t="s">
        <v>1060</v>
      </c>
      <c s="7" t="s">
        <v>44</v>
      </c>
      <c s="7" t="s">
        <v>1061</v>
      </c>
      <c s="7" t="s">
        <v>108</v>
      </c>
      <c s="10">
        <v>490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1111</v>
      </c>
    </row>
    <row r="21" spans="1:16" ht="12.75">
      <c r="A21" s="7">
        <v>4</v>
      </c>
      <c s="7" t="s">
        <v>1066</v>
      </c>
      <c s="7" t="s">
        <v>44</v>
      </c>
      <c s="7" t="s">
        <v>1067</v>
      </c>
      <c s="7" t="s">
        <v>68</v>
      </c>
      <c s="10">
        <v>10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239</v>
      </c>
    </row>
    <row r="23" spans="1:16" ht="12.75">
      <c r="A23" s="7">
        <v>5</v>
      </c>
      <c s="7" t="s">
        <v>1069</v>
      </c>
      <c s="7" t="s">
        <v>44</v>
      </c>
      <c s="7" t="s">
        <v>1070</v>
      </c>
      <c s="7" t="s">
        <v>68</v>
      </c>
      <c s="10">
        <v>1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133</v>
      </c>
    </row>
    <row r="25" spans="1:16" ht="12.75">
      <c r="A25" s="7">
        <v>6</v>
      </c>
      <c s="7" t="s">
        <v>1071</v>
      </c>
      <c s="7" t="s">
        <v>44</v>
      </c>
      <c s="7" t="s">
        <v>1072</v>
      </c>
      <c s="7" t="s">
        <v>108</v>
      </c>
      <c s="10">
        <v>490</v>
      </c>
      <c s="14"/>
      <c s="13">
        <f>ROUND((G25*F25),2)</f>
      </c>
      <c r="O25">
        <f>rekapitulace!H8</f>
      </c>
      <c>
        <f>O25/100*H25</f>
      </c>
    </row>
    <row r="26" spans="4:4" ht="38.25">
      <c r="D26" s="15" t="s">
        <v>1111</v>
      </c>
    </row>
    <row r="27" spans="1:16" ht="12.75">
      <c r="A27" s="7">
        <v>7</v>
      </c>
      <c s="7" t="s">
        <v>1073</v>
      </c>
      <c s="7" t="s">
        <v>44</v>
      </c>
      <c s="7" t="s">
        <v>1074</v>
      </c>
      <c s="7" t="s">
        <v>68</v>
      </c>
      <c s="10">
        <v>12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1112</v>
      </c>
    </row>
    <row r="29" spans="1:16" ht="12.75">
      <c r="A29" s="7">
        <v>8</v>
      </c>
      <c s="7" t="s">
        <v>1095</v>
      </c>
      <c s="7" t="s">
        <v>44</v>
      </c>
      <c s="7" t="s">
        <v>1096</v>
      </c>
      <c s="7" t="s">
        <v>68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133</v>
      </c>
    </row>
    <row r="31" spans="1:16" ht="12.75">
      <c r="A31" s="7">
        <v>9</v>
      </c>
      <c s="7" t="s">
        <v>1113</v>
      </c>
      <c s="7" t="s">
        <v>44</v>
      </c>
      <c s="7" t="s">
        <v>1114</v>
      </c>
      <c s="7" t="s">
        <v>108</v>
      </c>
      <c s="10">
        <v>490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1111</v>
      </c>
    </row>
    <row r="33" spans="1:16" ht="12.75">
      <c r="A33" s="7">
        <v>10</v>
      </c>
      <c s="7" t="s">
        <v>1115</v>
      </c>
      <c s="7" t="s">
        <v>44</v>
      </c>
      <c s="7" t="s">
        <v>1116</v>
      </c>
      <c s="7" t="s">
        <v>108</v>
      </c>
      <c s="10">
        <v>490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1111</v>
      </c>
    </row>
    <row r="35" spans="1:16" ht="12.75">
      <c r="A35" s="7">
        <v>11</v>
      </c>
      <c s="7" t="s">
        <v>1117</v>
      </c>
      <c s="7" t="s">
        <v>44</v>
      </c>
      <c s="7" t="s">
        <v>1118</v>
      </c>
      <c s="7" t="s">
        <v>1119</v>
      </c>
      <c s="10">
        <v>1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51</v>
      </c>
    </row>
    <row r="37" spans="1:16" ht="12.75">
      <c r="A37" s="7">
        <v>12</v>
      </c>
      <c s="7" t="s">
        <v>1120</v>
      </c>
      <c s="7" t="s">
        <v>44</v>
      </c>
      <c s="7" t="s">
        <v>1121</v>
      </c>
      <c s="7" t="s">
        <v>108</v>
      </c>
      <c s="10">
        <v>490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1111</v>
      </c>
    </row>
    <row r="39" spans="1:16" ht="12.75">
      <c r="A39" s="7">
        <v>13</v>
      </c>
      <c s="7" t="s">
        <v>1122</v>
      </c>
      <c s="7" t="s">
        <v>44</v>
      </c>
      <c s="7" t="s">
        <v>1123</v>
      </c>
      <c s="7" t="s">
        <v>68</v>
      </c>
      <c s="10">
        <v>1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133</v>
      </c>
    </row>
    <row r="41" spans="1:16" ht="12.75">
      <c r="A41" s="7">
        <v>14</v>
      </c>
      <c s="7" t="s">
        <v>1124</v>
      </c>
      <c s="7" t="s">
        <v>44</v>
      </c>
      <c s="7" t="s">
        <v>1125</v>
      </c>
      <c s="7" t="s">
        <v>68</v>
      </c>
      <c s="10">
        <v>1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133</v>
      </c>
    </row>
    <row r="43" spans="1:16" ht="12.75">
      <c r="A43" s="7">
        <v>15</v>
      </c>
      <c s="7" t="s">
        <v>1099</v>
      </c>
      <c s="7" t="s">
        <v>44</v>
      </c>
      <c s="7" t="s">
        <v>1100</v>
      </c>
      <c s="7" t="s">
        <v>68</v>
      </c>
      <c s="10">
        <v>3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72</v>
      </c>
    </row>
    <row r="45" spans="1:16" ht="12.75">
      <c r="A45" s="7">
        <v>16</v>
      </c>
      <c s="7" t="s">
        <v>1126</v>
      </c>
      <c s="7" t="s">
        <v>44</v>
      </c>
      <c s="7" t="s">
        <v>1127</v>
      </c>
      <c s="7" t="s">
        <v>68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133</v>
      </c>
    </row>
    <row r="47" spans="1:16" ht="12.75" customHeight="1">
      <c r="A47" s="16"/>
      <c s="16"/>
      <c s="16" t="s">
        <v>39</v>
      </c>
      <c s="16" t="s">
        <v>585</v>
      </c>
      <c s="16"/>
      <c s="16"/>
      <c s="16"/>
      <c s="16">
        <f>SUM(H17:H46)</f>
      </c>
      <c r="P47">
        <f>ROUND(SUM(P17:P46),2)</f>
      </c>
    </row>
    <row r="49" spans="1:8" ht="12.75" customHeight="1">
      <c r="A49" s="9"/>
      <c s="9"/>
      <c s="9" t="s">
        <v>40</v>
      </c>
      <c s="9" t="s">
        <v>75</v>
      </c>
      <c s="9"/>
      <c s="11"/>
      <c s="9"/>
      <c s="11"/>
    </row>
    <row r="50" spans="1:16" ht="12.75">
      <c r="A50" s="7">
        <v>17</v>
      </c>
      <c s="7" t="s">
        <v>1128</v>
      </c>
      <c s="7" t="s">
        <v>44</v>
      </c>
      <c s="7" t="s">
        <v>1129</v>
      </c>
      <c s="7" t="s">
        <v>108</v>
      </c>
      <c s="10">
        <v>88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1130</v>
      </c>
    </row>
    <row r="52" spans="1:16" ht="12.75">
      <c r="A52" s="7">
        <v>18</v>
      </c>
      <c s="7" t="s">
        <v>1101</v>
      </c>
      <c s="7" t="s">
        <v>44</v>
      </c>
      <c s="7" t="s">
        <v>1102</v>
      </c>
      <c s="7" t="s">
        <v>108</v>
      </c>
      <c s="10">
        <v>88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1130</v>
      </c>
    </row>
    <row r="54" spans="1:16" ht="12.75" customHeight="1">
      <c r="A54" s="16"/>
      <c s="16"/>
      <c s="16" t="s">
        <v>40</v>
      </c>
      <c s="16" t="s">
        <v>75</v>
      </c>
      <c s="16"/>
      <c s="16"/>
      <c s="16"/>
      <c s="16">
        <f>SUM(H50:H53)</f>
      </c>
      <c r="P54">
        <f>ROUND(SUM(P50:P53),2)</f>
      </c>
    </row>
    <row r="56" spans="1:16" ht="12.75" customHeight="1">
      <c r="A56" s="16"/>
      <c s="16"/>
      <c s="16"/>
      <c s="16" t="s">
        <v>63</v>
      </c>
      <c s="16"/>
      <c s="16"/>
      <c s="16"/>
      <c s="16">
        <f>+H14+H47+H54</f>
      </c>
      <c r="P56">
        <f>+P14+P47+P54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1131</v>
      </c>
      <c s="5" t="s">
        <v>1132</v>
      </c>
      <c s="5"/>
    </row>
    <row r="6" spans="1:5" ht="12.75" customHeight="1">
      <c r="A6" t="s">
        <v>17</v>
      </c>
      <c r="C6" s="5" t="s">
        <v>1133</v>
      </c>
      <c s="5" t="s">
        <v>1132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1015</v>
      </c>
      <c s="7" t="s">
        <v>44</v>
      </c>
      <c s="7" t="s">
        <v>1016</v>
      </c>
      <c s="7" t="s">
        <v>68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585</v>
      </c>
      <c s="9"/>
      <c s="11"/>
      <c s="9"/>
      <c s="11"/>
    </row>
    <row r="17" spans="1:16" ht="12.75">
      <c r="A17" s="7">
        <v>2</v>
      </c>
      <c s="7" t="s">
        <v>1134</v>
      </c>
      <c s="7" t="s">
        <v>44</v>
      </c>
      <c s="7" t="s">
        <v>1135</v>
      </c>
      <c s="7" t="s">
        <v>108</v>
      </c>
      <c s="10">
        <v>70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1059</v>
      </c>
    </row>
    <row r="19" spans="1:16" ht="12.75">
      <c r="A19" s="7">
        <v>3</v>
      </c>
      <c s="7" t="s">
        <v>1136</v>
      </c>
      <c s="7" t="s">
        <v>44</v>
      </c>
      <c s="7" t="s">
        <v>1137</v>
      </c>
      <c s="7" t="s">
        <v>108</v>
      </c>
      <c s="10">
        <v>50</v>
      </c>
      <c s="14"/>
      <c s="13">
        <f>ROUND((G19*F19),2)</f>
      </c>
      <c r="O19">
        <f>rekapitulace!H8</f>
      </c>
      <c>
        <f>O19/100*H19</f>
      </c>
    </row>
    <row r="20" spans="4:4" ht="25.5">
      <c r="D20" s="15" t="s">
        <v>1138</v>
      </c>
    </row>
    <row r="21" spans="1:16" ht="12.75" customHeight="1">
      <c r="A21" s="16"/>
      <c s="16"/>
      <c s="16" t="s">
        <v>39</v>
      </c>
      <c s="16" t="s">
        <v>585</v>
      </c>
      <c s="16"/>
      <c s="16"/>
      <c s="16"/>
      <c s="16">
        <f>SUM(H17:H20)</f>
      </c>
      <c r="P21">
        <f>ROUND(SUM(P17:P20),2)</f>
      </c>
    </row>
    <row r="23" spans="1:16" ht="12.75" customHeight="1">
      <c r="A23" s="16"/>
      <c s="16"/>
      <c s="16"/>
      <c s="16" t="s">
        <v>63</v>
      </c>
      <c s="16"/>
      <c s="16"/>
      <c s="16"/>
      <c s="16">
        <f>+H14+H21</f>
      </c>
      <c r="P23">
        <f>+P14+P21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64</v>
      </c>
      <c s="5" t="s">
        <v>65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66</v>
      </c>
      <c s="7" t="s">
        <v>44</v>
      </c>
      <c s="7" t="s">
        <v>67</v>
      </c>
      <c s="7" t="s">
        <v>68</v>
      </c>
      <c s="10">
        <v>3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69</v>
      </c>
    </row>
    <row r="14" spans="1:16" ht="12.75">
      <c r="A14" s="7">
        <v>2</v>
      </c>
      <c s="7" t="s">
        <v>70</v>
      </c>
      <c s="7" t="s">
        <v>44</v>
      </c>
      <c s="7" t="s">
        <v>71</v>
      </c>
      <c s="7" t="s">
        <v>68</v>
      </c>
      <c s="10">
        <v>3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72</v>
      </c>
    </row>
    <row r="16" spans="1:16" ht="12.75">
      <c r="A16" s="7">
        <v>3</v>
      </c>
      <c s="7" t="s">
        <v>73</v>
      </c>
      <c s="7" t="s">
        <v>44</v>
      </c>
      <c s="7" t="s">
        <v>74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51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40</v>
      </c>
      <c s="9" t="s">
        <v>75</v>
      </c>
      <c s="9"/>
      <c s="11"/>
      <c s="9"/>
      <c s="11"/>
    </row>
    <row r="21" spans="1:16" ht="12.75">
      <c r="A21" s="7">
        <v>4</v>
      </c>
      <c s="7" t="s">
        <v>76</v>
      </c>
      <c s="7" t="s">
        <v>44</v>
      </c>
      <c s="7" t="s">
        <v>77</v>
      </c>
      <c s="7" t="s">
        <v>68</v>
      </c>
      <c s="10">
        <v>3</v>
      </c>
      <c s="14"/>
      <c s="13">
        <f>ROUND((G21*F21),2)</f>
      </c>
      <c r="O21">
        <f>rekapitulace!H8</f>
      </c>
      <c>
        <f>O21/100*H21</f>
      </c>
    </row>
    <row r="22" spans="4:4" ht="63.75">
      <c r="D22" s="15" t="s">
        <v>78</v>
      </c>
    </row>
    <row r="23" spans="1:16" ht="12.75">
      <c r="A23" s="7">
        <v>5</v>
      </c>
      <c s="7" t="s">
        <v>79</v>
      </c>
      <c s="7" t="s">
        <v>44</v>
      </c>
      <c s="7" t="s">
        <v>80</v>
      </c>
      <c s="7" t="s">
        <v>68</v>
      </c>
      <c s="10">
        <v>3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81</v>
      </c>
    </row>
    <row r="25" spans="1:16" ht="12.75" customHeight="1">
      <c r="A25" s="16"/>
      <c s="16"/>
      <c s="16" t="s">
        <v>40</v>
      </c>
      <c s="16" t="s">
        <v>75</v>
      </c>
      <c s="16"/>
      <c s="16"/>
      <c s="16"/>
      <c s="16">
        <f>SUM(H21:H24)</f>
      </c>
      <c r="P25">
        <f>ROUND(SUM(P21:P24),2)</f>
      </c>
    </row>
    <row r="27" spans="1:8" ht="12.75" customHeight="1">
      <c r="A27" s="9"/>
      <c s="9"/>
      <c s="9" t="s">
        <v>83</v>
      </c>
      <c s="9" t="s">
        <v>82</v>
      </c>
      <c s="9"/>
      <c s="11"/>
      <c s="9"/>
      <c s="11"/>
    </row>
    <row r="28" spans="1:16" ht="12.75">
      <c r="A28" s="7">
        <v>6</v>
      </c>
      <c s="7" t="s">
        <v>84</v>
      </c>
      <c s="7" t="s">
        <v>44</v>
      </c>
      <c s="7" t="s">
        <v>85</v>
      </c>
      <c s="7" t="s">
        <v>68</v>
      </c>
      <c s="10">
        <v>3</v>
      </c>
      <c s="14"/>
      <c s="13">
        <f>ROUND((G28*F28),2)</f>
      </c>
      <c r="O28">
        <f>rekapitulace!H8</f>
      </c>
      <c>
        <f>O28/100*H28</f>
      </c>
    </row>
    <row r="29" spans="4:4" ht="76.5">
      <c r="D29" s="15" t="s">
        <v>69</v>
      </c>
    </row>
    <row r="30" spans="1:16" ht="12.75" customHeight="1">
      <c r="A30" s="16"/>
      <c s="16"/>
      <c s="16" t="s">
        <v>83</v>
      </c>
      <c s="16" t="s">
        <v>82</v>
      </c>
      <c s="16"/>
      <c s="16"/>
      <c s="16"/>
      <c s="16">
        <f>SUM(H28:H29)</f>
      </c>
      <c r="P30">
        <f>ROUND(SUM(P28:P29),2)</f>
      </c>
    </row>
    <row r="32" spans="1:16" ht="12.75" customHeight="1">
      <c r="A32" s="16"/>
      <c s="16"/>
      <c s="16"/>
      <c s="16" t="s">
        <v>63</v>
      </c>
      <c s="16"/>
      <c s="16"/>
      <c s="16"/>
      <c s="16">
        <f>+H18+H25+H30</f>
      </c>
      <c r="P32">
        <f>+P18+P25+P30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1139</v>
      </c>
      <c s="5" t="s">
        <v>1140</v>
      </c>
      <c s="5"/>
    </row>
    <row r="6" spans="1:5" ht="12.75" customHeight="1">
      <c r="A6" t="s">
        <v>17</v>
      </c>
      <c r="C6" s="5" t="s">
        <v>1141</v>
      </c>
      <c s="5" t="s">
        <v>1140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6.767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1142</v>
      </c>
    </row>
    <row r="14" spans="1:16" ht="12.75">
      <c r="A14" s="7">
        <v>2</v>
      </c>
      <c s="7" t="s">
        <v>1015</v>
      </c>
      <c s="7" t="s">
        <v>44</v>
      </c>
      <c s="7" t="s">
        <v>1016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515</v>
      </c>
      <c s="7" t="s">
        <v>44</v>
      </c>
      <c s="7" t="s">
        <v>1017</v>
      </c>
      <c s="7" t="s">
        <v>303</v>
      </c>
      <c s="10">
        <v>1.617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1143</v>
      </c>
    </row>
    <row r="21" spans="1:16" ht="12.75">
      <c r="A21" s="7">
        <v>5</v>
      </c>
      <c s="7" t="s">
        <v>977</v>
      </c>
      <c s="7" t="s">
        <v>61</v>
      </c>
      <c s="7" t="s">
        <v>1021</v>
      </c>
      <c s="7" t="s">
        <v>303</v>
      </c>
      <c s="10">
        <v>5.15</v>
      </c>
      <c s="14"/>
      <c s="13">
        <f>ROUND((G21*F21),2)</f>
      </c>
      <c r="O21">
        <f>rekapitulace!H8</f>
      </c>
      <c>
        <f>O21/100*H21</f>
      </c>
    </row>
    <row r="22" spans="4:4" ht="204">
      <c r="D22" s="15" t="s">
        <v>1144</v>
      </c>
    </row>
    <row r="23" spans="1:16" ht="12.75">
      <c r="A23" s="7">
        <v>4</v>
      </c>
      <c s="7" t="s">
        <v>977</v>
      </c>
      <c s="7" t="s">
        <v>59</v>
      </c>
      <c s="7" t="s">
        <v>1019</v>
      </c>
      <c s="7" t="s">
        <v>303</v>
      </c>
      <c s="10">
        <v>10.8</v>
      </c>
      <c s="14"/>
      <c s="13">
        <f>ROUND((G23*F23),2)</f>
      </c>
      <c r="O23">
        <f>rekapitulace!H8</f>
      </c>
      <c>
        <f>O23/100*H23</f>
      </c>
    </row>
    <row r="24" spans="4:4" ht="204">
      <c r="D24" s="15" t="s">
        <v>1145</v>
      </c>
    </row>
    <row r="25" spans="1:16" ht="12.75">
      <c r="A25" s="7">
        <v>6</v>
      </c>
      <c s="7" t="s">
        <v>351</v>
      </c>
      <c s="7" t="s">
        <v>44</v>
      </c>
      <c s="7" t="s">
        <v>352</v>
      </c>
      <c s="7" t="s">
        <v>303</v>
      </c>
      <c s="10">
        <v>6.767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1146</v>
      </c>
    </row>
    <row r="27" spans="1:16" ht="12.75">
      <c r="A27" s="7">
        <v>7</v>
      </c>
      <c s="7" t="s">
        <v>519</v>
      </c>
      <c s="7" t="s">
        <v>44</v>
      </c>
      <c s="7" t="s">
        <v>520</v>
      </c>
      <c s="7" t="s">
        <v>303</v>
      </c>
      <c s="10">
        <v>10.8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1147</v>
      </c>
    </row>
    <row r="29" spans="1:16" ht="12.75" customHeight="1">
      <c r="A29" s="16"/>
      <c s="16"/>
      <c s="16" t="s">
        <v>24</v>
      </c>
      <c s="16" t="s">
        <v>342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370</v>
      </c>
      <c s="9"/>
      <c s="11"/>
      <c s="9"/>
      <c s="11"/>
    </row>
    <row r="32" spans="1:16" ht="12.75">
      <c r="A32" s="7">
        <v>8</v>
      </c>
      <c s="7" t="s">
        <v>1025</v>
      </c>
      <c s="7" t="s">
        <v>44</v>
      </c>
      <c s="7" t="s">
        <v>1026</v>
      </c>
      <c s="7" t="s">
        <v>303</v>
      </c>
      <c s="10">
        <v>1.617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1148</v>
      </c>
    </row>
    <row r="34" spans="1:16" ht="12.75" customHeight="1">
      <c r="A34" s="16"/>
      <c s="16"/>
      <c s="16" t="s">
        <v>34</v>
      </c>
      <c s="16" t="s">
        <v>370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375</v>
      </c>
      <c s="9"/>
      <c s="11"/>
      <c s="9"/>
      <c s="11"/>
    </row>
    <row r="37" spans="1:16" ht="12.75">
      <c r="A37" s="7">
        <v>9</v>
      </c>
      <c s="7" t="s">
        <v>582</v>
      </c>
      <c s="7" t="s">
        <v>44</v>
      </c>
      <c s="7" t="s">
        <v>583</v>
      </c>
      <c s="7" t="s">
        <v>303</v>
      </c>
      <c s="10">
        <v>4.7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1149</v>
      </c>
    </row>
    <row r="39" spans="1:16" ht="12.75" customHeight="1">
      <c r="A39" s="16"/>
      <c s="16"/>
      <c s="16" t="s">
        <v>36</v>
      </c>
      <c s="16" t="s">
        <v>375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585</v>
      </c>
      <c s="9"/>
      <c s="11"/>
      <c s="9"/>
      <c s="11"/>
    </row>
    <row r="42" spans="1:16" ht="12.75">
      <c r="A42" s="7">
        <v>10</v>
      </c>
      <c s="7" t="s">
        <v>1032</v>
      </c>
      <c s="7" t="s">
        <v>44</v>
      </c>
      <c s="7" t="s">
        <v>1033</v>
      </c>
      <c s="7" t="s">
        <v>68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102</v>
      </c>
    </row>
    <row r="44" spans="1:16" ht="12.75">
      <c r="A44" s="7">
        <v>11</v>
      </c>
      <c s="7" t="s">
        <v>1035</v>
      </c>
      <c s="7" t="s">
        <v>44</v>
      </c>
      <c s="7" t="s">
        <v>1110</v>
      </c>
      <c s="7" t="s">
        <v>108</v>
      </c>
      <c s="10">
        <v>155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1150</v>
      </c>
    </row>
    <row r="46" spans="1:16" ht="12.75">
      <c r="A46" s="7">
        <v>12</v>
      </c>
      <c s="7" t="s">
        <v>1038</v>
      </c>
      <c s="7" t="s">
        <v>44</v>
      </c>
      <c s="7" t="s">
        <v>1039</v>
      </c>
      <c s="7" t="s">
        <v>108</v>
      </c>
      <c s="10">
        <v>24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109</v>
      </c>
    </row>
    <row r="48" spans="1:16" ht="12.75">
      <c r="A48" s="7">
        <v>13</v>
      </c>
      <c s="7" t="s">
        <v>1041</v>
      </c>
      <c s="7" t="s">
        <v>44</v>
      </c>
      <c s="7" t="s">
        <v>1042</v>
      </c>
      <c s="7" t="s">
        <v>108</v>
      </c>
      <c s="10">
        <v>65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961</v>
      </c>
    </row>
    <row r="50" spans="1:16" ht="12.75">
      <c r="A50" s="7">
        <v>14</v>
      </c>
      <c s="7" t="s">
        <v>1052</v>
      </c>
      <c s="7" t="s">
        <v>44</v>
      </c>
      <c s="7" t="s">
        <v>1053</v>
      </c>
      <c s="7" t="s">
        <v>108</v>
      </c>
      <c s="10">
        <v>70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1059</v>
      </c>
    </row>
    <row r="52" spans="1:16" ht="12.75">
      <c r="A52" s="7">
        <v>15</v>
      </c>
      <c s="7" t="s">
        <v>1151</v>
      </c>
      <c s="7" t="s">
        <v>44</v>
      </c>
      <c s="7" t="s">
        <v>1152</v>
      </c>
      <c s="7" t="s">
        <v>68</v>
      </c>
      <c s="10">
        <v>3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72</v>
      </c>
    </row>
    <row r="54" spans="1:16" ht="12.75">
      <c r="A54" s="7">
        <v>16</v>
      </c>
      <c s="7" t="s">
        <v>1055</v>
      </c>
      <c s="7" t="s">
        <v>44</v>
      </c>
      <c s="7" t="s">
        <v>1056</v>
      </c>
      <c s="7" t="s">
        <v>108</v>
      </c>
      <c s="10">
        <v>40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856</v>
      </c>
    </row>
    <row r="56" spans="1:16" ht="12.75">
      <c r="A56" s="7">
        <v>17</v>
      </c>
      <c s="7" t="s">
        <v>1060</v>
      </c>
      <c s="7" t="s">
        <v>44</v>
      </c>
      <c s="7" t="s">
        <v>1061</v>
      </c>
      <c s="7" t="s">
        <v>108</v>
      </c>
      <c s="10">
        <v>155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1150</v>
      </c>
    </row>
    <row r="58" spans="1:16" ht="12.75">
      <c r="A58" s="7">
        <v>18</v>
      </c>
      <c s="7" t="s">
        <v>1063</v>
      </c>
      <c s="7" t="s">
        <v>44</v>
      </c>
      <c s="7" t="s">
        <v>1064</v>
      </c>
      <c s="7" t="s">
        <v>68</v>
      </c>
      <c s="10">
        <v>10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239</v>
      </c>
    </row>
    <row r="60" spans="1:16" ht="12.75">
      <c r="A60" s="7">
        <v>19</v>
      </c>
      <c s="7" t="s">
        <v>1066</v>
      </c>
      <c s="7" t="s">
        <v>44</v>
      </c>
      <c s="7" t="s">
        <v>1067</v>
      </c>
      <c s="7" t="s">
        <v>68</v>
      </c>
      <c s="10">
        <v>14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458</v>
      </c>
    </row>
    <row r="62" spans="1:16" ht="12.75">
      <c r="A62" s="7">
        <v>20</v>
      </c>
      <c s="7" t="s">
        <v>1071</v>
      </c>
      <c s="7" t="s">
        <v>44</v>
      </c>
      <c s="7" t="s">
        <v>1072</v>
      </c>
      <c s="7" t="s">
        <v>108</v>
      </c>
      <c s="10">
        <v>155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1150</v>
      </c>
    </row>
    <row r="64" spans="1:16" ht="12.75">
      <c r="A64" s="7">
        <v>21</v>
      </c>
      <c s="7" t="s">
        <v>1073</v>
      </c>
      <c s="7" t="s">
        <v>44</v>
      </c>
      <c s="7" t="s">
        <v>1074</v>
      </c>
      <c s="7" t="s">
        <v>68</v>
      </c>
      <c s="10">
        <v>13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1153</v>
      </c>
    </row>
    <row r="66" spans="1:16" ht="12.75">
      <c r="A66" s="7">
        <v>22</v>
      </c>
      <c s="7" t="s">
        <v>1076</v>
      </c>
      <c s="7" t="s">
        <v>59</v>
      </c>
      <c s="7" t="s">
        <v>1077</v>
      </c>
      <c s="7" t="s">
        <v>68</v>
      </c>
      <c s="10">
        <v>3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72</v>
      </c>
    </row>
    <row r="68" spans="1:16" ht="12.75">
      <c r="A68" s="7">
        <v>23</v>
      </c>
      <c s="7" t="s">
        <v>1076</v>
      </c>
      <c s="7" t="s">
        <v>61</v>
      </c>
      <c s="7" t="s">
        <v>1154</v>
      </c>
      <c s="7" t="s">
        <v>68</v>
      </c>
      <c s="10">
        <v>2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102</v>
      </c>
    </row>
    <row r="70" spans="1:16" ht="12.75">
      <c r="A70" s="7">
        <v>24</v>
      </c>
      <c s="7" t="s">
        <v>1086</v>
      </c>
      <c s="7" t="s">
        <v>44</v>
      </c>
      <c s="7" t="s">
        <v>1155</v>
      </c>
      <c s="7" t="s">
        <v>68</v>
      </c>
      <c s="10">
        <v>5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151</v>
      </c>
    </row>
    <row r="72" spans="1:16" ht="12.75">
      <c r="A72" s="7">
        <v>25</v>
      </c>
      <c s="7" t="s">
        <v>1156</v>
      </c>
      <c s="7" t="s">
        <v>44</v>
      </c>
      <c s="7" t="s">
        <v>1157</v>
      </c>
      <c s="7" t="s">
        <v>68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133</v>
      </c>
    </row>
    <row r="74" spans="1:16" ht="12.75" customHeight="1">
      <c r="A74" s="16"/>
      <c s="16"/>
      <c s="16" t="s">
        <v>39</v>
      </c>
      <c s="16" t="s">
        <v>585</v>
      </c>
      <c s="16"/>
      <c s="16"/>
      <c s="16"/>
      <c s="16">
        <f>SUM(H42:H73)</f>
      </c>
      <c r="P74">
        <f>ROUND(SUM(P42:P73),2)</f>
      </c>
    </row>
    <row r="76" spans="1:8" ht="12.75" customHeight="1">
      <c r="A76" s="9"/>
      <c s="9"/>
      <c s="9" t="s">
        <v>40</v>
      </c>
      <c s="9" t="s">
        <v>75</v>
      </c>
      <c s="9"/>
      <c s="11"/>
      <c s="9"/>
      <c s="11"/>
    </row>
    <row r="77" spans="1:16" ht="12.75">
      <c r="A77" s="7">
        <v>26</v>
      </c>
      <c s="7" t="s">
        <v>1101</v>
      </c>
      <c s="7" t="s">
        <v>44</v>
      </c>
      <c s="7" t="s">
        <v>1102</v>
      </c>
      <c s="7" t="s">
        <v>108</v>
      </c>
      <c s="10">
        <v>60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1158</v>
      </c>
    </row>
    <row r="79" spans="1:16" ht="12.75">
      <c r="A79" s="7">
        <v>27</v>
      </c>
      <c s="7" t="s">
        <v>1104</v>
      </c>
      <c s="7" t="s">
        <v>44</v>
      </c>
      <c s="7" t="s">
        <v>1105</v>
      </c>
      <c s="7" t="s">
        <v>303</v>
      </c>
      <c s="10">
        <v>0.393</v>
      </c>
      <c s="14"/>
      <c s="13">
        <f>ROUND((G79*F79),2)</f>
      </c>
      <c r="O79">
        <f>rekapitulace!H8</f>
      </c>
      <c>
        <f>O79/100*H79</f>
      </c>
    </row>
    <row r="80" spans="4:4" ht="76.5">
      <c r="D80" s="15" t="s">
        <v>1159</v>
      </c>
    </row>
    <row r="81" spans="1:16" ht="12.75" customHeight="1">
      <c r="A81" s="16"/>
      <c s="16"/>
      <c s="16" t="s">
        <v>40</v>
      </c>
      <c s="16" t="s">
        <v>75</v>
      </c>
      <c s="16"/>
      <c s="16"/>
      <c s="16"/>
      <c s="16">
        <f>SUM(H77:H80)</f>
      </c>
      <c r="P81">
        <f>ROUND(SUM(P77:P80),2)</f>
      </c>
    </row>
    <row r="83" spans="1:16" ht="12.75" customHeight="1">
      <c r="A83" s="16"/>
      <c s="16"/>
      <c s="16"/>
      <c s="16" t="s">
        <v>63</v>
      </c>
      <c s="16"/>
      <c s="16"/>
      <c s="16"/>
      <c s="16">
        <f>+H16+H29+H34+H39+H74+H81</f>
      </c>
      <c r="P83">
        <f>+P16+P29+P34+P39+P74+P81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1160</v>
      </c>
      <c s="5" t="s">
        <v>1161</v>
      </c>
      <c s="5"/>
    </row>
    <row r="6" spans="1:5" ht="12.75" customHeight="1">
      <c r="A6" t="s">
        <v>17</v>
      </c>
      <c r="C6" s="5" t="s">
        <v>1162</v>
      </c>
      <c s="5" t="s">
        <v>1161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1015</v>
      </c>
      <c s="7" t="s">
        <v>44</v>
      </c>
      <c s="7" t="s">
        <v>1016</v>
      </c>
      <c s="7" t="s">
        <v>68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585</v>
      </c>
      <c s="9"/>
      <c s="11"/>
      <c s="9"/>
      <c s="11"/>
    </row>
    <row r="17" spans="1:16" ht="12.75">
      <c r="A17" s="7">
        <v>2</v>
      </c>
      <c s="7" t="s">
        <v>1134</v>
      </c>
      <c s="7" t="s">
        <v>44</v>
      </c>
      <c s="7" t="s">
        <v>1135</v>
      </c>
      <c s="7" t="s">
        <v>108</v>
      </c>
      <c s="10">
        <v>205</v>
      </c>
      <c s="14"/>
      <c s="13">
        <f>ROUND((G17*F17),2)</f>
      </c>
      <c r="O17">
        <f>rekapitulace!H8</f>
      </c>
      <c>
        <f>O17/100*H17</f>
      </c>
    </row>
    <row r="18" spans="4:4" ht="38.25">
      <c r="D18" s="15" t="s">
        <v>1163</v>
      </c>
    </row>
    <row r="19" spans="1:16" ht="12.75">
      <c r="A19" s="7">
        <v>3</v>
      </c>
      <c s="7" t="s">
        <v>1136</v>
      </c>
      <c s="7" t="s">
        <v>44</v>
      </c>
      <c s="7" t="s">
        <v>1137</v>
      </c>
      <c s="7" t="s">
        <v>108</v>
      </c>
      <c s="10">
        <v>120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1164</v>
      </c>
    </row>
    <row r="21" spans="1:16" ht="12.75">
      <c r="A21" s="7">
        <v>4</v>
      </c>
      <c s="7" t="s">
        <v>1165</v>
      </c>
      <c s="7" t="s">
        <v>44</v>
      </c>
      <c s="7" t="s">
        <v>1166</v>
      </c>
      <c s="7" t="s">
        <v>68</v>
      </c>
      <c s="10">
        <v>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102</v>
      </c>
    </row>
    <row r="23" spans="1:16" ht="12.75">
      <c r="A23" s="7">
        <v>5</v>
      </c>
      <c s="7" t="s">
        <v>1167</v>
      </c>
      <c s="7" t="s">
        <v>44</v>
      </c>
      <c s="7" t="s">
        <v>1168</v>
      </c>
      <c s="7" t="s">
        <v>68</v>
      </c>
      <c s="10">
        <v>2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102</v>
      </c>
    </row>
    <row r="25" spans="1:16" ht="12.75" customHeight="1">
      <c r="A25" s="16"/>
      <c s="16"/>
      <c s="16" t="s">
        <v>39</v>
      </c>
      <c s="16" t="s">
        <v>585</v>
      </c>
      <c s="16"/>
      <c s="16"/>
      <c s="16"/>
      <c s="16">
        <f>SUM(H17:H24)</f>
      </c>
      <c r="P25">
        <f>ROUND(SUM(P17:P24),2)</f>
      </c>
    </row>
    <row r="27" spans="1:16" ht="12.75" customHeight="1">
      <c r="A27" s="16"/>
      <c s="16"/>
      <c s="16"/>
      <c s="16" t="s">
        <v>63</v>
      </c>
      <c s="16"/>
      <c s="16"/>
      <c s="16"/>
      <c s="16">
        <f>+H14+H25</f>
      </c>
      <c r="P27">
        <f>+P14+P25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1169</v>
      </c>
      <c s="5" t="s">
        <v>1170</v>
      </c>
      <c s="5"/>
    </row>
    <row r="6" spans="1:5" ht="12.75" customHeight="1">
      <c r="A6" t="s">
        <v>17</v>
      </c>
      <c r="C6" s="5" t="s">
        <v>1171</v>
      </c>
      <c s="5" t="s">
        <v>1170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18.506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1172</v>
      </c>
    </row>
    <row r="14" spans="1:16" ht="12.75">
      <c r="A14" s="7">
        <v>2</v>
      </c>
      <c s="7" t="s">
        <v>1015</v>
      </c>
      <c s="7" t="s">
        <v>44</v>
      </c>
      <c s="7" t="s">
        <v>1016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509</v>
      </c>
      <c s="7" t="s">
        <v>44</v>
      </c>
      <c s="7" t="s">
        <v>510</v>
      </c>
      <c s="7" t="s">
        <v>303</v>
      </c>
      <c s="10">
        <v>2.9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1173</v>
      </c>
    </row>
    <row r="21" spans="1:16" ht="12.75">
      <c r="A21" s="7">
        <v>4</v>
      </c>
      <c s="7" t="s">
        <v>515</v>
      </c>
      <c s="7" t="s">
        <v>44</v>
      </c>
      <c s="7" t="s">
        <v>1017</v>
      </c>
      <c s="7" t="s">
        <v>303</v>
      </c>
      <c s="10">
        <v>2.156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1174</v>
      </c>
    </row>
    <row r="23" spans="1:16" ht="12.75">
      <c r="A23" s="7">
        <v>6</v>
      </c>
      <c s="7" t="s">
        <v>977</v>
      </c>
      <c s="7" t="s">
        <v>61</v>
      </c>
      <c s="7" t="s">
        <v>1021</v>
      </c>
      <c s="7" t="s">
        <v>303</v>
      </c>
      <c s="10">
        <v>16.35</v>
      </c>
      <c s="14"/>
      <c s="13">
        <f>ROUND((G23*F23),2)</f>
      </c>
      <c r="O23">
        <f>rekapitulace!H8</f>
      </c>
      <c>
        <f>O23/100*H23</f>
      </c>
    </row>
    <row r="24" spans="4:4" ht="229.5">
      <c r="D24" s="15" t="s">
        <v>1175</v>
      </c>
    </row>
    <row r="25" spans="1:16" ht="12.75">
      <c r="A25" s="7">
        <v>5</v>
      </c>
      <c s="7" t="s">
        <v>977</v>
      </c>
      <c s="7" t="s">
        <v>59</v>
      </c>
      <c s="7" t="s">
        <v>1019</v>
      </c>
      <c s="7" t="s">
        <v>303</v>
      </c>
      <c s="10">
        <v>68.05</v>
      </c>
      <c s="14"/>
      <c s="13">
        <f>ROUND((G25*F25),2)</f>
      </c>
      <c r="O25">
        <f>rekapitulace!H8</f>
      </c>
      <c>
        <f>O25/100*H25</f>
      </c>
    </row>
    <row r="26" spans="4:4" ht="229.5">
      <c r="D26" s="15" t="s">
        <v>1176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18.506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1177</v>
      </c>
    </row>
    <row r="29" spans="1:16" ht="12.75">
      <c r="A29" s="7">
        <v>8</v>
      </c>
      <c s="7" t="s">
        <v>519</v>
      </c>
      <c s="7" t="s">
        <v>44</v>
      </c>
      <c s="7" t="s">
        <v>520</v>
      </c>
      <c s="7" t="s">
        <v>303</v>
      </c>
      <c s="10">
        <v>68.05</v>
      </c>
      <c s="14"/>
      <c s="13">
        <f>ROUND((G29*F29),2)</f>
      </c>
      <c r="O29">
        <f>rekapitulace!H8</f>
      </c>
      <c>
        <f>O29/100*H29</f>
      </c>
    </row>
    <row r="30" spans="4:4" ht="76.5">
      <c r="D30" s="15" t="s">
        <v>1178</v>
      </c>
    </row>
    <row r="31" spans="1:16" ht="12.75">
      <c r="A31" s="7">
        <v>9</v>
      </c>
      <c s="7" t="s">
        <v>367</v>
      </c>
      <c s="7" t="s">
        <v>44</v>
      </c>
      <c s="7" t="s">
        <v>368</v>
      </c>
      <c s="7" t="s">
        <v>303</v>
      </c>
      <c s="10">
        <v>2.9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1173</v>
      </c>
    </row>
    <row r="33" spans="1:16" ht="12.75">
      <c r="A33" s="7">
        <v>10</v>
      </c>
      <c s="7" t="s">
        <v>1179</v>
      </c>
      <c s="7" t="s">
        <v>44</v>
      </c>
      <c s="7" t="s">
        <v>1180</v>
      </c>
      <c s="7" t="s">
        <v>362</v>
      </c>
      <c s="10">
        <v>25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1181</v>
      </c>
    </row>
    <row r="35" spans="1:16" ht="12.75" customHeight="1">
      <c r="A35" s="16"/>
      <c s="16"/>
      <c s="16" t="s">
        <v>24</v>
      </c>
      <c s="16" t="s">
        <v>342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370</v>
      </c>
      <c s="9"/>
      <c s="11"/>
      <c s="9"/>
      <c s="11"/>
    </row>
    <row r="38" spans="1:16" ht="12.75">
      <c r="A38" s="7">
        <v>11</v>
      </c>
      <c s="7" t="s">
        <v>1025</v>
      </c>
      <c s="7" t="s">
        <v>44</v>
      </c>
      <c s="7" t="s">
        <v>1026</v>
      </c>
      <c s="7" t="s">
        <v>303</v>
      </c>
      <c s="10">
        <v>2.156</v>
      </c>
      <c s="14"/>
      <c s="13">
        <f>ROUND((G38*F38),2)</f>
      </c>
      <c r="O38">
        <f>rekapitulace!H8</f>
      </c>
      <c>
        <f>O38/100*H38</f>
      </c>
    </row>
    <row r="39" spans="4:4" ht="76.5">
      <c r="D39" s="15" t="s">
        <v>1182</v>
      </c>
    </row>
    <row r="40" spans="1:16" ht="12.75" customHeight="1">
      <c r="A40" s="16"/>
      <c s="16"/>
      <c s="16" t="s">
        <v>34</v>
      </c>
      <c s="16" t="s">
        <v>370</v>
      </c>
      <c s="16"/>
      <c s="16"/>
      <c s="16"/>
      <c s="16">
        <f>SUM(H38:H39)</f>
      </c>
      <c r="P40">
        <f>ROUND(SUM(P38:P39),2)</f>
      </c>
    </row>
    <row r="42" spans="1:8" ht="12.75" customHeight="1">
      <c r="A42" s="9"/>
      <c s="9"/>
      <c s="9" t="s">
        <v>36</v>
      </c>
      <c s="9" t="s">
        <v>375</v>
      </c>
      <c s="9"/>
      <c s="11"/>
      <c s="9"/>
      <c s="11"/>
    </row>
    <row r="43" spans="1:16" ht="12.75">
      <c r="A43" s="7">
        <v>12</v>
      </c>
      <c s="7" t="s">
        <v>582</v>
      </c>
      <c s="7" t="s">
        <v>44</v>
      </c>
      <c s="7" t="s">
        <v>583</v>
      </c>
      <c s="7" t="s">
        <v>303</v>
      </c>
      <c s="10">
        <v>15.3</v>
      </c>
      <c s="14"/>
      <c s="13">
        <f>ROUND((G43*F43),2)</f>
      </c>
      <c r="O43">
        <f>rekapitulace!H8</f>
      </c>
      <c>
        <f>O43/100*H43</f>
      </c>
    </row>
    <row r="44" spans="4:4" ht="89.25">
      <c r="D44" s="15" t="s">
        <v>1183</v>
      </c>
    </row>
    <row r="45" spans="1:16" ht="12.75" customHeight="1">
      <c r="A45" s="16"/>
      <c s="16"/>
      <c s="16" t="s">
        <v>36</v>
      </c>
      <c s="16" t="s">
        <v>375</v>
      </c>
      <c s="16"/>
      <c s="16"/>
      <c s="16"/>
      <c s="16">
        <f>SUM(H43:H44)</f>
      </c>
      <c r="P45">
        <f>ROUND(SUM(P43:P44),2)</f>
      </c>
    </row>
    <row r="47" spans="1:8" ht="12.75" customHeight="1">
      <c r="A47" s="9"/>
      <c s="9"/>
      <c s="9" t="s">
        <v>39</v>
      </c>
      <c s="9" t="s">
        <v>585</v>
      </c>
      <c s="9"/>
      <c s="11"/>
      <c s="9"/>
      <c s="11"/>
    </row>
    <row r="48" spans="1:16" ht="12.75">
      <c r="A48" s="7">
        <v>13</v>
      </c>
      <c s="7" t="s">
        <v>1032</v>
      </c>
      <c s="7" t="s">
        <v>44</v>
      </c>
      <c s="7" t="s">
        <v>1033</v>
      </c>
      <c s="7" t="s">
        <v>68</v>
      </c>
      <c s="10">
        <v>2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102</v>
      </c>
    </row>
    <row r="50" spans="1:16" ht="12.75">
      <c r="A50" s="7">
        <v>14</v>
      </c>
      <c s="7" t="s">
        <v>1035</v>
      </c>
      <c s="7" t="s">
        <v>44</v>
      </c>
      <c s="7" t="s">
        <v>1110</v>
      </c>
      <c s="7" t="s">
        <v>108</v>
      </c>
      <c s="10">
        <v>210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1184</v>
      </c>
    </row>
    <row r="52" spans="1:16" ht="12.75">
      <c r="A52" s="7">
        <v>15</v>
      </c>
      <c s="7" t="s">
        <v>1038</v>
      </c>
      <c s="7" t="s">
        <v>44</v>
      </c>
      <c s="7" t="s">
        <v>1039</v>
      </c>
      <c s="7" t="s">
        <v>108</v>
      </c>
      <c s="10">
        <v>14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308</v>
      </c>
    </row>
    <row r="54" spans="1:16" ht="12.75">
      <c r="A54" s="7">
        <v>16</v>
      </c>
      <c s="7" t="s">
        <v>1041</v>
      </c>
      <c s="7" t="s">
        <v>44</v>
      </c>
      <c s="7" t="s">
        <v>1042</v>
      </c>
      <c s="7" t="s">
        <v>108</v>
      </c>
      <c s="10">
        <v>160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1185</v>
      </c>
    </row>
    <row r="56" spans="1:16" ht="12.75">
      <c r="A56" s="7">
        <v>17</v>
      </c>
      <c s="7" t="s">
        <v>1052</v>
      </c>
      <c s="7" t="s">
        <v>44</v>
      </c>
      <c s="7" t="s">
        <v>1053</v>
      </c>
      <c s="7" t="s">
        <v>108</v>
      </c>
      <c s="10">
        <v>200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1186</v>
      </c>
    </row>
    <row r="58" spans="1:16" ht="12.75">
      <c r="A58" s="7">
        <v>18</v>
      </c>
      <c s="7" t="s">
        <v>1151</v>
      </c>
      <c s="7" t="s">
        <v>44</v>
      </c>
      <c s="7" t="s">
        <v>1152</v>
      </c>
      <c s="7" t="s">
        <v>68</v>
      </c>
      <c s="10">
        <v>6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169</v>
      </c>
    </row>
    <row r="60" spans="1:16" ht="12.75">
      <c r="A60" s="7">
        <v>19</v>
      </c>
      <c s="7" t="s">
        <v>1055</v>
      </c>
      <c s="7" t="s">
        <v>44</v>
      </c>
      <c s="7" t="s">
        <v>1056</v>
      </c>
      <c s="7" t="s">
        <v>108</v>
      </c>
      <c s="10">
        <v>30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1187</v>
      </c>
    </row>
    <row r="62" spans="1:16" ht="12.75">
      <c r="A62" s="7">
        <v>20</v>
      </c>
      <c s="7" t="s">
        <v>1060</v>
      </c>
      <c s="7" t="s">
        <v>44</v>
      </c>
      <c s="7" t="s">
        <v>1061</v>
      </c>
      <c s="7" t="s">
        <v>108</v>
      </c>
      <c s="10">
        <v>210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1184</v>
      </c>
    </row>
    <row r="64" spans="1:16" ht="12.75">
      <c r="A64" s="7">
        <v>21</v>
      </c>
      <c s="7" t="s">
        <v>1063</v>
      </c>
      <c s="7" t="s">
        <v>44</v>
      </c>
      <c s="7" t="s">
        <v>1064</v>
      </c>
      <c s="7" t="s">
        <v>68</v>
      </c>
      <c s="10">
        <v>8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319</v>
      </c>
    </row>
    <row r="66" spans="1:16" ht="12.75">
      <c r="A66" s="7">
        <v>22</v>
      </c>
      <c s="7" t="s">
        <v>1066</v>
      </c>
      <c s="7" t="s">
        <v>44</v>
      </c>
      <c s="7" t="s">
        <v>1067</v>
      </c>
      <c s="7" t="s">
        <v>68</v>
      </c>
      <c s="10">
        <v>13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1153</v>
      </c>
    </row>
    <row r="68" spans="1:16" ht="12.75">
      <c r="A68" s="7">
        <v>23</v>
      </c>
      <c s="7" t="s">
        <v>1071</v>
      </c>
      <c s="7" t="s">
        <v>44</v>
      </c>
      <c s="7" t="s">
        <v>1072</v>
      </c>
      <c s="7" t="s">
        <v>108</v>
      </c>
      <c s="10">
        <v>210</v>
      </c>
      <c s="14"/>
      <c s="13">
        <f>ROUND((G68*F68),2)</f>
      </c>
      <c r="O68">
        <f>rekapitulace!H8</f>
      </c>
      <c>
        <f>O68/100*H68</f>
      </c>
    </row>
    <row r="69" spans="4:4" ht="38.25">
      <c r="D69" s="15" t="s">
        <v>1184</v>
      </c>
    </row>
    <row r="70" spans="1:16" ht="12.75">
      <c r="A70" s="7">
        <v>24</v>
      </c>
      <c s="7" t="s">
        <v>1073</v>
      </c>
      <c s="7" t="s">
        <v>44</v>
      </c>
      <c s="7" t="s">
        <v>1074</v>
      </c>
      <c s="7" t="s">
        <v>68</v>
      </c>
      <c s="10">
        <v>13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1153</v>
      </c>
    </row>
    <row r="72" spans="1:16" ht="12.75">
      <c r="A72" s="7">
        <v>25</v>
      </c>
      <c s="7" t="s">
        <v>1136</v>
      </c>
      <c s="7" t="s">
        <v>44</v>
      </c>
      <c s="7" t="s">
        <v>1137</v>
      </c>
      <c s="7" t="s">
        <v>108</v>
      </c>
      <c s="10">
        <v>205</v>
      </c>
      <c s="14"/>
      <c s="13">
        <f>ROUND((G72*F72),2)</f>
      </c>
      <c r="O72">
        <f>rekapitulace!H8</f>
      </c>
      <c>
        <f>O72/100*H72</f>
      </c>
    </row>
    <row r="73" spans="4:4" ht="38.25">
      <c r="D73" s="15" t="s">
        <v>1163</v>
      </c>
    </row>
    <row r="74" spans="1:16" ht="12.75">
      <c r="A74" s="7">
        <v>26</v>
      </c>
      <c s="7" t="s">
        <v>1076</v>
      </c>
      <c s="7" t="s">
        <v>44</v>
      </c>
      <c s="7" t="s">
        <v>1077</v>
      </c>
      <c s="7" t="s">
        <v>68</v>
      </c>
      <c s="10">
        <v>4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94</v>
      </c>
    </row>
    <row r="76" spans="1:16" ht="12.75">
      <c r="A76" s="7">
        <v>27</v>
      </c>
      <c s="7" t="s">
        <v>1086</v>
      </c>
      <c s="7" t="s">
        <v>44</v>
      </c>
      <c s="7" t="s">
        <v>1155</v>
      </c>
      <c s="7" t="s">
        <v>68</v>
      </c>
      <c s="10">
        <v>4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94</v>
      </c>
    </row>
    <row r="78" spans="1:16" ht="12.75">
      <c r="A78" s="7">
        <v>28</v>
      </c>
      <c s="7" t="s">
        <v>1156</v>
      </c>
      <c s="7" t="s">
        <v>44</v>
      </c>
      <c s="7" t="s">
        <v>1157</v>
      </c>
      <c s="7" t="s">
        <v>68</v>
      </c>
      <c s="10">
        <v>2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102</v>
      </c>
    </row>
    <row r="80" spans="1:16" ht="12.75" customHeight="1">
      <c r="A80" s="16"/>
      <c s="16"/>
      <c s="16" t="s">
        <v>39</v>
      </c>
      <c s="16" t="s">
        <v>585</v>
      </c>
      <c s="16"/>
      <c s="16"/>
      <c s="16"/>
      <c s="16">
        <f>SUM(H48:H79)</f>
      </c>
      <c r="P80">
        <f>ROUND(SUM(P48:P79),2)</f>
      </c>
    </row>
    <row r="82" spans="1:8" ht="12.75" customHeight="1">
      <c r="A82" s="9"/>
      <c s="9"/>
      <c s="9" t="s">
        <v>40</v>
      </c>
      <c s="9" t="s">
        <v>75</v>
      </c>
      <c s="9"/>
      <c s="11"/>
      <c s="9"/>
      <c s="11"/>
    </row>
    <row r="83" spans="1:16" ht="12.75">
      <c r="A83" s="7">
        <v>29</v>
      </c>
      <c s="7" t="s">
        <v>1101</v>
      </c>
      <c s="7" t="s">
        <v>44</v>
      </c>
      <c s="7" t="s">
        <v>1102</v>
      </c>
      <c s="7" t="s">
        <v>108</v>
      </c>
      <c s="10">
        <v>7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268</v>
      </c>
    </row>
    <row r="85" spans="1:16" ht="12.75">
      <c r="A85" s="7">
        <v>30</v>
      </c>
      <c s="7" t="s">
        <v>1104</v>
      </c>
      <c s="7" t="s">
        <v>44</v>
      </c>
      <c s="7" t="s">
        <v>1105</v>
      </c>
      <c s="7" t="s">
        <v>303</v>
      </c>
      <c s="10">
        <v>0.917</v>
      </c>
      <c s="14"/>
      <c s="13">
        <f>ROUND((G85*F85),2)</f>
      </c>
      <c r="O85">
        <f>rekapitulace!H8</f>
      </c>
      <c>
        <f>O85/100*H85</f>
      </c>
    </row>
    <row r="86" spans="4:4" ht="76.5">
      <c r="D86" s="15" t="s">
        <v>1188</v>
      </c>
    </row>
    <row r="87" spans="1:16" ht="12.75" customHeight="1">
      <c r="A87" s="16"/>
      <c s="16"/>
      <c s="16" t="s">
        <v>40</v>
      </c>
      <c s="16" t="s">
        <v>75</v>
      </c>
      <c s="16"/>
      <c s="16"/>
      <c s="16"/>
      <c s="16">
        <f>SUM(H83:H86)</f>
      </c>
      <c r="P87">
        <f>ROUND(SUM(P83:P86),2)</f>
      </c>
    </row>
    <row r="89" spans="1:16" ht="12.75" customHeight="1">
      <c r="A89" s="16"/>
      <c s="16"/>
      <c s="16"/>
      <c s="16" t="s">
        <v>63</v>
      </c>
      <c s="16"/>
      <c s="16"/>
      <c s="16"/>
      <c s="16">
        <f>+H16+H35+H40+H45+H80+H87</f>
      </c>
      <c r="P89">
        <f>+P16+P35+P40+P45+P80+P87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1189</v>
      </c>
      <c s="5" t="s">
        <v>1190</v>
      </c>
      <c s="5"/>
    </row>
    <row r="6" spans="1:5" ht="12.75" customHeight="1">
      <c r="A6" t="s">
        <v>17</v>
      </c>
      <c r="C6" s="5" t="s">
        <v>1191</v>
      </c>
      <c s="5" t="s">
        <v>1190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4.45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1192</v>
      </c>
    </row>
    <row r="14" spans="1:16" ht="12.75">
      <c r="A14" s="7">
        <v>2</v>
      </c>
      <c s="7" t="s">
        <v>1015</v>
      </c>
      <c s="7" t="s">
        <v>44</v>
      </c>
      <c s="7" t="s">
        <v>1016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509</v>
      </c>
      <c s="7" t="s">
        <v>44</v>
      </c>
      <c s="7" t="s">
        <v>510</v>
      </c>
      <c s="7" t="s">
        <v>303</v>
      </c>
      <c s="10">
        <v>1.05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1193</v>
      </c>
    </row>
    <row r="21" spans="1:16" ht="12.75">
      <c r="A21" s="7">
        <v>5</v>
      </c>
      <c s="7" t="s">
        <v>977</v>
      </c>
      <c s="7" t="s">
        <v>61</v>
      </c>
      <c s="7" t="s">
        <v>1021</v>
      </c>
      <c s="7" t="s">
        <v>303</v>
      </c>
      <c s="10">
        <v>4.45</v>
      </c>
      <c s="14"/>
      <c s="13">
        <f>ROUND((G21*F21),2)</f>
      </c>
      <c r="O21">
        <f>rekapitulace!H8</f>
      </c>
      <c>
        <f>O21/100*H21</f>
      </c>
    </row>
    <row r="22" spans="4:4" ht="153">
      <c r="D22" s="15" t="s">
        <v>1194</v>
      </c>
    </row>
    <row r="23" spans="1:16" ht="12.75">
      <c r="A23" s="7">
        <v>4</v>
      </c>
      <c s="7" t="s">
        <v>977</v>
      </c>
      <c s="7" t="s">
        <v>59</v>
      </c>
      <c s="7" t="s">
        <v>1019</v>
      </c>
      <c s="7" t="s">
        <v>303</v>
      </c>
      <c s="10">
        <v>15.4</v>
      </c>
      <c s="14"/>
      <c s="13">
        <f>ROUND((G23*F23),2)</f>
      </c>
      <c r="O23">
        <f>rekapitulace!H8</f>
      </c>
      <c>
        <f>O23/100*H23</f>
      </c>
    </row>
    <row r="24" spans="4:4" ht="178.5">
      <c r="D24" s="15" t="s">
        <v>1195</v>
      </c>
    </row>
    <row r="25" spans="1:16" ht="12.75">
      <c r="A25" s="7">
        <v>6</v>
      </c>
      <c s="7" t="s">
        <v>351</v>
      </c>
      <c s="7" t="s">
        <v>44</v>
      </c>
      <c s="7" t="s">
        <v>352</v>
      </c>
      <c s="7" t="s">
        <v>303</v>
      </c>
      <c s="10">
        <v>4.45</v>
      </c>
      <c s="14"/>
      <c s="13">
        <f>ROUND((G25*F25),2)</f>
      </c>
      <c r="O25">
        <f>rekapitulace!H8</f>
      </c>
      <c>
        <f>O25/100*H25</f>
      </c>
    </row>
    <row r="26" spans="4:4" ht="89.25">
      <c r="D26" s="15" t="s">
        <v>1196</v>
      </c>
    </row>
    <row r="27" spans="1:16" ht="12.75">
      <c r="A27" s="7">
        <v>7</v>
      </c>
      <c s="7" t="s">
        <v>519</v>
      </c>
      <c s="7" t="s">
        <v>44</v>
      </c>
      <c s="7" t="s">
        <v>520</v>
      </c>
      <c s="7" t="s">
        <v>303</v>
      </c>
      <c s="10">
        <v>15.4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1197</v>
      </c>
    </row>
    <row r="29" spans="1:16" ht="12.75">
      <c r="A29" s="7">
        <v>8</v>
      </c>
      <c s="7" t="s">
        <v>367</v>
      </c>
      <c s="7" t="s">
        <v>44</v>
      </c>
      <c s="7" t="s">
        <v>368</v>
      </c>
      <c s="7" t="s">
        <v>303</v>
      </c>
      <c s="10">
        <v>1.05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1193</v>
      </c>
    </row>
    <row r="31" spans="1:16" ht="12.75">
      <c r="A31" s="7">
        <v>9</v>
      </c>
      <c s="7" t="s">
        <v>1179</v>
      </c>
      <c s="7" t="s">
        <v>44</v>
      </c>
      <c s="7" t="s">
        <v>1180</v>
      </c>
      <c s="7" t="s">
        <v>362</v>
      </c>
      <c s="10">
        <v>10.5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1198</v>
      </c>
    </row>
    <row r="33" spans="1:16" ht="12.75" customHeight="1">
      <c r="A33" s="16"/>
      <c s="16"/>
      <c s="16" t="s">
        <v>24</v>
      </c>
      <c s="16" t="s">
        <v>342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36</v>
      </c>
      <c s="9" t="s">
        <v>375</v>
      </c>
      <c s="9"/>
      <c s="11"/>
      <c s="9"/>
      <c s="11"/>
    </row>
    <row r="36" spans="1:16" ht="12.75">
      <c r="A36" s="7">
        <v>10</v>
      </c>
      <c s="7" t="s">
        <v>582</v>
      </c>
      <c s="7" t="s">
        <v>44</v>
      </c>
      <c s="7" t="s">
        <v>583</v>
      </c>
      <c s="7" t="s">
        <v>303</v>
      </c>
      <c s="10">
        <v>3.1</v>
      </c>
      <c s="14"/>
      <c s="13">
        <f>ROUND((G36*F36),2)</f>
      </c>
      <c r="O36">
        <f>rekapitulace!H8</f>
      </c>
      <c>
        <f>O36/100*H36</f>
      </c>
    </row>
    <row r="37" spans="4:4" ht="63.75">
      <c r="D37" s="15" t="s">
        <v>1199</v>
      </c>
    </row>
    <row r="38" spans="1:16" ht="12.75" customHeight="1">
      <c r="A38" s="16"/>
      <c s="16"/>
      <c s="16" t="s">
        <v>36</v>
      </c>
      <c s="16" t="s">
        <v>375</v>
      </c>
      <c s="16"/>
      <c s="16"/>
      <c s="16"/>
      <c s="16">
        <f>SUM(H36:H37)</f>
      </c>
      <c r="P38">
        <f>ROUND(SUM(P36:P37),2)</f>
      </c>
    </row>
    <row r="40" spans="1:8" ht="12.75" customHeight="1">
      <c r="A40" s="9"/>
      <c s="9"/>
      <c s="9" t="s">
        <v>39</v>
      </c>
      <c s="9" t="s">
        <v>585</v>
      </c>
      <c s="9"/>
      <c s="11"/>
      <c s="9"/>
      <c s="11"/>
    </row>
    <row r="41" spans="1:16" ht="12.75">
      <c r="A41" s="7">
        <v>11</v>
      </c>
      <c s="7" t="s">
        <v>1035</v>
      </c>
      <c s="7" t="s">
        <v>44</v>
      </c>
      <c s="7" t="s">
        <v>1110</v>
      </c>
      <c s="7" t="s">
        <v>108</v>
      </c>
      <c s="10">
        <v>55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885</v>
      </c>
    </row>
    <row r="43" spans="1:16" ht="12.75">
      <c r="A43" s="7">
        <v>12</v>
      </c>
      <c s="7" t="s">
        <v>1038</v>
      </c>
      <c s="7" t="s">
        <v>44</v>
      </c>
      <c s="7" t="s">
        <v>1039</v>
      </c>
      <c s="7" t="s">
        <v>108</v>
      </c>
      <c s="10">
        <v>18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1200</v>
      </c>
    </row>
    <row r="45" spans="1:16" ht="12.75">
      <c r="A45" s="7">
        <v>13</v>
      </c>
      <c s="7" t="s">
        <v>1041</v>
      </c>
      <c s="7" t="s">
        <v>44</v>
      </c>
      <c s="7" t="s">
        <v>1042</v>
      </c>
      <c s="7" t="s">
        <v>108</v>
      </c>
      <c s="10">
        <v>40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856</v>
      </c>
    </row>
    <row r="47" spans="1:16" ht="12.75">
      <c r="A47" s="7">
        <v>14</v>
      </c>
      <c s="7" t="s">
        <v>1052</v>
      </c>
      <c s="7" t="s">
        <v>44</v>
      </c>
      <c s="7" t="s">
        <v>1053</v>
      </c>
      <c s="7" t="s">
        <v>108</v>
      </c>
      <c s="10">
        <v>50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1138</v>
      </c>
    </row>
    <row r="49" spans="1:16" ht="12.75">
      <c r="A49" s="7">
        <v>15</v>
      </c>
      <c s="7" t="s">
        <v>1151</v>
      </c>
      <c s="7" t="s">
        <v>44</v>
      </c>
      <c s="7" t="s">
        <v>1152</v>
      </c>
      <c s="7" t="s">
        <v>68</v>
      </c>
      <c s="10">
        <v>6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169</v>
      </c>
    </row>
    <row r="51" spans="1:16" ht="12.75">
      <c r="A51" s="7">
        <v>16</v>
      </c>
      <c s="7" t="s">
        <v>1060</v>
      </c>
      <c s="7" t="s">
        <v>44</v>
      </c>
      <c s="7" t="s">
        <v>1061</v>
      </c>
      <c s="7" t="s">
        <v>108</v>
      </c>
      <c s="10">
        <v>55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885</v>
      </c>
    </row>
    <row r="53" spans="1:16" ht="12.75">
      <c r="A53" s="7">
        <v>17</v>
      </c>
      <c s="7" t="s">
        <v>1066</v>
      </c>
      <c s="7" t="s">
        <v>44</v>
      </c>
      <c s="7" t="s">
        <v>1067</v>
      </c>
      <c s="7" t="s">
        <v>68</v>
      </c>
      <c s="10">
        <v>4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94</v>
      </c>
    </row>
    <row r="55" spans="1:16" ht="12.75">
      <c r="A55" s="7">
        <v>18</v>
      </c>
      <c s="7" t="s">
        <v>1071</v>
      </c>
      <c s="7" t="s">
        <v>44</v>
      </c>
      <c s="7" t="s">
        <v>1072</v>
      </c>
      <c s="7" t="s">
        <v>108</v>
      </c>
      <c s="10">
        <v>9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1201</v>
      </c>
    </row>
    <row r="57" spans="1:16" ht="12.75">
      <c r="A57" s="7">
        <v>19</v>
      </c>
      <c s="7" t="s">
        <v>1073</v>
      </c>
      <c s="7" t="s">
        <v>44</v>
      </c>
      <c s="7" t="s">
        <v>1074</v>
      </c>
      <c s="7" t="s">
        <v>68</v>
      </c>
      <c s="10">
        <v>4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94</v>
      </c>
    </row>
    <row r="59" spans="1:16" ht="12.75">
      <c r="A59" s="7">
        <v>20</v>
      </c>
      <c s="7" t="s">
        <v>1156</v>
      </c>
      <c s="7" t="s">
        <v>44</v>
      </c>
      <c s="7" t="s">
        <v>1157</v>
      </c>
      <c s="7" t="s">
        <v>68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133</v>
      </c>
    </row>
    <row r="61" spans="1:16" ht="12.75" customHeight="1">
      <c r="A61" s="16"/>
      <c s="16"/>
      <c s="16" t="s">
        <v>39</v>
      </c>
      <c s="16" t="s">
        <v>585</v>
      </c>
      <c s="16"/>
      <c s="16"/>
      <c s="16"/>
      <c s="16">
        <f>SUM(H41:H60)</f>
      </c>
      <c r="P61">
        <f>ROUND(SUM(P41:P60),2)</f>
      </c>
    </row>
    <row r="63" spans="1:8" ht="12.75" customHeight="1">
      <c r="A63" s="9"/>
      <c s="9"/>
      <c s="9" t="s">
        <v>40</v>
      </c>
      <c s="9" t="s">
        <v>75</v>
      </c>
      <c s="9"/>
      <c s="11"/>
      <c s="9"/>
      <c s="11"/>
    </row>
    <row r="64" spans="1:16" ht="12.75">
      <c r="A64" s="7">
        <v>21</v>
      </c>
      <c s="7" t="s">
        <v>1101</v>
      </c>
      <c s="7" t="s">
        <v>44</v>
      </c>
      <c s="7" t="s">
        <v>1102</v>
      </c>
      <c s="7" t="s">
        <v>108</v>
      </c>
      <c s="10">
        <v>9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1201</v>
      </c>
    </row>
    <row r="66" spans="1:16" ht="12.75">
      <c r="A66" s="7">
        <v>22</v>
      </c>
      <c s="7" t="s">
        <v>1104</v>
      </c>
      <c s="7" t="s">
        <v>44</v>
      </c>
      <c s="7" t="s">
        <v>1105</v>
      </c>
      <c s="7" t="s">
        <v>303</v>
      </c>
      <c s="10">
        <v>1.179</v>
      </c>
      <c s="14"/>
      <c s="13">
        <f>ROUND((G66*F66),2)</f>
      </c>
      <c r="O66">
        <f>rekapitulace!H8</f>
      </c>
      <c>
        <f>O66/100*H66</f>
      </c>
    </row>
    <row r="67" spans="4:4" ht="76.5">
      <c r="D67" s="15" t="s">
        <v>1202</v>
      </c>
    </row>
    <row r="68" spans="1:16" ht="12.75" customHeight="1">
      <c r="A68" s="16"/>
      <c s="16"/>
      <c s="16" t="s">
        <v>40</v>
      </c>
      <c s="16" t="s">
        <v>75</v>
      </c>
      <c s="16"/>
      <c s="16"/>
      <c s="16"/>
      <c s="16">
        <f>SUM(H64:H67)</f>
      </c>
      <c r="P68">
        <f>ROUND(SUM(P64:P67),2)</f>
      </c>
    </row>
    <row r="70" spans="1:16" ht="12.75" customHeight="1">
      <c r="A70" s="16"/>
      <c s="16"/>
      <c s="16"/>
      <c s="16" t="s">
        <v>63</v>
      </c>
      <c s="16"/>
      <c s="16"/>
      <c s="16"/>
      <c s="16">
        <f>+H16+H33+H38+H61+H68</f>
      </c>
      <c r="P70">
        <f>+P16+P33+P38+P61+P68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1203</v>
      </c>
      <c s="5" t="s">
        <v>1204</v>
      </c>
      <c s="5"/>
    </row>
    <row r="6" spans="1:5" ht="12.75" customHeight="1">
      <c r="A6" t="s">
        <v>17</v>
      </c>
      <c r="C6" s="5" t="s">
        <v>1205</v>
      </c>
      <c s="5" t="s">
        <v>1204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1015</v>
      </c>
      <c s="7" t="s">
        <v>44</v>
      </c>
      <c s="7" t="s">
        <v>1016</v>
      </c>
      <c s="7" t="s">
        <v>68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585</v>
      </c>
      <c s="9"/>
      <c s="11"/>
      <c s="9"/>
      <c s="11"/>
    </row>
    <row r="17" spans="1:16" ht="12.75">
      <c r="A17" s="7">
        <v>2</v>
      </c>
      <c s="7" t="s">
        <v>1073</v>
      </c>
      <c s="7" t="s">
        <v>44</v>
      </c>
      <c s="7" t="s">
        <v>1074</v>
      </c>
      <c s="7" t="s">
        <v>68</v>
      </c>
      <c s="10">
        <v>10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239</v>
      </c>
    </row>
    <row r="19" spans="1:16" ht="12.75">
      <c r="A19" s="7">
        <v>3</v>
      </c>
      <c s="7" t="s">
        <v>1115</v>
      </c>
      <c s="7" t="s">
        <v>44</v>
      </c>
      <c s="7" t="s">
        <v>1116</v>
      </c>
      <c s="7" t="s">
        <v>108</v>
      </c>
      <c s="10">
        <v>1630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1206</v>
      </c>
    </row>
    <row r="21" spans="1:16" ht="12.75">
      <c r="A21" s="7">
        <v>4</v>
      </c>
      <c s="7" t="s">
        <v>1117</v>
      </c>
      <c s="7" t="s">
        <v>44</v>
      </c>
      <c s="7" t="s">
        <v>1118</v>
      </c>
      <c s="7" t="s">
        <v>1119</v>
      </c>
      <c s="10">
        <v>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51</v>
      </c>
    </row>
    <row r="23" spans="1:16" ht="12.75">
      <c r="A23" s="7">
        <v>5</v>
      </c>
      <c s="7" t="s">
        <v>1120</v>
      </c>
      <c s="7" t="s">
        <v>44</v>
      </c>
      <c s="7" t="s">
        <v>1121</v>
      </c>
      <c s="7" t="s">
        <v>108</v>
      </c>
      <c s="10">
        <v>1630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1206</v>
      </c>
    </row>
    <row r="25" spans="1:16" ht="12.75">
      <c r="A25" s="7">
        <v>6</v>
      </c>
      <c s="7" t="s">
        <v>1122</v>
      </c>
      <c s="7" t="s">
        <v>44</v>
      </c>
      <c s="7" t="s">
        <v>1123</v>
      </c>
      <c s="7" t="s">
        <v>68</v>
      </c>
      <c s="10">
        <v>5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151</v>
      </c>
    </row>
    <row r="27" spans="1:16" ht="12.75">
      <c r="A27" s="7">
        <v>7</v>
      </c>
      <c s="7" t="s">
        <v>1124</v>
      </c>
      <c s="7" t="s">
        <v>44</v>
      </c>
      <c s="7" t="s">
        <v>1125</v>
      </c>
      <c s="7" t="s">
        <v>68</v>
      </c>
      <c s="10">
        <v>1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133</v>
      </c>
    </row>
    <row r="29" spans="1:16" ht="12.75">
      <c r="A29" s="7">
        <v>8</v>
      </c>
      <c s="7" t="s">
        <v>1099</v>
      </c>
      <c s="7" t="s">
        <v>44</v>
      </c>
      <c s="7" t="s">
        <v>1100</v>
      </c>
      <c s="7" t="s">
        <v>68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133</v>
      </c>
    </row>
    <row r="31" spans="1:16" ht="12.75" customHeight="1">
      <c r="A31" s="16"/>
      <c s="16"/>
      <c s="16" t="s">
        <v>39</v>
      </c>
      <c s="16" t="s">
        <v>585</v>
      </c>
      <c s="16"/>
      <c s="16"/>
      <c s="16"/>
      <c s="16">
        <f>SUM(H17:H30)</f>
      </c>
      <c r="P31">
        <f>ROUND(SUM(P17:P30),2)</f>
      </c>
    </row>
    <row r="33" spans="1:8" ht="12.75" customHeight="1">
      <c r="A33" s="9"/>
      <c s="9"/>
      <c s="9" t="s">
        <v>40</v>
      </c>
      <c s="9" t="s">
        <v>75</v>
      </c>
      <c s="9"/>
      <c s="11"/>
      <c s="9"/>
      <c s="11"/>
    </row>
    <row r="34" spans="1:16" ht="12.75">
      <c r="A34" s="7">
        <v>9</v>
      </c>
      <c s="7" t="s">
        <v>1128</v>
      </c>
      <c s="7" t="s">
        <v>44</v>
      </c>
      <c s="7" t="s">
        <v>1129</v>
      </c>
      <c s="7" t="s">
        <v>108</v>
      </c>
      <c s="10">
        <v>216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1207</v>
      </c>
    </row>
    <row r="36" spans="1:16" ht="12.75" customHeight="1">
      <c r="A36" s="16"/>
      <c s="16"/>
      <c s="16" t="s">
        <v>40</v>
      </c>
      <c s="16" t="s">
        <v>75</v>
      </c>
      <c s="16"/>
      <c s="16"/>
      <c s="16"/>
      <c s="16">
        <f>SUM(H34:H35)</f>
      </c>
      <c r="P36">
        <f>ROUND(SUM(P34:P35),2)</f>
      </c>
    </row>
    <row r="38" spans="1:16" ht="12.75" customHeight="1">
      <c r="A38" s="16"/>
      <c s="16"/>
      <c s="16"/>
      <c s="16" t="s">
        <v>63</v>
      </c>
      <c s="16"/>
      <c s="16"/>
      <c s="16"/>
      <c s="16">
        <f>+H14+H31+H36</f>
      </c>
      <c r="P38">
        <f>+P14+P31+P36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1208</v>
      </c>
      <c s="5" t="s">
        <v>1209</v>
      </c>
      <c s="5"/>
    </row>
    <row r="6" spans="1:5" ht="12.75" customHeight="1">
      <c r="A6" t="s">
        <v>17</v>
      </c>
      <c r="C6" s="5" t="s">
        <v>1210</v>
      </c>
      <c s="5" t="s">
        <v>1209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342</v>
      </c>
      <c s="9"/>
      <c s="11"/>
      <c s="9"/>
      <c s="11"/>
    </row>
    <row r="12" spans="1:16" ht="12.75">
      <c r="A12" s="7">
        <v>1</v>
      </c>
      <c s="7" t="s">
        <v>1211</v>
      </c>
      <c s="7" t="s">
        <v>44</v>
      </c>
      <c s="7" t="s">
        <v>1212</v>
      </c>
      <c s="7" t="s">
        <v>108</v>
      </c>
      <c s="10">
        <v>10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1213</v>
      </c>
    </row>
    <row r="14" spans="1:16" ht="12.75">
      <c r="A14" s="7">
        <v>2</v>
      </c>
      <c s="7" t="s">
        <v>1214</v>
      </c>
      <c s="7" t="s">
        <v>44</v>
      </c>
      <c s="7" t="s">
        <v>1215</v>
      </c>
      <c s="7" t="s">
        <v>1216</v>
      </c>
      <c s="10">
        <v>190</v>
      </c>
      <c s="14"/>
      <c s="13">
        <f>ROUND((G14*F14),2)</f>
      </c>
      <c r="O14">
        <f>rekapitulace!H8</f>
      </c>
      <c>
        <f>O14/100*H14</f>
      </c>
    </row>
    <row r="15" spans="4:4" ht="216.75">
      <c r="D15" s="15" t="s">
        <v>1217</v>
      </c>
    </row>
    <row r="16" spans="1:16" ht="12.75">
      <c r="A16" s="7">
        <v>3</v>
      </c>
      <c s="7" t="s">
        <v>1218</v>
      </c>
      <c s="7" t="s">
        <v>44</v>
      </c>
      <c s="7" t="s">
        <v>1219</v>
      </c>
      <c s="7" t="s">
        <v>1220</v>
      </c>
      <c s="10">
        <v>34</v>
      </c>
      <c s="14"/>
      <c s="13">
        <f>ROUND((G16*F16),2)</f>
      </c>
      <c r="O16">
        <f>rekapitulace!H8</f>
      </c>
      <c>
        <f>O16/100*H16</f>
      </c>
    </row>
    <row r="17" spans="4:4" ht="89.25">
      <c r="D17" s="15" t="s">
        <v>1221</v>
      </c>
    </row>
    <row r="18" spans="1:16" ht="12.75">
      <c r="A18" s="7">
        <v>4</v>
      </c>
      <c s="7" t="s">
        <v>1222</v>
      </c>
      <c s="7" t="s">
        <v>44</v>
      </c>
      <c s="7" t="s">
        <v>1223</v>
      </c>
      <c s="7" t="s">
        <v>108</v>
      </c>
      <c s="10">
        <v>280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1224</v>
      </c>
    </row>
    <row r="20" spans="1:16" ht="12.75">
      <c r="A20" s="7">
        <v>5</v>
      </c>
      <c s="7" t="s">
        <v>1225</v>
      </c>
      <c s="7" t="s">
        <v>44</v>
      </c>
      <c s="7" t="s">
        <v>1226</v>
      </c>
      <c s="7" t="s">
        <v>108</v>
      </c>
      <c s="10">
        <v>280</v>
      </c>
      <c s="14"/>
      <c s="13">
        <f>ROUND((G20*F20),2)</f>
      </c>
      <c r="O20">
        <f>rekapitulace!H8</f>
      </c>
      <c>
        <f>O20/100*H20</f>
      </c>
    </row>
    <row r="21" spans="1:16" ht="12.75">
      <c r="A21" s="7">
        <v>6</v>
      </c>
      <c s="7" t="s">
        <v>1227</v>
      </c>
      <c s="7" t="s">
        <v>44</v>
      </c>
      <c s="7" t="s">
        <v>1228</v>
      </c>
      <c s="7" t="s">
        <v>108</v>
      </c>
      <c s="10">
        <v>30</v>
      </c>
      <c s="14"/>
      <c s="13">
        <f>ROUND((G21*F21),2)</f>
      </c>
      <c r="O21">
        <f>rekapitulace!H8</f>
      </c>
      <c>
        <f>O21/100*H21</f>
      </c>
    </row>
    <row r="22" spans="4:4" ht="38.25">
      <c r="D22" s="15" t="s">
        <v>1229</v>
      </c>
    </row>
    <row r="23" spans="1:16" ht="12.75">
      <c r="A23" s="7">
        <v>7</v>
      </c>
      <c s="7" t="s">
        <v>1230</v>
      </c>
      <c s="7" t="s">
        <v>44</v>
      </c>
      <c s="7" t="s">
        <v>1231</v>
      </c>
      <c s="7" t="s">
        <v>108</v>
      </c>
      <c s="10">
        <v>30</v>
      </c>
      <c s="14"/>
      <c s="13">
        <f>ROUND((G23*F23),2)</f>
      </c>
      <c r="O23">
        <f>rekapitulace!H8</f>
      </c>
      <c>
        <f>O23/100*H23</f>
      </c>
    </row>
    <row r="24" spans="1:16" ht="12.75">
      <c r="A24" s="7">
        <v>8</v>
      </c>
      <c s="7" t="s">
        <v>1232</v>
      </c>
      <c s="7" t="s">
        <v>44</v>
      </c>
      <c s="7" t="s">
        <v>1233</v>
      </c>
      <c s="7" t="s">
        <v>303</v>
      </c>
      <c s="10">
        <v>71.1</v>
      </c>
      <c s="14"/>
      <c s="13">
        <f>ROUND((G24*F24),2)</f>
      </c>
      <c r="O24">
        <f>rekapitulace!H8</f>
      </c>
      <c>
        <f>O24/100*H24</f>
      </c>
    </row>
    <row r="25" spans="4:4" ht="216.75">
      <c r="D25" s="15" t="s">
        <v>1234</v>
      </c>
    </row>
    <row r="26" spans="1:16" ht="12.75">
      <c r="A26" s="7">
        <v>9</v>
      </c>
      <c s="7" t="s">
        <v>1235</v>
      </c>
      <c s="7" t="s">
        <v>44</v>
      </c>
      <c s="7" t="s">
        <v>1236</v>
      </c>
      <c s="7" t="s">
        <v>303</v>
      </c>
      <c s="10">
        <v>71.1</v>
      </c>
      <c s="14"/>
      <c s="13">
        <f>ROUND((G26*F26),2)</f>
      </c>
      <c r="O26">
        <f>rekapitulace!H8</f>
      </c>
      <c>
        <f>O26/100*H26</f>
      </c>
    </row>
    <row r="27" spans="4:4" ht="89.25">
      <c r="D27" s="15" t="s">
        <v>1237</v>
      </c>
    </row>
    <row r="28" spans="1:16" ht="12.75">
      <c r="A28" s="7">
        <v>10</v>
      </c>
      <c s="7" t="s">
        <v>1238</v>
      </c>
      <c s="7" t="s">
        <v>44</v>
      </c>
      <c s="7" t="s">
        <v>1239</v>
      </c>
      <c s="7" t="s">
        <v>303</v>
      </c>
      <c s="10">
        <v>39.798</v>
      </c>
      <c s="14"/>
      <c s="13">
        <f>ROUND((G28*F28),2)</f>
      </c>
      <c r="O28">
        <f>rekapitulace!H8</f>
      </c>
      <c>
        <f>O28/100*H28</f>
      </c>
    </row>
    <row r="29" spans="4:4" ht="280.5">
      <c r="D29" s="15" t="s">
        <v>1240</v>
      </c>
    </row>
    <row r="30" spans="1:16" ht="12.75">
      <c r="A30" s="7">
        <v>11</v>
      </c>
      <c s="7" t="s">
        <v>1241</v>
      </c>
      <c s="7" t="s">
        <v>44</v>
      </c>
      <c s="7" t="s">
        <v>1242</v>
      </c>
      <c s="7" t="s">
        <v>303</v>
      </c>
      <c s="10">
        <v>358.182</v>
      </c>
      <c s="14"/>
      <c s="13">
        <f>ROUND((G30*F30),2)</f>
      </c>
      <c r="O30">
        <f>rekapitulace!H8</f>
      </c>
      <c>
        <f>O30/100*H30</f>
      </c>
    </row>
    <row r="31" spans="4:4" ht="89.25">
      <c r="D31" s="15" t="s">
        <v>1243</v>
      </c>
    </row>
    <row r="32" spans="1:16" ht="12.75">
      <c r="A32" s="7">
        <v>12</v>
      </c>
      <c s="7" t="s">
        <v>1244</v>
      </c>
      <c s="7" t="s">
        <v>44</v>
      </c>
      <c s="7" t="s">
        <v>1245</v>
      </c>
      <c s="7" t="s">
        <v>303</v>
      </c>
      <c s="10">
        <v>15.8</v>
      </c>
      <c s="14"/>
      <c s="13">
        <f>ROUND((G32*F32),2)</f>
      </c>
      <c r="O32">
        <f>rekapitulace!H8</f>
      </c>
      <c>
        <f>O32/100*H32</f>
      </c>
    </row>
    <row r="33" spans="4:4" ht="51">
      <c r="D33" s="15" t="s">
        <v>1246</v>
      </c>
    </row>
    <row r="34" spans="1:16" ht="12.75">
      <c r="A34" s="7">
        <v>13</v>
      </c>
      <c s="7" t="s">
        <v>1247</v>
      </c>
      <c s="7" t="s">
        <v>44</v>
      </c>
      <c s="7" t="s">
        <v>1248</v>
      </c>
      <c s="7" t="s">
        <v>303</v>
      </c>
      <c s="10">
        <v>44.22</v>
      </c>
      <c s="14"/>
      <c s="13">
        <f>ROUND((G34*F34),2)</f>
      </c>
      <c r="O34">
        <f>rekapitulace!H8</f>
      </c>
      <c>
        <f>O34/100*H34</f>
      </c>
    </row>
    <row r="35" spans="4:4" ht="63.75">
      <c r="D35" s="15" t="s">
        <v>1249</v>
      </c>
    </row>
    <row r="36" spans="1:16" ht="12.75">
      <c r="A36" s="7">
        <v>14</v>
      </c>
      <c s="7" t="s">
        <v>1250</v>
      </c>
      <c s="7" t="s">
        <v>44</v>
      </c>
      <c s="7" t="s">
        <v>1251</v>
      </c>
      <c s="7" t="s">
        <v>362</v>
      </c>
      <c s="10">
        <v>776.68</v>
      </c>
      <c s="14"/>
      <c s="13">
        <f>ROUND((G36*F36),2)</f>
      </c>
      <c r="O36">
        <f>rekapitulace!H8</f>
      </c>
      <c>
        <f>O36/100*H36</f>
      </c>
    </row>
    <row r="37" spans="4:4" ht="127.5">
      <c r="D37" s="15" t="s">
        <v>1252</v>
      </c>
    </row>
    <row r="38" spans="1:16" ht="12.75">
      <c r="A38" s="7">
        <v>15</v>
      </c>
      <c s="7" t="s">
        <v>1253</v>
      </c>
      <c s="7" t="s">
        <v>44</v>
      </c>
      <c s="7" t="s">
        <v>1254</v>
      </c>
      <c s="7" t="s">
        <v>362</v>
      </c>
      <c s="10">
        <v>130</v>
      </c>
      <c s="14"/>
      <c s="13">
        <f>ROUND((G38*F38),2)</f>
      </c>
      <c r="O38">
        <f>rekapitulace!H8</f>
      </c>
      <c>
        <f>O38/100*H38</f>
      </c>
    </row>
    <row r="39" spans="4:4" ht="51">
      <c r="D39" s="15" t="s">
        <v>1255</v>
      </c>
    </row>
    <row r="40" spans="1:16" ht="12.75">
      <c r="A40" s="7">
        <v>16</v>
      </c>
      <c s="7" t="s">
        <v>1256</v>
      </c>
      <c s="7" t="s">
        <v>44</v>
      </c>
      <c s="7" t="s">
        <v>1257</v>
      </c>
      <c s="7" t="s">
        <v>362</v>
      </c>
      <c s="10">
        <v>776.68</v>
      </c>
      <c s="14"/>
      <c s="13">
        <f>ROUND((G40*F40),2)</f>
      </c>
      <c r="O40">
        <f>rekapitulace!H8</f>
      </c>
      <c>
        <f>O40/100*H40</f>
      </c>
    </row>
    <row r="41" spans="1:16" ht="12.75">
      <c r="A41" s="7">
        <v>17</v>
      </c>
      <c s="7" t="s">
        <v>1258</v>
      </c>
      <c s="7" t="s">
        <v>44</v>
      </c>
      <c s="7" t="s">
        <v>1259</v>
      </c>
      <c s="7" t="s">
        <v>362</v>
      </c>
      <c s="10">
        <v>130</v>
      </c>
      <c s="14"/>
      <c s="13">
        <f>ROUND((G41*F41),2)</f>
      </c>
      <c r="O41">
        <f>rekapitulace!H8</f>
      </c>
      <c>
        <f>O41/100*H41</f>
      </c>
    </row>
    <row r="42" spans="1:16" ht="12.75">
      <c r="A42" s="7">
        <v>18</v>
      </c>
      <c s="7" t="s">
        <v>1260</v>
      </c>
      <c s="7" t="s">
        <v>44</v>
      </c>
      <c s="7" t="s">
        <v>1261</v>
      </c>
      <c s="7" t="s">
        <v>303</v>
      </c>
      <c s="10">
        <v>15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1262</v>
      </c>
    </row>
    <row r="44" spans="1:16" ht="12.75">
      <c r="A44" s="7">
        <v>19</v>
      </c>
      <c s="7" t="s">
        <v>1263</v>
      </c>
      <c s="7" t="s">
        <v>44</v>
      </c>
      <c s="7" t="s">
        <v>1264</v>
      </c>
      <c s="7" t="s">
        <v>303</v>
      </c>
      <c s="10">
        <v>15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1262</v>
      </c>
    </row>
    <row r="46" spans="1:16" ht="12.75">
      <c r="A46" s="7">
        <v>20</v>
      </c>
      <c s="7" t="s">
        <v>1265</v>
      </c>
      <c s="7" t="s">
        <v>44</v>
      </c>
      <c s="7" t="s">
        <v>1266</v>
      </c>
      <c s="7" t="s">
        <v>303</v>
      </c>
      <c s="10">
        <v>45.36</v>
      </c>
      <c s="14"/>
      <c s="13">
        <f>ROUND((G46*F46),2)</f>
      </c>
      <c r="O46">
        <f>rekapitulace!H8</f>
      </c>
      <c>
        <f>O46/100*H46</f>
      </c>
    </row>
    <row r="47" spans="4:4" ht="76.5">
      <c r="D47" s="15" t="s">
        <v>1267</v>
      </c>
    </row>
    <row r="48" spans="1:16" ht="12.75">
      <c r="A48" s="7">
        <v>21</v>
      </c>
      <c s="7" t="s">
        <v>1268</v>
      </c>
      <c s="7" t="s">
        <v>44</v>
      </c>
      <c s="7" t="s">
        <v>1269</v>
      </c>
      <c s="7" t="s">
        <v>303</v>
      </c>
      <c s="10">
        <v>45.36</v>
      </c>
      <c s="14"/>
      <c s="13">
        <f>ROUND((G48*F48),2)</f>
      </c>
      <c r="O48">
        <f>rekapitulace!H8</f>
      </c>
      <c>
        <f>O48/100*H48</f>
      </c>
    </row>
    <row r="49" spans="4:4" ht="102">
      <c r="D49" s="15" t="s">
        <v>1270</v>
      </c>
    </row>
    <row r="50" spans="1:16" ht="12.75">
      <c r="A50" s="7">
        <v>22</v>
      </c>
      <c s="7" t="s">
        <v>1271</v>
      </c>
      <c s="7" t="s">
        <v>44</v>
      </c>
      <c s="7" t="s">
        <v>1272</v>
      </c>
      <c s="7" t="s">
        <v>547</v>
      </c>
      <c s="10">
        <v>90.72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1273</v>
      </c>
    </row>
    <row r="52" spans="1:16" ht="12.75">
      <c r="A52" s="7">
        <v>23</v>
      </c>
      <c s="7" t="s">
        <v>1274</v>
      </c>
      <c s="7" t="s">
        <v>44</v>
      </c>
      <c s="7" t="s">
        <v>1275</v>
      </c>
      <c s="7" t="s">
        <v>303</v>
      </c>
      <c s="10">
        <v>554.84</v>
      </c>
      <c s="14"/>
      <c s="13">
        <f>ROUND((G52*F52),2)</f>
      </c>
      <c r="O52">
        <f>rekapitulace!H8</f>
      </c>
      <c>
        <f>O52/100*H52</f>
      </c>
    </row>
    <row r="53" spans="4:4" ht="293.25">
      <c r="D53" s="15" t="s">
        <v>1276</v>
      </c>
    </row>
    <row r="54" spans="1:16" ht="12.75">
      <c r="A54" s="7">
        <v>24</v>
      </c>
      <c s="7" t="s">
        <v>1277</v>
      </c>
      <c s="7" t="s">
        <v>44</v>
      </c>
      <c s="7" t="s">
        <v>1278</v>
      </c>
      <c s="7" t="s">
        <v>303</v>
      </c>
      <c s="10">
        <v>554.84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1279</v>
      </c>
    </row>
    <row r="56" spans="1:16" ht="12.75">
      <c r="A56" s="7">
        <v>25</v>
      </c>
      <c s="7" t="s">
        <v>1280</v>
      </c>
      <c s="7" t="s">
        <v>44</v>
      </c>
      <c s="7" t="s">
        <v>1281</v>
      </c>
      <c s="7" t="s">
        <v>303</v>
      </c>
      <c s="10">
        <v>22.68</v>
      </c>
      <c s="14"/>
      <c s="13">
        <f>ROUND((G56*F56),2)</f>
      </c>
      <c r="O56">
        <f>rekapitulace!H8</f>
      </c>
      <c>
        <f>O56/100*H56</f>
      </c>
    </row>
    <row r="57" spans="4:4" ht="63.75">
      <c r="D57" s="15" t="s">
        <v>1282</v>
      </c>
    </row>
    <row r="58" spans="1:16" ht="12.75">
      <c r="A58" s="7">
        <v>26</v>
      </c>
      <c s="7" t="s">
        <v>1283</v>
      </c>
      <c s="7" t="s">
        <v>44</v>
      </c>
      <c s="7" t="s">
        <v>1284</v>
      </c>
      <c s="7" t="s">
        <v>303</v>
      </c>
      <c s="10">
        <v>22.68</v>
      </c>
      <c s="14"/>
      <c s="13">
        <f>ROUND((G58*F58),2)</f>
      </c>
      <c r="O58">
        <f>rekapitulace!H8</f>
      </c>
      <c>
        <f>O58/100*H58</f>
      </c>
    </row>
    <row r="59" spans="4:4" ht="242.25">
      <c r="D59" s="15" t="s">
        <v>1285</v>
      </c>
    </row>
    <row r="60" spans="1:16" ht="12.75">
      <c r="A60" s="7">
        <v>27</v>
      </c>
      <c s="7" t="s">
        <v>1286</v>
      </c>
      <c s="7" t="s">
        <v>44</v>
      </c>
      <c s="7" t="s">
        <v>1287</v>
      </c>
      <c s="7" t="s">
        <v>547</v>
      </c>
      <c s="10">
        <v>77.883</v>
      </c>
      <c s="14"/>
      <c s="13">
        <f>ROUND((G60*F60),2)</f>
      </c>
      <c r="O60">
        <f>rekapitulace!H8</f>
      </c>
      <c>
        <f>O60/100*H60</f>
      </c>
    </row>
    <row r="61" spans="4:4" ht="38.25">
      <c r="D61" s="15" t="s">
        <v>1288</v>
      </c>
    </row>
    <row r="62" spans="1:16" ht="12.75" customHeight="1">
      <c r="A62" s="16"/>
      <c s="16"/>
      <c s="16" t="s">
        <v>24</v>
      </c>
      <c s="16" t="s">
        <v>342</v>
      </c>
      <c s="16"/>
      <c s="16"/>
      <c s="16"/>
      <c s="16">
        <f>SUM(H12:H61)</f>
      </c>
      <c r="P62">
        <f>ROUND(SUM(P12:P61),2)</f>
      </c>
    </row>
    <row r="64" spans="1:8" ht="12.75" customHeight="1">
      <c r="A64" s="9"/>
      <c s="9"/>
      <c s="9" t="s">
        <v>1290</v>
      </c>
      <c s="9" t="s">
        <v>1289</v>
      </c>
      <c s="9"/>
      <c s="11"/>
      <c s="9"/>
      <c s="11"/>
    </row>
    <row r="65" spans="1:16" ht="12.75">
      <c r="A65" s="7">
        <v>28</v>
      </c>
      <c s="7" t="s">
        <v>1291</v>
      </c>
      <c s="7" t="s">
        <v>44</v>
      </c>
      <c s="7" t="s">
        <v>1292</v>
      </c>
      <c s="7" t="s">
        <v>46</v>
      </c>
      <c s="10">
        <v>6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1293</v>
      </c>
    </row>
    <row r="67" spans="1:16" ht="12.75">
      <c r="A67" s="7">
        <v>29</v>
      </c>
      <c s="7" t="s">
        <v>1294</v>
      </c>
      <c s="7" t="s">
        <v>44</v>
      </c>
      <c s="7" t="s">
        <v>1295</v>
      </c>
      <c s="7" t="s">
        <v>46</v>
      </c>
      <c s="10">
        <v>1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51</v>
      </c>
    </row>
    <row r="69" spans="1:16" ht="12.75">
      <c r="A69" s="7">
        <v>30</v>
      </c>
      <c s="7" t="s">
        <v>1296</v>
      </c>
      <c s="7" t="s">
        <v>44</v>
      </c>
      <c s="7" t="s">
        <v>1297</v>
      </c>
      <c s="7" t="s">
        <v>68</v>
      </c>
      <c s="10">
        <v>34</v>
      </c>
      <c s="14"/>
      <c s="13">
        <f>ROUND((G69*F69),2)</f>
      </c>
      <c r="O69">
        <f>rekapitulace!H8</f>
      </c>
      <c>
        <f>O69/100*H69</f>
      </c>
    </row>
    <row r="70" spans="4:4" ht="63.75">
      <c r="D70" s="15" t="s">
        <v>1298</v>
      </c>
    </row>
    <row r="71" spans="1:16" ht="12.75">
      <c r="A71" s="7">
        <v>31</v>
      </c>
      <c s="7" t="s">
        <v>1299</v>
      </c>
      <c s="7" t="s">
        <v>44</v>
      </c>
      <c s="7" t="s">
        <v>1300</v>
      </c>
      <c s="7" t="s">
        <v>108</v>
      </c>
      <c s="10">
        <v>135</v>
      </c>
      <c s="14"/>
      <c s="13">
        <f>ROUND((G71*F71),2)</f>
      </c>
      <c r="O71">
        <f>rekapitulace!H8</f>
      </c>
      <c>
        <f>O71/100*H71</f>
      </c>
    </row>
    <row r="72" spans="1:16" ht="12.75">
      <c r="A72" s="7">
        <v>32</v>
      </c>
      <c s="7" t="s">
        <v>1301</v>
      </c>
      <c s="7" t="s">
        <v>44</v>
      </c>
      <c s="7" t="s">
        <v>1302</v>
      </c>
      <c s="7" t="s">
        <v>108</v>
      </c>
      <c s="10">
        <v>8</v>
      </c>
      <c s="14"/>
      <c s="13">
        <f>ROUND((G72*F72),2)</f>
      </c>
      <c r="O72">
        <f>rekapitulace!H8</f>
      </c>
      <c>
        <f>O72/100*H72</f>
      </c>
    </row>
    <row r="73" spans="1:16" ht="12.75">
      <c r="A73" s="7">
        <v>33</v>
      </c>
      <c s="7" t="s">
        <v>1303</v>
      </c>
      <c s="7" t="s">
        <v>44</v>
      </c>
      <c s="7" t="s">
        <v>1304</v>
      </c>
      <c s="7" t="s">
        <v>68</v>
      </c>
      <c s="10">
        <v>2</v>
      </c>
      <c s="14"/>
      <c s="13">
        <f>ROUND((G73*F73),2)</f>
      </c>
      <c r="O73">
        <f>rekapitulace!H8</f>
      </c>
      <c>
        <f>O73/100*H73</f>
      </c>
    </row>
    <row r="74" spans="4:4" ht="89.25">
      <c r="D74" s="15" t="s">
        <v>1305</v>
      </c>
    </row>
    <row r="75" spans="1:16" ht="12.75">
      <c r="A75" s="7">
        <v>34</v>
      </c>
      <c s="7" t="s">
        <v>1306</v>
      </c>
      <c s="7" t="s">
        <v>44</v>
      </c>
      <c s="7" t="s">
        <v>1307</v>
      </c>
      <c s="7" t="s">
        <v>93</v>
      </c>
      <c s="10">
        <v>10</v>
      </c>
      <c s="14"/>
      <c s="13">
        <f>ROUND((G75*F75),2)</f>
      </c>
      <c r="O75">
        <f>rekapitulace!H8</f>
      </c>
      <c>
        <f>O75/100*H75</f>
      </c>
    </row>
    <row r="76" spans="1:16" ht="12.75">
      <c r="A76" s="7">
        <v>35</v>
      </c>
      <c s="7" t="s">
        <v>1308</v>
      </c>
      <c s="7" t="s">
        <v>44</v>
      </c>
      <c s="7" t="s">
        <v>1309</v>
      </c>
      <c s="7" t="s">
        <v>68</v>
      </c>
      <c s="10">
        <v>2</v>
      </c>
      <c s="14"/>
      <c s="13">
        <f>ROUND((G76*F76),2)</f>
      </c>
      <c r="O76">
        <f>rekapitulace!H8</f>
      </c>
      <c>
        <f>O76/100*H76</f>
      </c>
    </row>
    <row r="77" spans="4:4" ht="178.5">
      <c r="D77" s="15" t="s">
        <v>1310</v>
      </c>
    </row>
    <row r="78" spans="1:16" ht="12.75">
      <c r="A78" s="7">
        <v>36</v>
      </c>
      <c s="7" t="s">
        <v>1311</v>
      </c>
      <c s="7" t="s">
        <v>44</v>
      </c>
      <c s="7" t="s">
        <v>1312</v>
      </c>
      <c s="7" t="s">
        <v>46</v>
      </c>
      <c s="10">
        <v>2</v>
      </c>
      <c s="14"/>
      <c s="13">
        <f>ROUND((G78*F78),2)</f>
      </c>
      <c r="O78">
        <f>rekapitulace!H8</f>
      </c>
      <c>
        <f>O78/100*H78</f>
      </c>
    </row>
    <row r="79" spans="4:4" ht="38.25">
      <c r="D79" s="15" t="s">
        <v>1313</v>
      </c>
    </row>
    <row r="80" spans="1:16" ht="12.75">
      <c r="A80" s="7">
        <v>37</v>
      </c>
      <c s="7" t="s">
        <v>1314</v>
      </c>
      <c s="7" t="s">
        <v>44</v>
      </c>
      <c s="7" t="s">
        <v>1315</v>
      </c>
      <c s="7" t="s">
        <v>46</v>
      </c>
      <c s="10">
        <v>2</v>
      </c>
      <c s="14"/>
      <c s="13">
        <f>ROUND((G80*F80),2)</f>
      </c>
      <c r="O80">
        <f>rekapitulace!H8</f>
      </c>
      <c>
        <f>O80/100*H80</f>
      </c>
    </row>
    <row r="81" spans="4:4" ht="38.25">
      <c r="D81" s="15" t="s">
        <v>1316</v>
      </c>
    </row>
    <row r="82" spans="1:16" ht="12.75">
      <c r="A82" s="7">
        <v>38</v>
      </c>
      <c s="7" t="s">
        <v>1317</v>
      </c>
      <c s="7" t="s">
        <v>44</v>
      </c>
      <c s="7" t="s">
        <v>1318</v>
      </c>
      <c s="7" t="s">
        <v>108</v>
      </c>
      <c s="10">
        <v>135</v>
      </c>
      <c s="14"/>
      <c s="13">
        <f>ROUND((G82*F82),2)</f>
      </c>
      <c r="O82">
        <f>rekapitulace!H8</f>
      </c>
      <c>
        <f>O82/100*H82</f>
      </c>
    </row>
    <row r="83" spans="4:4" ht="25.5">
      <c r="D83" s="15" t="s">
        <v>1319</v>
      </c>
    </row>
    <row r="84" spans="1:16" ht="12.75">
      <c r="A84" s="7">
        <v>39</v>
      </c>
      <c s="7" t="s">
        <v>1320</v>
      </c>
      <c s="7" t="s">
        <v>44</v>
      </c>
      <c s="7" t="s">
        <v>1321</v>
      </c>
      <c s="7" t="s">
        <v>108</v>
      </c>
      <c s="10">
        <v>8</v>
      </c>
      <c s="14"/>
      <c s="13">
        <f>ROUND((G84*F84),2)</f>
      </c>
      <c r="O84">
        <f>rekapitulace!H8</f>
      </c>
      <c>
        <f>O84/100*H84</f>
      </c>
    </row>
    <row r="85" spans="1:16" ht="12.75">
      <c r="A85" s="7">
        <v>40</v>
      </c>
      <c s="7" t="s">
        <v>1322</v>
      </c>
      <c s="7" t="s">
        <v>44</v>
      </c>
      <c s="7" t="s">
        <v>1323</v>
      </c>
      <c s="7" t="s">
        <v>68</v>
      </c>
      <c s="10">
        <v>11</v>
      </c>
      <c s="14"/>
      <c s="13">
        <f>ROUND((G85*F85),2)</f>
      </c>
      <c r="O85">
        <f>rekapitulace!H8</f>
      </c>
      <c>
        <f>O85/100*H85</f>
      </c>
    </row>
    <row r="86" spans="1:16" ht="12.75">
      <c r="A86" s="7">
        <v>41</v>
      </c>
      <c s="7" t="s">
        <v>1324</v>
      </c>
      <c s="7" t="s">
        <v>44</v>
      </c>
      <c s="7" t="s">
        <v>1325</v>
      </c>
      <c s="7" t="s">
        <v>68</v>
      </c>
      <c s="10">
        <v>10</v>
      </c>
      <c s="14"/>
      <c s="13">
        <f>ROUND((G86*F86),2)</f>
      </c>
      <c r="O86">
        <f>rekapitulace!H8</f>
      </c>
      <c>
        <f>O86/100*H86</f>
      </c>
    </row>
    <row r="87" spans="1:16" ht="12.75">
      <c r="A87" s="7">
        <v>42</v>
      </c>
      <c s="7" t="s">
        <v>1326</v>
      </c>
      <c s="7" t="s">
        <v>44</v>
      </c>
      <c s="7" t="s">
        <v>1327</v>
      </c>
      <c s="7" t="s">
        <v>108</v>
      </c>
      <c s="10">
        <v>100</v>
      </c>
      <c s="14"/>
      <c s="13">
        <f>ROUND((G87*F87),2)</f>
      </c>
      <c r="O87">
        <f>rekapitulace!H8</f>
      </c>
      <c>
        <f>O87/100*H87</f>
      </c>
    </row>
    <row r="88" spans="1:16" ht="12.75">
      <c r="A88" s="7">
        <v>43</v>
      </c>
      <c s="7" t="s">
        <v>1328</v>
      </c>
      <c s="7" t="s">
        <v>44</v>
      </c>
      <c s="7" t="s">
        <v>1329</v>
      </c>
      <c s="7" t="s">
        <v>68</v>
      </c>
      <c s="10">
        <v>32</v>
      </c>
      <c s="14"/>
      <c s="13">
        <f>ROUND((G88*F88),2)</f>
      </c>
      <c r="O88">
        <f>rekapitulace!H8</f>
      </c>
      <c>
        <f>O88/100*H88</f>
      </c>
    </row>
    <row r="89" spans="1:16" ht="12.75">
      <c r="A89" s="7">
        <v>44</v>
      </c>
      <c s="7" t="s">
        <v>1330</v>
      </c>
      <c s="7" t="s">
        <v>44</v>
      </c>
      <c s="7" t="s">
        <v>1331</v>
      </c>
      <c s="7" t="s">
        <v>362</v>
      </c>
      <c s="10">
        <v>39.173</v>
      </c>
      <c s="14"/>
      <c s="13">
        <f>ROUND((G89*F89),2)</f>
      </c>
      <c r="O89">
        <f>rekapitulace!H8</f>
      </c>
      <c>
        <f>O89/100*H89</f>
      </c>
    </row>
    <row r="90" spans="4:4" ht="153">
      <c r="D90" s="15" t="s">
        <v>1332</v>
      </c>
    </row>
    <row r="91" spans="1:16" ht="12.75">
      <c r="A91" s="7">
        <v>45</v>
      </c>
      <c s="7" t="s">
        <v>1333</v>
      </c>
      <c s="7" t="s">
        <v>44</v>
      </c>
      <c s="7" t="s">
        <v>1334</v>
      </c>
      <c s="7" t="s">
        <v>362</v>
      </c>
      <c s="10">
        <v>64.2</v>
      </c>
      <c s="14"/>
      <c s="13">
        <f>ROUND((G91*F91),2)</f>
      </c>
      <c r="O91">
        <f>rekapitulace!H8</f>
      </c>
      <c>
        <f>O91/100*H91</f>
      </c>
    </row>
    <row r="92" spans="4:4" ht="229.5">
      <c r="D92" s="15" t="s">
        <v>1335</v>
      </c>
    </row>
    <row r="93" spans="1:16" ht="12.75">
      <c r="A93" s="7">
        <v>46</v>
      </c>
      <c s="7" t="s">
        <v>1336</v>
      </c>
      <c s="7" t="s">
        <v>44</v>
      </c>
      <c s="7" t="s">
        <v>1337</v>
      </c>
      <c s="7" t="s">
        <v>68</v>
      </c>
      <c s="10">
        <v>5</v>
      </c>
      <c s="14"/>
      <c s="13">
        <f>ROUND((G93*F93),2)</f>
      </c>
      <c r="O93">
        <f>rekapitulace!H8</f>
      </c>
      <c>
        <f>O93/100*H93</f>
      </c>
    </row>
    <row r="94" spans="1:16" ht="12.75">
      <c r="A94" s="7">
        <v>47</v>
      </c>
      <c s="7" t="s">
        <v>1338</v>
      </c>
      <c s="7" t="s">
        <v>44</v>
      </c>
      <c s="7" t="s">
        <v>1339</v>
      </c>
      <c s="7" t="s">
        <v>68</v>
      </c>
      <c s="10">
        <v>2</v>
      </c>
      <c s="14"/>
      <c s="13">
        <f>ROUND((G94*F94),2)</f>
      </c>
      <c r="O94">
        <f>rekapitulace!H8</f>
      </c>
      <c>
        <f>O94/100*H94</f>
      </c>
    </row>
    <row r="95" spans="1:16" ht="12.75">
      <c r="A95" s="7">
        <v>48</v>
      </c>
      <c s="7" t="s">
        <v>1340</v>
      </c>
      <c s="7" t="s">
        <v>44</v>
      </c>
      <c s="7" t="s">
        <v>1341</v>
      </c>
      <c s="7" t="s">
        <v>46</v>
      </c>
      <c s="10">
        <v>1</v>
      </c>
      <c s="14"/>
      <c s="13">
        <f>ROUND((G95*F95),2)</f>
      </c>
      <c r="O95">
        <f>rekapitulace!H8</f>
      </c>
      <c>
        <f>O95/100*H95</f>
      </c>
    </row>
    <row r="96" spans="1:16" ht="12.75">
      <c r="A96" s="7">
        <v>49</v>
      </c>
      <c s="7" t="s">
        <v>1342</v>
      </c>
      <c s="7" t="s">
        <v>44</v>
      </c>
      <c s="7" t="s">
        <v>1343</v>
      </c>
      <c s="7" t="s">
        <v>108</v>
      </c>
      <c s="10">
        <v>135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1319</v>
      </c>
    </row>
    <row r="98" spans="1:16" ht="12.75">
      <c r="A98" s="7">
        <v>50</v>
      </c>
      <c s="7" t="s">
        <v>1344</v>
      </c>
      <c s="7" t="s">
        <v>44</v>
      </c>
      <c s="7" t="s">
        <v>1345</v>
      </c>
      <c s="7" t="s">
        <v>68</v>
      </c>
      <c s="10">
        <v>1</v>
      </c>
      <c s="14"/>
      <c s="13">
        <f>ROUND((G98*F98),2)</f>
      </c>
      <c r="O98">
        <f>rekapitulace!H8</f>
      </c>
      <c>
        <f>O98/100*H98</f>
      </c>
    </row>
    <row r="99" spans="1:16" ht="12.75">
      <c r="A99" s="7">
        <v>51</v>
      </c>
      <c s="7" t="s">
        <v>1346</v>
      </c>
      <c s="7" t="s">
        <v>44</v>
      </c>
      <c s="7" t="s">
        <v>1347</v>
      </c>
      <c s="7" t="s">
        <v>68</v>
      </c>
      <c s="10">
        <v>32</v>
      </c>
      <c s="14"/>
      <c s="13">
        <f>ROUND((G99*F99),2)</f>
      </c>
      <c r="O99">
        <f>rekapitulace!H8</f>
      </c>
      <c>
        <f>O99/100*H99</f>
      </c>
    </row>
    <row r="100" spans="4:4" ht="114.75">
      <c r="D100" s="15" t="s">
        <v>1348</v>
      </c>
    </row>
    <row r="101" spans="1:16" ht="12.75">
      <c r="A101" s="7">
        <v>52</v>
      </c>
      <c s="7" t="s">
        <v>1349</v>
      </c>
      <c s="7" t="s">
        <v>44</v>
      </c>
      <c s="7" t="s">
        <v>1350</v>
      </c>
      <c s="7" t="s">
        <v>68</v>
      </c>
      <c s="10">
        <v>32</v>
      </c>
      <c s="14"/>
      <c s="13">
        <f>ROUND((G101*F101),2)</f>
      </c>
      <c r="O101">
        <f>rekapitulace!H8</f>
      </c>
      <c>
        <f>O101/100*H101</f>
      </c>
    </row>
    <row r="102" spans="4:4" ht="127.5">
      <c r="D102" s="15" t="s">
        <v>1351</v>
      </c>
    </row>
    <row r="103" spans="1:16" ht="12.75">
      <c r="A103" s="7">
        <v>53</v>
      </c>
      <c s="7" t="s">
        <v>1352</v>
      </c>
      <c s="7" t="s">
        <v>44</v>
      </c>
      <c s="7" t="s">
        <v>1353</v>
      </c>
      <c s="7" t="s">
        <v>68</v>
      </c>
      <c s="10">
        <v>1</v>
      </c>
      <c s="14"/>
      <c s="13">
        <f>ROUND((G103*F103),2)</f>
      </c>
      <c r="O103">
        <f>rekapitulace!H8</f>
      </c>
      <c>
        <f>O103/100*H103</f>
      </c>
    </row>
    <row r="104" spans="1:16" ht="12.75">
      <c r="A104" s="7">
        <v>54</v>
      </c>
      <c s="7" t="s">
        <v>1354</v>
      </c>
      <c s="7" t="s">
        <v>44</v>
      </c>
      <c s="7" t="s">
        <v>1355</v>
      </c>
      <c s="7" t="s">
        <v>93</v>
      </c>
      <c s="10">
        <v>2</v>
      </c>
      <c s="14"/>
      <c s="13">
        <f>ROUND((G104*F104),2)</f>
      </c>
      <c r="O104">
        <f>rekapitulace!H8</f>
      </c>
      <c>
        <f>O104/100*H104</f>
      </c>
    </row>
    <row r="105" spans="1:16" ht="12.75">
      <c r="A105" s="7">
        <v>55</v>
      </c>
      <c s="7" t="s">
        <v>1356</v>
      </c>
      <c s="7" t="s">
        <v>44</v>
      </c>
      <c s="7" t="s">
        <v>1357</v>
      </c>
      <c s="7" t="s">
        <v>93</v>
      </c>
      <c s="10">
        <v>5</v>
      </c>
      <c s="14"/>
      <c s="13">
        <f>ROUND((G105*F105),2)</f>
      </c>
      <c r="O105">
        <f>rekapitulace!H8</f>
      </c>
      <c>
        <f>O105/100*H105</f>
      </c>
    </row>
    <row r="106" spans="1:16" ht="12.75">
      <c r="A106" s="7">
        <v>56</v>
      </c>
      <c s="7" t="s">
        <v>1358</v>
      </c>
      <c s="7" t="s">
        <v>44</v>
      </c>
      <c s="7" t="s">
        <v>1359</v>
      </c>
      <c s="7" t="s">
        <v>108</v>
      </c>
      <c s="10">
        <v>135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1319</v>
      </c>
    </row>
    <row r="108" spans="1:16" ht="12.75">
      <c r="A108" s="7">
        <v>57</v>
      </c>
      <c s="7" t="s">
        <v>1360</v>
      </c>
      <c s="7" t="s">
        <v>44</v>
      </c>
      <c s="7" t="s">
        <v>1361</v>
      </c>
      <c s="7" t="s">
        <v>93</v>
      </c>
      <c s="10">
        <v>9</v>
      </c>
      <c s="14"/>
      <c s="13">
        <f>ROUND((G108*F108),2)</f>
      </c>
      <c r="O108">
        <f>rekapitulace!H8</f>
      </c>
      <c>
        <f>O108/100*H108</f>
      </c>
    </row>
    <row r="109" spans="1:16" ht="12.75">
      <c r="A109" s="7">
        <v>58</v>
      </c>
      <c s="7" t="s">
        <v>1362</v>
      </c>
      <c s="7" t="s">
        <v>44</v>
      </c>
      <c s="7" t="s">
        <v>1363</v>
      </c>
      <c s="7" t="s">
        <v>68</v>
      </c>
      <c s="10">
        <v>2</v>
      </c>
      <c s="14"/>
      <c s="13">
        <f>ROUND((G109*F109),2)</f>
      </c>
      <c r="O109">
        <f>rekapitulace!H8</f>
      </c>
      <c>
        <f>O109/100*H109</f>
      </c>
    </row>
    <row r="110" spans="1:16" ht="12.75">
      <c r="A110" s="7">
        <v>59</v>
      </c>
      <c s="7" t="s">
        <v>1364</v>
      </c>
      <c s="7" t="s">
        <v>44</v>
      </c>
      <c s="7" t="s">
        <v>1365</v>
      </c>
      <c s="7" t="s">
        <v>93</v>
      </c>
      <c s="10">
        <v>2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1366</v>
      </c>
    </row>
    <row r="112" spans="1:16" ht="12.75">
      <c r="A112" s="7">
        <v>60</v>
      </c>
      <c s="7" t="s">
        <v>1367</v>
      </c>
      <c s="7" t="s">
        <v>44</v>
      </c>
      <c s="7" t="s">
        <v>1368</v>
      </c>
      <c s="7" t="s">
        <v>182</v>
      </c>
      <c s="10">
        <v>1.8</v>
      </c>
      <c s="14"/>
      <c s="13">
        <f>ROUND((G112*F112),2)</f>
      </c>
      <c r="O112">
        <f>rekapitulace!H8</f>
      </c>
      <c>
        <f>O112/100*H112</f>
      </c>
    </row>
    <row r="113" spans="1:16" ht="12.75">
      <c r="A113" s="7">
        <v>61</v>
      </c>
      <c s="7" t="s">
        <v>1369</v>
      </c>
      <c s="7" t="s">
        <v>44</v>
      </c>
      <c s="7" t="s">
        <v>1370</v>
      </c>
      <c s="7" t="s">
        <v>93</v>
      </c>
      <c s="10">
        <v>1</v>
      </c>
      <c s="14"/>
      <c s="13">
        <f>ROUND((G113*F113),2)</f>
      </c>
      <c r="O113">
        <f>rekapitulace!H8</f>
      </c>
      <c>
        <f>O113/100*H113</f>
      </c>
    </row>
    <row r="114" spans="1:16" ht="12.75">
      <c r="A114" s="7">
        <v>62</v>
      </c>
      <c s="7" t="s">
        <v>1371</v>
      </c>
      <c s="7" t="s">
        <v>44</v>
      </c>
      <c s="7" t="s">
        <v>1372</v>
      </c>
      <c s="7" t="s">
        <v>68</v>
      </c>
      <c s="10">
        <v>238</v>
      </c>
      <c s="14"/>
      <c s="13">
        <f>ROUND((G114*F114),2)</f>
      </c>
      <c r="O114">
        <f>rekapitulace!H8</f>
      </c>
      <c>
        <f>O114/100*H114</f>
      </c>
    </row>
    <row r="115" spans="4:4" ht="318.75">
      <c r="D115" s="15" t="s">
        <v>1373</v>
      </c>
    </row>
    <row r="116" spans="1:16" ht="12.75">
      <c r="A116" s="7">
        <v>63</v>
      </c>
      <c s="7" t="s">
        <v>1374</v>
      </c>
      <c s="7" t="s">
        <v>44</v>
      </c>
      <c s="7" t="s">
        <v>1375</v>
      </c>
      <c s="7" t="s">
        <v>93</v>
      </c>
      <c s="10">
        <v>32</v>
      </c>
      <c s="14"/>
      <c s="13">
        <f>ROUND((G116*F116),2)</f>
      </c>
      <c r="O116">
        <f>rekapitulace!H8</f>
      </c>
      <c>
        <f>O116/100*H116</f>
      </c>
    </row>
    <row r="117" spans="4:4" ht="114.75">
      <c r="D117" s="15" t="s">
        <v>1376</v>
      </c>
    </row>
    <row r="118" spans="1:16" ht="12.75">
      <c r="A118" s="7">
        <v>64</v>
      </c>
      <c s="7" t="s">
        <v>1377</v>
      </c>
      <c s="7" t="s">
        <v>44</v>
      </c>
      <c s="7" t="s">
        <v>1378</v>
      </c>
      <c s="7" t="s">
        <v>68</v>
      </c>
      <c s="10">
        <v>53</v>
      </c>
      <c s="14"/>
      <c s="13">
        <f>ROUND((G118*F118),2)</f>
      </c>
      <c r="O118">
        <f>rekapitulace!H8</f>
      </c>
      <c>
        <f>O118/100*H118</f>
      </c>
    </row>
    <row r="119" spans="4:4" ht="216.75">
      <c r="D119" s="15" t="s">
        <v>1379</v>
      </c>
    </row>
    <row r="120" spans="1:16" ht="12.75">
      <c r="A120" s="7">
        <v>65</v>
      </c>
      <c s="7" t="s">
        <v>1380</v>
      </c>
      <c s="7" t="s">
        <v>44</v>
      </c>
      <c s="7" t="s">
        <v>1381</v>
      </c>
      <c s="7" t="s">
        <v>68</v>
      </c>
      <c s="10">
        <v>5</v>
      </c>
      <c s="14"/>
      <c s="13">
        <f>ROUND((G120*F120),2)</f>
      </c>
      <c r="O120">
        <f>rekapitulace!H8</f>
      </c>
      <c>
        <f>O120/100*H120</f>
      </c>
    </row>
    <row r="121" spans="1:16" ht="12.75">
      <c r="A121" s="7">
        <v>66</v>
      </c>
      <c s="7" t="s">
        <v>1382</v>
      </c>
      <c s="7" t="s">
        <v>44</v>
      </c>
      <c s="7" t="s">
        <v>1383</v>
      </c>
      <c s="7" t="s">
        <v>68</v>
      </c>
      <c s="10">
        <v>2</v>
      </c>
      <c s="14"/>
      <c s="13">
        <f>ROUND((G121*F121),2)</f>
      </c>
      <c r="O121">
        <f>rekapitulace!H8</f>
      </c>
      <c>
        <f>O121/100*H121</f>
      </c>
    </row>
    <row r="122" spans="4:4" ht="76.5">
      <c r="D122" s="15" t="s">
        <v>1384</v>
      </c>
    </row>
    <row r="123" spans="1:16" ht="12.75">
      <c r="A123" s="7">
        <v>67</v>
      </c>
      <c s="7" t="s">
        <v>1385</v>
      </c>
      <c s="7" t="s">
        <v>44</v>
      </c>
      <c s="7" t="s">
        <v>1386</v>
      </c>
      <c s="7" t="s">
        <v>46</v>
      </c>
      <c s="10">
        <v>2</v>
      </c>
      <c s="14"/>
      <c s="13">
        <f>ROUND((G123*F123),2)</f>
      </c>
      <c r="O123">
        <f>rekapitulace!H8</f>
      </c>
      <c>
        <f>O123/100*H123</f>
      </c>
    </row>
    <row r="124" spans="1:16" ht="12.75">
      <c r="A124" s="7">
        <v>68</v>
      </c>
      <c s="7" t="s">
        <v>1387</v>
      </c>
      <c s="7" t="s">
        <v>44</v>
      </c>
      <c s="7" t="s">
        <v>1388</v>
      </c>
      <c s="7" t="s">
        <v>93</v>
      </c>
      <c s="10">
        <v>1</v>
      </c>
      <c s="14"/>
      <c s="13">
        <f>ROUND((G124*F124),2)</f>
      </c>
      <c r="O124">
        <f>rekapitulace!H8</f>
      </c>
      <c>
        <f>O124/100*H124</f>
      </c>
    </row>
    <row r="125" spans="1:16" ht="12.75">
      <c r="A125" s="7">
        <v>69</v>
      </c>
      <c s="7" t="s">
        <v>1389</v>
      </c>
      <c s="7" t="s">
        <v>44</v>
      </c>
      <c s="7" t="s">
        <v>1390</v>
      </c>
      <c s="7" t="s">
        <v>108</v>
      </c>
      <c s="10">
        <v>8</v>
      </c>
      <c s="14"/>
      <c s="13">
        <f>ROUND((G125*F125),2)</f>
      </c>
      <c r="O125">
        <f>rekapitulace!H8</f>
      </c>
      <c>
        <f>O125/100*H125</f>
      </c>
    </row>
    <row r="126" spans="4:4" ht="25.5">
      <c r="D126" s="15" t="s">
        <v>1391</v>
      </c>
    </row>
    <row r="127" spans="1:16" ht="12.75" customHeight="1">
      <c r="A127" s="16"/>
      <c s="16"/>
      <c s="16" t="s">
        <v>1290</v>
      </c>
      <c s="16" t="s">
        <v>1289</v>
      </c>
      <c s="16"/>
      <c s="16"/>
      <c s="16"/>
      <c s="16">
        <f>SUM(H65:H126)</f>
      </c>
      <c r="P127">
        <f>ROUND(SUM(P65:P126),2)</f>
      </c>
    </row>
    <row r="129" spans="1:8" ht="12.75" customHeight="1">
      <c r="A129" s="9"/>
      <c s="9"/>
      <c s="9" t="s">
        <v>36</v>
      </c>
      <c s="9" t="s">
        <v>1392</v>
      </c>
      <c s="9"/>
      <c s="11"/>
      <c s="9"/>
      <c s="11"/>
    </row>
    <row r="130" spans="1:16" ht="12.75">
      <c r="A130" s="7">
        <v>70</v>
      </c>
      <c s="7" t="s">
        <v>1393</v>
      </c>
      <c s="7" t="s">
        <v>44</v>
      </c>
      <c s="7" t="s">
        <v>1394</v>
      </c>
      <c s="7" t="s">
        <v>108</v>
      </c>
      <c s="10">
        <v>30</v>
      </c>
      <c s="14"/>
      <c s="13">
        <f>ROUND((G130*F130),2)</f>
      </c>
      <c r="O130">
        <f>rekapitulace!H8</f>
      </c>
      <c>
        <f>O130/100*H130</f>
      </c>
    </row>
    <row r="131" spans="4:4" ht="63.75">
      <c r="D131" s="15" t="s">
        <v>1395</v>
      </c>
    </row>
    <row r="132" spans="1:16" ht="12.75">
      <c r="A132" s="7">
        <v>71</v>
      </c>
      <c s="7" t="s">
        <v>1396</v>
      </c>
      <c s="7" t="s">
        <v>44</v>
      </c>
      <c s="7" t="s">
        <v>1397</v>
      </c>
      <c s="7" t="s">
        <v>362</v>
      </c>
      <c s="10">
        <v>15</v>
      </c>
      <c s="14"/>
      <c s="13">
        <f>ROUND((G132*F132),2)</f>
      </c>
      <c r="O132">
        <f>rekapitulace!H8</f>
      </c>
      <c>
        <f>O132/100*H132</f>
      </c>
    </row>
    <row r="133" spans="4:4" ht="25.5">
      <c r="D133" s="15" t="s">
        <v>1398</v>
      </c>
    </row>
    <row r="134" spans="1:16" ht="12.75">
      <c r="A134" s="7">
        <v>72</v>
      </c>
      <c s="7" t="s">
        <v>1399</v>
      </c>
      <c s="7" t="s">
        <v>44</v>
      </c>
      <c s="7" t="s">
        <v>1400</v>
      </c>
      <c s="7" t="s">
        <v>362</v>
      </c>
      <c s="10">
        <v>15</v>
      </c>
      <c s="14"/>
      <c s="13">
        <f>ROUND((G134*F134),2)</f>
      </c>
      <c r="O134">
        <f>rekapitulace!H8</f>
      </c>
      <c>
        <f>O134/100*H134</f>
      </c>
    </row>
    <row r="135" spans="4:4" ht="25.5">
      <c r="D135" s="15" t="s">
        <v>1398</v>
      </c>
    </row>
    <row r="136" spans="1:16" ht="12.75">
      <c r="A136" s="7">
        <v>73</v>
      </c>
      <c s="7" t="s">
        <v>1401</v>
      </c>
      <c s="7" t="s">
        <v>44</v>
      </c>
      <c s="7" t="s">
        <v>1402</v>
      </c>
      <c s="7" t="s">
        <v>303</v>
      </c>
      <c s="10">
        <v>4.5</v>
      </c>
      <c s="14"/>
      <c s="13">
        <f>ROUND((G136*F136),2)</f>
      </c>
      <c r="O136">
        <f>rekapitulace!H8</f>
      </c>
      <c>
        <f>O136/100*H136</f>
      </c>
    </row>
    <row r="137" spans="4:4" ht="25.5">
      <c r="D137" s="15" t="s">
        <v>1403</v>
      </c>
    </row>
    <row r="138" spans="1:16" ht="12.75">
      <c r="A138" s="7">
        <v>74</v>
      </c>
      <c s="7" t="s">
        <v>1404</v>
      </c>
      <c s="7" t="s">
        <v>44</v>
      </c>
      <c s="7" t="s">
        <v>1405</v>
      </c>
      <c s="7" t="s">
        <v>303</v>
      </c>
      <c s="10">
        <v>15</v>
      </c>
      <c s="14"/>
      <c s="13">
        <f>ROUND((G138*F138),2)</f>
      </c>
      <c r="O138">
        <f>rekapitulace!H8</f>
      </c>
      <c>
        <f>O138/100*H138</f>
      </c>
    </row>
    <row r="139" spans="4:4" ht="25.5">
      <c r="D139" s="15" t="s">
        <v>1406</v>
      </c>
    </row>
    <row r="140" spans="1:16" ht="12.75" customHeight="1">
      <c r="A140" s="16"/>
      <c s="16"/>
      <c s="16" t="s">
        <v>36</v>
      </c>
      <c s="16" t="s">
        <v>375</v>
      </c>
      <c s="16"/>
      <c s="16"/>
      <c s="16"/>
      <c s="16">
        <f>SUM(H130:H139)</f>
      </c>
      <c r="P140">
        <f>ROUND(SUM(P130:P139),2)</f>
      </c>
    </row>
    <row r="142" spans="1:8" ht="12.75" customHeight="1">
      <c r="A142" s="9"/>
      <c s="9"/>
      <c s="9" t="s">
        <v>37</v>
      </c>
      <c s="9" t="s">
        <v>1407</v>
      </c>
      <c s="9"/>
      <c s="11"/>
      <c s="9"/>
      <c s="11"/>
    </row>
    <row r="143" spans="1:16" ht="12.75">
      <c r="A143" s="7">
        <v>75</v>
      </c>
      <c s="7" t="s">
        <v>1408</v>
      </c>
      <c s="7" t="s">
        <v>44</v>
      </c>
      <c s="7" t="s">
        <v>1409</v>
      </c>
      <c s="7" t="s">
        <v>362</v>
      </c>
      <c s="10">
        <v>2.513</v>
      </c>
      <c s="14"/>
      <c s="13">
        <f>ROUND((G143*F143),2)</f>
      </c>
      <c r="O143">
        <f>rekapitulace!H8</f>
      </c>
      <c>
        <f>O143/100*H143</f>
      </c>
    </row>
    <row r="144" spans="4:4" ht="114.75">
      <c r="D144" s="15" t="s">
        <v>1410</v>
      </c>
    </row>
    <row r="145" spans="1:16" ht="12.75" customHeight="1">
      <c r="A145" s="16"/>
      <c s="16"/>
      <c s="16" t="s">
        <v>37</v>
      </c>
      <c s="16" t="s">
        <v>1407</v>
      </c>
      <c s="16"/>
      <c s="16"/>
      <c s="16"/>
      <c s="16">
        <f>SUM(H143:H144)</f>
      </c>
      <c r="P145">
        <f>ROUND(SUM(P143:P144),2)</f>
      </c>
    </row>
    <row r="147" spans="1:8" ht="12.75" customHeight="1">
      <c r="A147" s="9"/>
      <c s="9"/>
      <c s="9" t="s">
        <v>1412</v>
      </c>
      <c s="9" t="s">
        <v>1411</v>
      </c>
      <c s="9"/>
      <c s="11"/>
      <c s="9"/>
      <c s="11"/>
    </row>
    <row r="148" spans="1:16" ht="12.75">
      <c r="A148" s="7">
        <v>76</v>
      </c>
      <c s="7" t="s">
        <v>1413</v>
      </c>
      <c s="7" t="s">
        <v>44</v>
      </c>
      <c s="7" t="s">
        <v>1414</v>
      </c>
      <c s="7" t="s">
        <v>547</v>
      </c>
      <c s="10">
        <v>0.024</v>
      </c>
      <c s="14"/>
      <c s="13">
        <f>ROUND((G148*F148),2)</f>
      </c>
      <c r="O148">
        <f>rekapitulace!H8</f>
      </c>
      <c>
        <f>O148/100*H148</f>
      </c>
    </row>
    <row r="149" spans="4:4" ht="140.25">
      <c r="D149" s="15" t="s">
        <v>1415</v>
      </c>
    </row>
    <row r="150" spans="1:16" ht="12.75">
      <c r="A150" s="7">
        <v>77</v>
      </c>
      <c s="7" t="s">
        <v>1416</v>
      </c>
      <c s="7" t="s">
        <v>44</v>
      </c>
      <c s="7" t="s">
        <v>1417</v>
      </c>
      <c s="7" t="s">
        <v>362</v>
      </c>
      <c s="10">
        <v>62.423</v>
      </c>
      <c s="14"/>
      <c s="13">
        <f>ROUND((G150*F150),2)</f>
      </c>
      <c r="O150">
        <f>rekapitulace!H8</f>
      </c>
      <c>
        <f>O150/100*H150</f>
      </c>
    </row>
    <row r="151" spans="4:4" ht="204">
      <c r="D151" s="15" t="s">
        <v>1418</v>
      </c>
    </row>
    <row r="152" spans="1:16" ht="12.75" customHeight="1">
      <c r="A152" s="16"/>
      <c s="16"/>
      <c s="16" t="s">
        <v>1412</v>
      </c>
      <c s="16" t="s">
        <v>1411</v>
      </c>
      <c s="16"/>
      <c s="16"/>
      <c s="16"/>
      <c s="16">
        <f>SUM(H148:H151)</f>
      </c>
      <c r="P152">
        <f>ROUND(SUM(P148:P151),2)</f>
      </c>
    </row>
    <row r="154" spans="1:8" ht="12.75" customHeight="1">
      <c r="A154" s="9"/>
      <c s="9"/>
      <c s="9" t="s">
        <v>40</v>
      </c>
      <c s="9" t="s">
        <v>1419</v>
      </c>
      <c s="9"/>
      <c s="11"/>
      <c s="9"/>
      <c s="11"/>
    </row>
    <row r="155" spans="1:16" ht="12.75">
      <c r="A155" s="7">
        <v>78</v>
      </c>
      <c s="7" t="s">
        <v>1420</v>
      </c>
      <c s="7" t="s">
        <v>44</v>
      </c>
      <c s="7" t="s">
        <v>1421</v>
      </c>
      <c s="7" t="s">
        <v>68</v>
      </c>
      <c s="10">
        <v>4</v>
      </c>
      <c s="14"/>
      <c s="13">
        <f>ROUND((G155*F155),2)</f>
      </c>
      <c r="O155">
        <f>rekapitulace!H8</f>
      </c>
      <c>
        <f>O155/100*H155</f>
      </c>
    </row>
    <row r="156" spans="1:16" ht="12.75">
      <c r="A156" s="7">
        <v>79</v>
      </c>
      <c s="7" t="s">
        <v>1422</v>
      </c>
      <c s="7" t="s">
        <v>44</v>
      </c>
      <c s="7" t="s">
        <v>1423</v>
      </c>
      <c s="7" t="s">
        <v>68</v>
      </c>
      <c s="10">
        <v>5</v>
      </c>
      <c s="14"/>
      <c s="13">
        <f>ROUND((G156*F156),2)</f>
      </c>
      <c r="O156">
        <f>rekapitulace!H8</f>
      </c>
      <c>
        <f>O156/100*H156</f>
      </c>
    </row>
    <row r="157" spans="1:16" ht="12.75">
      <c r="A157" s="7">
        <v>80</v>
      </c>
      <c s="7" t="s">
        <v>1424</v>
      </c>
      <c s="7" t="s">
        <v>44</v>
      </c>
      <c s="7" t="s">
        <v>1425</v>
      </c>
      <c s="7" t="s">
        <v>108</v>
      </c>
      <c s="10">
        <v>135</v>
      </c>
      <c s="14"/>
      <c s="13">
        <f>ROUND((G157*F157),2)</f>
      </c>
      <c r="O157">
        <f>rekapitulace!H8</f>
      </c>
      <c>
        <f>O157/100*H157</f>
      </c>
    </row>
    <row r="158" spans="1:16" ht="12.75" customHeight="1">
      <c r="A158" s="16"/>
      <c s="16"/>
      <c s="16" t="s">
        <v>40</v>
      </c>
      <c s="16" t="s">
        <v>1419</v>
      </c>
      <c s="16"/>
      <c s="16"/>
      <c s="16"/>
      <c s="16">
        <f>SUM(H155:H157)</f>
      </c>
      <c r="P158">
        <f>ROUND(SUM(P155:P157),2)</f>
      </c>
    </row>
    <row r="160" spans="1:8" ht="12.75" customHeight="1">
      <c r="A160" s="9"/>
      <c s="9"/>
      <c s="9" t="s">
        <v>1427</v>
      </c>
      <c s="9" t="s">
        <v>1426</v>
      </c>
      <c s="9"/>
      <c s="11"/>
      <c s="9"/>
      <c s="11"/>
    </row>
    <row r="161" spans="1:16" ht="12.75">
      <c r="A161" s="7">
        <v>81</v>
      </c>
      <c s="7" t="s">
        <v>1428</v>
      </c>
      <c s="7" t="s">
        <v>44</v>
      </c>
      <c s="7" t="s">
        <v>1429</v>
      </c>
      <c s="7" t="s">
        <v>46</v>
      </c>
      <c s="10">
        <v>1</v>
      </c>
      <c s="14"/>
      <c s="13">
        <f>ROUND((G161*F161),2)</f>
      </c>
      <c r="O161">
        <f>rekapitulace!H8</f>
      </c>
      <c>
        <f>O161/100*H161</f>
      </c>
    </row>
    <row r="162" spans="1:16" ht="12.75">
      <c r="A162" s="7">
        <v>82</v>
      </c>
      <c s="7" t="s">
        <v>1430</v>
      </c>
      <c s="7" t="s">
        <v>44</v>
      </c>
      <c s="7" t="s">
        <v>1431</v>
      </c>
      <c s="7" t="s">
        <v>46</v>
      </c>
      <c s="10">
        <v>2</v>
      </c>
      <c s="14"/>
      <c s="13">
        <f>ROUND((G162*F162),2)</f>
      </c>
      <c r="O162">
        <f>rekapitulace!H8</f>
      </c>
      <c>
        <f>O162/100*H162</f>
      </c>
    </row>
    <row r="163" spans="1:16" ht="12.75">
      <c r="A163" s="7">
        <v>83</v>
      </c>
      <c s="7" t="s">
        <v>1432</v>
      </c>
      <c s="7" t="s">
        <v>44</v>
      </c>
      <c s="7" t="s">
        <v>1433</v>
      </c>
      <c s="7" t="s">
        <v>46</v>
      </c>
      <c s="10">
        <v>1</v>
      </c>
      <c s="14"/>
      <c s="13">
        <f>ROUND((G163*F163),2)</f>
      </c>
      <c r="O163">
        <f>rekapitulace!H8</f>
      </c>
      <c>
        <f>O163/100*H163</f>
      </c>
    </row>
    <row r="164" spans="1:16" ht="12.75" customHeight="1">
      <c r="A164" s="16"/>
      <c s="16"/>
      <c s="16" t="s">
        <v>1427</v>
      </c>
      <c s="16" t="s">
        <v>1426</v>
      </c>
      <c s="16"/>
      <c s="16"/>
      <c s="16"/>
      <c s="16">
        <f>SUM(H161:H163)</f>
      </c>
      <c r="P164">
        <f>ROUND(SUM(P161:P163),2)</f>
      </c>
    </row>
    <row r="166" spans="1:16" ht="12.75" customHeight="1">
      <c r="A166" s="16"/>
      <c s="16"/>
      <c s="16"/>
      <c s="16" t="s">
        <v>63</v>
      </c>
      <c s="16"/>
      <c s="16"/>
      <c s="16"/>
      <c s="16">
        <f>+H62+H127+H140+H145+H152+H158+H164</f>
      </c>
      <c r="P166">
        <f>+P62+P127+P140+P145+P152+P158+P164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1434</v>
      </c>
      <c s="5" t="s">
        <v>1435</v>
      </c>
      <c s="5"/>
    </row>
    <row r="6" spans="1:5" ht="12.75" customHeight="1">
      <c r="A6" t="s">
        <v>17</v>
      </c>
      <c r="C6" s="5" t="s">
        <v>1436</v>
      </c>
      <c s="5" t="s">
        <v>1437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8593.2</v>
      </c>
      <c s="14"/>
      <c s="13">
        <f>ROUND((G12*F12),2)</f>
      </c>
      <c r="O12">
        <f>rekapitulace!H8</f>
      </c>
      <c>
        <f>O12/100*H12</f>
      </c>
    </row>
    <row r="13" spans="4:4" ht="127.5">
      <c r="D13" s="15" t="s">
        <v>1438</v>
      </c>
    </row>
    <row r="14" spans="1:16" ht="12.75">
      <c r="A14" s="7">
        <v>2</v>
      </c>
      <c s="7" t="s">
        <v>671</v>
      </c>
      <c s="7" t="s">
        <v>44</v>
      </c>
      <c s="7" t="s">
        <v>337</v>
      </c>
      <c s="7" t="s">
        <v>547</v>
      </c>
      <c s="10">
        <v>2342.983</v>
      </c>
      <c s="14"/>
      <c s="13">
        <f>ROUND((G14*F14),2)</f>
      </c>
      <c r="O14">
        <f>rekapitulace!H8</f>
      </c>
      <c>
        <f>O14/100*H14</f>
      </c>
    </row>
    <row r="15" spans="4:4" ht="409.5">
      <c r="D15" s="15" t="s">
        <v>1439</v>
      </c>
    </row>
    <row r="16" spans="1:16" ht="12.75">
      <c r="A16" s="7">
        <v>3</v>
      </c>
      <c s="7" t="s">
        <v>1440</v>
      </c>
      <c s="7" t="s">
        <v>44</v>
      </c>
      <c s="7" t="s">
        <v>1441</v>
      </c>
      <c s="7" t="s">
        <v>547</v>
      </c>
      <c s="10">
        <v>6140.8</v>
      </c>
      <c s="14"/>
      <c s="13">
        <f>ROUND((G16*F16),2)</f>
      </c>
      <c r="O16">
        <f>rekapitulace!H8</f>
      </c>
      <c>
        <f>O16/100*H16</f>
      </c>
    </row>
    <row r="17" spans="4:4" ht="102">
      <c r="D17" s="15" t="s">
        <v>1442</v>
      </c>
    </row>
    <row r="18" spans="1:16" ht="12.75">
      <c r="A18" s="7">
        <v>4</v>
      </c>
      <c s="7" t="s">
        <v>1443</v>
      </c>
      <c s="7" t="s">
        <v>44</v>
      </c>
      <c s="7" t="s">
        <v>1444</v>
      </c>
      <c s="7" t="s">
        <v>547</v>
      </c>
      <c s="10">
        <v>413.25</v>
      </c>
      <c s="14"/>
      <c s="13">
        <f>ROUND((G18*F18),2)</f>
      </c>
      <c r="O18">
        <f>rekapitulace!H8</f>
      </c>
      <c>
        <f>O18/100*H18</f>
      </c>
    </row>
    <row r="19" spans="4:4" ht="51">
      <c r="D19" s="15" t="s">
        <v>1445</v>
      </c>
    </row>
    <row r="20" spans="1:16" ht="12.75">
      <c r="A20" s="7">
        <v>5</v>
      </c>
      <c s="7" t="s">
        <v>1446</v>
      </c>
      <c s="7" t="s">
        <v>44</v>
      </c>
      <c s="7" t="s">
        <v>1447</v>
      </c>
      <c s="7" t="s">
        <v>547</v>
      </c>
      <c s="10">
        <v>65.36</v>
      </c>
      <c s="14"/>
      <c s="13">
        <f>ROUND((G20*F20),2)</f>
      </c>
      <c r="O20">
        <f>rekapitulace!H8</f>
      </c>
      <c>
        <f>O20/100*H20</f>
      </c>
    </row>
    <row r="21" spans="4:4" ht="51">
      <c r="D21" s="15" t="s">
        <v>1448</v>
      </c>
    </row>
    <row r="22" spans="1:16" ht="12.75" customHeight="1">
      <c r="A22" s="16"/>
      <c s="16"/>
      <c s="16" t="s">
        <v>42</v>
      </c>
      <c s="16" t="s">
        <v>41</v>
      </c>
      <c s="16"/>
      <c s="16"/>
      <c s="16"/>
      <c s="16">
        <f>SUM(H12:H21)</f>
      </c>
      <c r="P22">
        <f>ROUND(SUM(P12:P21),2)</f>
      </c>
    </row>
    <row r="24" spans="1:8" ht="12.75" customHeight="1">
      <c r="A24" s="9"/>
      <c s="9"/>
      <c s="9" t="s">
        <v>24</v>
      </c>
      <c s="9" t="s">
        <v>342</v>
      </c>
      <c s="9"/>
      <c s="11"/>
      <c s="9"/>
      <c s="11"/>
    </row>
    <row r="25" spans="1:16" ht="12.75">
      <c r="A25" s="7">
        <v>6</v>
      </c>
      <c s="7" t="s">
        <v>1449</v>
      </c>
      <c s="7" t="s">
        <v>44</v>
      </c>
      <c s="7" t="s">
        <v>1450</v>
      </c>
      <c s="7" t="s">
        <v>362</v>
      </c>
      <c s="10">
        <v>1189</v>
      </c>
      <c s="14"/>
      <c s="13">
        <f>ROUND((G25*F25),2)</f>
      </c>
      <c r="O25">
        <f>rekapitulace!H8</f>
      </c>
      <c>
        <f>O25/100*H25</f>
      </c>
    </row>
    <row r="26" spans="4:4" ht="51">
      <c r="D26" s="15" t="s">
        <v>1451</v>
      </c>
    </row>
    <row r="27" spans="1:16" ht="12.75">
      <c r="A27" s="7">
        <v>7</v>
      </c>
      <c s="7" t="s">
        <v>1452</v>
      </c>
      <c s="7" t="s">
        <v>44</v>
      </c>
      <c s="7" t="s">
        <v>1453</v>
      </c>
      <c s="7" t="s">
        <v>68</v>
      </c>
      <c s="10">
        <v>11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1454</v>
      </c>
    </row>
    <row r="29" spans="1:16" ht="12.75">
      <c r="A29" s="7">
        <v>8</v>
      </c>
      <c s="7" t="s">
        <v>1455</v>
      </c>
      <c s="7" t="s">
        <v>44</v>
      </c>
      <c s="7" t="s">
        <v>1456</v>
      </c>
      <c s="7" t="s">
        <v>68</v>
      </c>
      <c s="10">
        <v>21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331</v>
      </c>
    </row>
    <row r="31" spans="1:16" ht="12.75">
      <c r="A31" s="7">
        <v>9</v>
      </c>
      <c s="7" t="s">
        <v>1457</v>
      </c>
      <c s="7" t="s">
        <v>44</v>
      </c>
      <c s="7" t="s">
        <v>1458</v>
      </c>
      <c s="7" t="s">
        <v>68</v>
      </c>
      <c s="10">
        <v>79</v>
      </c>
      <c s="14"/>
      <c s="13">
        <f>ROUND((G31*F31),2)</f>
      </c>
      <c r="O31">
        <f>rekapitulace!H8</f>
      </c>
      <c>
        <f>O31/100*H31</f>
      </c>
    </row>
    <row r="32" spans="4:4" ht="25.5">
      <c r="D32" s="15" t="s">
        <v>1459</v>
      </c>
    </row>
    <row r="33" spans="1:16" ht="12.75">
      <c r="A33" s="7">
        <v>10</v>
      </c>
      <c s="7" t="s">
        <v>1460</v>
      </c>
      <c s="7" t="s">
        <v>44</v>
      </c>
      <c s="7" t="s">
        <v>1461</v>
      </c>
      <c s="7" t="s">
        <v>303</v>
      </c>
      <c s="10">
        <v>136</v>
      </c>
      <c s="14"/>
      <c s="13">
        <f>ROUND((G33*F33),2)</f>
      </c>
      <c r="O33">
        <f>rekapitulace!H8</f>
      </c>
      <c>
        <f>O33/100*H33</f>
      </c>
    </row>
    <row r="34" spans="4:4" ht="191.25">
      <c r="D34" s="15" t="s">
        <v>1462</v>
      </c>
    </row>
    <row r="35" spans="1:16" ht="12.75">
      <c r="A35" s="7">
        <v>11</v>
      </c>
      <c s="7" t="s">
        <v>1463</v>
      </c>
      <c s="7" t="s">
        <v>44</v>
      </c>
      <c s="7" t="s">
        <v>1464</v>
      </c>
      <c s="7" t="s">
        <v>303</v>
      </c>
      <c s="10">
        <v>10.92</v>
      </c>
      <c s="14"/>
      <c s="13">
        <f>ROUND((G35*F35),2)</f>
      </c>
      <c r="O35">
        <f>rekapitulace!H8</f>
      </c>
      <c>
        <f>O35/100*H35</f>
      </c>
    </row>
    <row r="36" spans="4:4" ht="102">
      <c r="D36" s="15" t="s">
        <v>1465</v>
      </c>
    </row>
    <row r="37" spans="1:16" ht="12.75">
      <c r="A37" s="7">
        <v>12</v>
      </c>
      <c s="7" t="s">
        <v>1466</v>
      </c>
      <c s="7" t="s">
        <v>44</v>
      </c>
      <c s="7" t="s">
        <v>1467</v>
      </c>
      <c s="7" t="s">
        <v>303</v>
      </c>
      <c s="10">
        <v>2</v>
      </c>
      <c s="14"/>
      <c s="13">
        <f>ROUND((G37*F37),2)</f>
      </c>
      <c r="O37">
        <f>rekapitulace!H8</f>
      </c>
      <c>
        <f>O37/100*H37</f>
      </c>
    </row>
    <row r="38" spans="4:4" ht="63.75">
      <c r="D38" s="15" t="s">
        <v>1468</v>
      </c>
    </row>
    <row r="39" spans="1:16" ht="12.75">
      <c r="A39" s="7">
        <v>13</v>
      </c>
      <c s="7" t="s">
        <v>1469</v>
      </c>
      <c s="7" t="s">
        <v>44</v>
      </c>
      <c s="7" t="s">
        <v>1470</v>
      </c>
      <c s="7" t="s">
        <v>303</v>
      </c>
      <c s="10">
        <v>4.32</v>
      </c>
      <c s="14"/>
      <c s="13">
        <f>ROUND((G39*F39),2)</f>
      </c>
      <c r="O39">
        <f>rekapitulace!H8</f>
      </c>
      <c>
        <f>O39/100*H39</f>
      </c>
    </row>
    <row r="40" spans="4:4" ht="38.25">
      <c r="D40" s="15" t="s">
        <v>1471</v>
      </c>
    </row>
    <row r="41" spans="1:16" ht="12.75">
      <c r="A41" s="7">
        <v>14</v>
      </c>
      <c s="7" t="s">
        <v>674</v>
      </c>
      <c s="7" t="s">
        <v>44</v>
      </c>
      <c s="7" t="s">
        <v>675</v>
      </c>
      <c s="7" t="s">
        <v>362</v>
      </c>
      <c s="10">
        <v>82.8</v>
      </c>
      <c s="14"/>
      <c s="13">
        <f>ROUND((G41*F41),2)</f>
      </c>
      <c r="O41">
        <f>rekapitulace!H8</f>
      </c>
      <c>
        <f>O41/100*H41</f>
      </c>
    </row>
    <row r="42" spans="4:4" ht="38.25">
      <c r="D42" s="15" t="s">
        <v>1472</v>
      </c>
    </row>
    <row r="43" spans="1:16" ht="12.75">
      <c r="A43" s="7">
        <v>15</v>
      </c>
      <c s="7" t="s">
        <v>1473</v>
      </c>
      <c s="7" t="s">
        <v>44</v>
      </c>
      <c s="7" t="s">
        <v>1474</v>
      </c>
      <c s="7" t="s">
        <v>303</v>
      </c>
      <c s="10">
        <v>388.88</v>
      </c>
      <c s="14"/>
      <c s="13">
        <f>ROUND((G43*F43),2)</f>
      </c>
      <c r="O43">
        <f>rekapitulace!H8</f>
      </c>
      <c>
        <f>O43/100*H43</f>
      </c>
    </row>
    <row r="44" spans="4:4" ht="280.5">
      <c r="D44" s="15" t="s">
        <v>1475</v>
      </c>
    </row>
    <row r="45" spans="1:16" ht="12.75">
      <c r="A45" s="7">
        <v>16</v>
      </c>
      <c s="7" t="s">
        <v>1476</v>
      </c>
      <c s="7" t="s">
        <v>44</v>
      </c>
      <c s="7" t="s">
        <v>1477</v>
      </c>
      <c s="7" t="s">
        <v>303</v>
      </c>
      <c s="10">
        <v>173.5</v>
      </c>
      <c s="14"/>
      <c s="13">
        <f>ROUND((G45*F45),2)</f>
      </c>
      <c r="O45">
        <f>rekapitulace!H8</f>
      </c>
      <c>
        <f>O45/100*H45</f>
      </c>
    </row>
    <row r="46" spans="4:4" ht="102">
      <c r="D46" s="15" t="s">
        <v>1478</v>
      </c>
    </row>
    <row r="47" spans="1:16" ht="12.75">
      <c r="A47" s="7">
        <v>17</v>
      </c>
      <c s="7" t="s">
        <v>1479</v>
      </c>
      <c s="7" t="s">
        <v>44</v>
      </c>
      <c s="7" t="s">
        <v>1480</v>
      </c>
      <c s="7" t="s">
        <v>108</v>
      </c>
      <c s="10">
        <v>77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300</v>
      </c>
    </row>
    <row r="49" spans="1:16" ht="12.75">
      <c r="A49" s="7">
        <v>18</v>
      </c>
      <c s="7" t="s">
        <v>1481</v>
      </c>
      <c s="7" t="s">
        <v>44</v>
      </c>
      <c s="7" t="s">
        <v>1482</v>
      </c>
      <c s="7" t="s">
        <v>303</v>
      </c>
      <c s="10">
        <v>2.2</v>
      </c>
      <c s="14"/>
      <c s="13">
        <f>ROUND((G49*F49),2)</f>
      </c>
      <c r="O49">
        <f>rekapitulace!H8</f>
      </c>
      <c>
        <f>O49/100*H49</f>
      </c>
    </row>
    <row r="50" spans="4:4" ht="178.5">
      <c r="D50" s="15" t="s">
        <v>1483</v>
      </c>
    </row>
    <row r="51" spans="1:16" ht="12.75">
      <c r="A51" s="7">
        <v>19</v>
      </c>
      <c s="7" t="s">
        <v>509</v>
      </c>
      <c s="7" t="s">
        <v>44</v>
      </c>
      <c s="7" t="s">
        <v>510</v>
      </c>
      <c s="7" t="s">
        <v>303</v>
      </c>
      <c s="10">
        <v>2550.8</v>
      </c>
      <c s="14"/>
      <c s="13">
        <f>ROUND((G51*F51),2)</f>
      </c>
      <c r="O51">
        <f>rekapitulace!H8</f>
      </c>
      <c>
        <f>O51/100*H51</f>
      </c>
    </row>
    <row r="52" spans="4:4" ht="51">
      <c r="D52" s="15" t="s">
        <v>1484</v>
      </c>
    </row>
    <row r="53" spans="1:16" ht="12.75">
      <c r="A53" s="7">
        <v>20</v>
      </c>
      <c s="7" t="s">
        <v>343</v>
      </c>
      <c s="7" t="s">
        <v>59</v>
      </c>
      <c s="7" t="s">
        <v>1485</v>
      </c>
      <c s="7" t="s">
        <v>303</v>
      </c>
      <c s="10">
        <v>5954</v>
      </c>
      <c s="14"/>
      <c s="13">
        <f>ROUND((G53*F53),2)</f>
      </c>
      <c r="O53">
        <f>rekapitulace!H8</f>
      </c>
      <c>
        <f>O53/100*H53</f>
      </c>
    </row>
    <row r="54" spans="4:4" ht="409.5">
      <c r="D54" s="15" t="s">
        <v>1486</v>
      </c>
    </row>
    <row r="55" spans="1:16" ht="12.75">
      <c r="A55" s="7">
        <v>21</v>
      </c>
      <c s="7" t="s">
        <v>343</v>
      </c>
      <c s="7" t="s">
        <v>61</v>
      </c>
      <c s="7" t="s">
        <v>1487</v>
      </c>
      <c s="7" t="s">
        <v>303</v>
      </c>
      <c s="10">
        <v>5674</v>
      </c>
      <c s="14"/>
      <c s="13">
        <f>ROUND((G55*F55),2)</f>
      </c>
      <c r="O55">
        <f>rekapitulace!H8</f>
      </c>
      <c>
        <f>O55/100*H55</f>
      </c>
    </row>
    <row r="56" spans="4:4" ht="114.75">
      <c r="D56" s="15" t="s">
        <v>1488</v>
      </c>
    </row>
    <row r="57" spans="1:16" ht="12.75">
      <c r="A57" s="7">
        <v>22</v>
      </c>
      <c s="7" t="s">
        <v>1489</v>
      </c>
      <c s="7" t="s">
        <v>59</v>
      </c>
      <c s="7" t="s">
        <v>1490</v>
      </c>
      <c s="7" t="s">
        <v>303</v>
      </c>
      <c s="10">
        <v>1380</v>
      </c>
      <c s="14"/>
      <c s="13">
        <f>ROUND((G57*F57),2)</f>
      </c>
      <c r="O57">
        <f>rekapitulace!H8</f>
      </c>
      <c>
        <f>O57/100*H57</f>
      </c>
    </row>
    <row r="58" spans="4:4" ht="409.5">
      <c r="D58" s="15" t="s">
        <v>1491</v>
      </c>
    </row>
    <row r="59" spans="1:16" ht="12.75">
      <c r="A59" s="7">
        <v>23</v>
      </c>
      <c s="7" t="s">
        <v>1489</v>
      </c>
      <c s="7" t="s">
        <v>61</v>
      </c>
      <c s="7" t="s">
        <v>1492</v>
      </c>
      <c s="7" t="s">
        <v>303</v>
      </c>
      <c s="10">
        <v>2294.6</v>
      </c>
      <c s="14"/>
      <c s="13">
        <f>ROUND((G59*F59),2)</f>
      </c>
      <c r="O59">
        <f>rekapitulace!H8</f>
      </c>
      <c>
        <f>O59/100*H59</f>
      </c>
    </row>
    <row r="60" spans="4:4" ht="102">
      <c r="D60" s="15" t="s">
        <v>1493</v>
      </c>
    </row>
    <row r="61" spans="1:16" ht="12.75">
      <c r="A61" s="7">
        <v>24</v>
      </c>
      <c s="7" t="s">
        <v>346</v>
      </c>
      <c s="7" t="s">
        <v>59</v>
      </c>
      <c s="7" t="s">
        <v>679</v>
      </c>
      <c s="7" t="s">
        <v>303</v>
      </c>
      <c s="10">
        <v>5954</v>
      </c>
      <c s="14"/>
      <c s="13">
        <f>ROUND((G61*F61),2)</f>
      </c>
      <c r="O61">
        <f>rekapitulace!H8</f>
      </c>
      <c>
        <f>O61/100*H61</f>
      </c>
    </row>
    <row r="62" spans="4:4" ht="204">
      <c r="D62" s="15" t="s">
        <v>1494</v>
      </c>
    </row>
    <row r="63" spans="1:16" ht="12.75">
      <c r="A63" s="7">
        <v>25</v>
      </c>
      <c s="7" t="s">
        <v>346</v>
      </c>
      <c s="7" t="s">
        <v>61</v>
      </c>
      <c s="7" t="s">
        <v>1495</v>
      </c>
      <c s="7" t="s">
        <v>303</v>
      </c>
      <c s="10">
        <v>1380</v>
      </c>
      <c s="14"/>
      <c s="13">
        <f>ROUND((G63*F63),2)</f>
      </c>
      <c r="O63">
        <f>rekapitulace!H8</f>
      </c>
      <c>
        <f>O63/100*H63</f>
      </c>
    </row>
    <row r="64" spans="4:4" ht="153">
      <c r="D64" s="15" t="s">
        <v>1496</v>
      </c>
    </row>
    <row r="65" spans="1:16" ht="12.75">
      <c r="A65" s="7">
        <v>26</v>
      </c>
      <c s="7" t="s">
        <v>869</v>
      </c>
      <c s="7" t="s">
        <v>44</v>
      </c>
      <c s="7" t="s">
        <v>870</v>
      </c>
      <c s="7" t="s">
        <v>303</v>
      </c>
      <c s="10">
        <v>430</v>
      </c>
      <c s="14"/>
      <c s="13">
        <f>ROUND((G65*F65),2)</f>
      </c>
      <c r="O65">
        <f>rekapitulace!H8</f>
      </c>
      <c>
        <f>O65/100*H65</f>
      </c>
    </row>
    <row r="66" spans="4:4" ht="38.25">
      <c r="D66" s="15" t="s">
        <v>1497</v>
      </c>
    </row>
    <row r="67" spans="1:16" ht="12.75">
      <c r="A67" s="7">
        <v>27</v>
      </c>
      <c s="7" t="s">
        <v>1498</v>
      </c>
      <c s="7" t="s">
        <v>44</v>
      </c>
      <c s="7" t="s">
        <v>1499</v>
      </c>
      <c s="7" t="s">
        <v>303</v>
      </c>
      <c s="10">
        <v>193.4</v>
      </c>
      <c s="14"/>
      <c s="13">
        <f>ROUND((G67*F67),2)</f>
      </c>
      <c r="O67">
        <f>rekapitulace!H8</f>
      </c>
      <c>
        <f>O67/100*H67</f>
      </c>
    </row>
    <row r="68" spans="4:4" ht="89.25">
      <c r="D68" s="15" t="s">
        <v>1500</v>
      </c>
    </row>
    <row r="69" spans="1:16" ht="12.75">
      <c r="A69" s="7">
        <v>28</v>
      </c>
      <c s="7" t="s">
        <v>1501</v>
      </c>
      <c s="7" t="s">
        <v>44</v>
      </c>
      <c s="7" t="s">
        <v>1502</v>
      </c>
      <c s="7" t="s">
        <v>303</v>
      </c>
      <c s="10">
        <v>1380</v>
      </c>
      <c s="14"/>
      <c s="13">
        <f>ROUND((G69*F69),2)</f>
      </c>
      <c r="O69">
        <f>rekapitulace!H8</f>
      </c>
      <c>
        <f>O69/100*H69</f>
      </c>
    </row>
    <row r="70" spans="4:4" ht="140.25">
      <c r="D70" s="15" t="s">
        <v>1503</v>
      </c>
    </row>
    <row r="71" spans="1:16" ht="12.75">
      <c r="A71" s="7">
        <v>29</v>
      </c>
      <c s="7" t="s">
        <v>977</v>
      </c>
      <c s="7" t="s">
        <v>44</v>
      </c>
      <c s="7" t="s">
        <v>978</v>
      </c>
      <c s="7" t="s">
        <v>303</v>
      </c>
      <c s="10">
        <v>1.2</v>
      </c>
      <c s="14"/>
      <c s="13">
        <f>ROUND((G71*F71),2)</f>
      </c>
      <c r="O71">
        <f>rekapitulace!H8</f>
      </c>
      <c>
        <f>O71/100*H71</f>
      </c>
    </row>
    <row r="72" spans="4:4" ht="76.5">
      <c r="D72" s="15" t="s">
        <v>1504</v>
      </c>
    </row>
    <row r="73" spans="1:16" ht="12.75">
      <c r="A73" s="7">
        <v>30</v>
      </c>
      <c s="7" t="s">
        <v>945</v>
      </c>
      <c s="7" t="s">
        <v>44</v>
      </c>
      <c s="7" t="s">
        <v>946</v>
      </c>
      <c s="7" t="s">
        <v>303</v>
      </c>
      <c s="10">
        <v>7194</v>
      </c>
      <c s="14"/>
      <c s="13">
        <f>ROUND((G73*F73),2)</f>
      </c>
      <c r="O73">
        <f>rekapitulace!H8</f>
      </c>
      <c>
        <f>O73/100*H73</f>
      </c>
    </row>
    <row r="74" spans="4:4" ht="318.75">
      <c r="D74" s="15" t="s">
        <v>1505</v>
      </c>
    </row>
    <row r="75" spans="1:16" ht="12.75">
      <c r="A75" s="7">
        <v>31</v>
      </c>
      <c s="7" t="s">
        <v>351</v>
      </c>
      <c s="7" t="s">
        <v>44</v>
      </c>
      <c s="7" t="s">
        <v>352</v>
      </c>
      <c s="7" t="s">
        <v>303</v>
      </c>
      <c s="10">
        <v>18478</v>
      </c>
      <c s="14"/>
      <c s="13">
        <f>ROUND((G75*F75),2)</f>
      </c>
      <c r="O75">
        <f>rekapitulace!H8</f>
      </c>
      <c>
        <f>O75/100*H75</f>
      </c>
    </row>
    <row r="76" spans="4:4" ht="409.5">
      <c r="D76" s="15" t="s">
        <v>1506</v>
      </c>
    </row>
    <row r="77" spans="1:16" ht="12.75">
      <c r="A77" s="7">
        <v>32</v>
      </c>
      <c s="7" t="s">
        <v>519</v>
      </c>
      <c s="7" t="s">
        <v>44</v>
      </c>
      <c s="7" t="s">
        <v>520</v>
      </c>
      <c s="7" t="s">
        <v>303</v>
      </c>
      <c s="10">
        <v>140</v>
      </c>
      <c s="14"/>
      <c s="13">
        <f>ROUND((G77*F77),2)</f>
      </c>
      <c r="O77">
        <f>rekapitulace!H8</f>
      </c>
      <c>
        <f>O77/100*H77</f>
      </c>
    </row>
    <row r="78" spans="4:4" ht="242.25">
      <c r="D78" s="15" t="s">
        <v>1507</v>
      </c>
    </row>
    <row r="79" spans="1:16" ht="12.75" customHeight="1">
      <c r="A79" s="16"/>
      <c s="16"/>
      <c s="16" t="s">
        <v>24</v>
      </c>
      <c s="16" t="s">
        <v>342</v>
      </c>
      <c s="16"/>
      <c s="16"/>
      <c s="16"/>
      <c s="16">
        <f>SUM(H25:H78)</f>
      </c>
      <c r="P79">
        <f>ROUND(SUM(P25:P78),2)</f>
      </c>
    </row>
    <row r="81" spans="1:8" ht="12.75" customHeight="1">
      <c r="A81" s="9"/>
      <c s="9"/>
      <c s="9" t="s">
        <v>34</v>
      </c>
      <c s="9" t="s">
        <v>370</v>
      </c>
      <c s="9"/>
      <c s="11"/>
      <c s="9"/>
      <c s="11"/>
    </row>
    <row r="82" spans="1:16" ht="12.75">
      <c r="A82" s="7">
        <v>33</v>
      </c>
      <c s="7" t="s">
        <v>1025</v>
      </c>
      <c s="7" t="s">
        <v>44</v>
      </c>
      <c s="7" t="s">
        <v>1026</v>
      </c>
      <c s="7" t="s">
        <v>303</v>
      </c>
      <c s="10">
        <v>1.2</v>
      </c>
      <c s="14"/>
      <c s="13">
        <f>ROUND((G82*F82),2)</f>
      </c>
      <c r="O82">
        <f>rekapitulace!H8</f>
      </c>
      <c>
        <f>O82/100*H82</f>
      </c>
    </row>
    <row r="83" spans="4:4" ht="89.25">
      <c r="D83" s="15" t="s">
        <v>1508</v>
      </c>
    </row>
    <row r="84" spans="1:16" ht="12.75" customHeight="1">
      <c r="A84" s="16"/>
      <c s="16"/>
      <c s="16" t="s">
        <v>34</v>
      </c>
      <c s="16" t="s">
        <v>370</v>
      </c>
      <c s="16"/>
      <c s="16"/>
      <c s="16"/>
      <c s="16">
        <f>SUM(H82:H83)</f>
      </c>
      <c r="P84">
        <f>ROUND(SUM(P82:P83),2)</f>
      </c>
    </row>
    <row r="86" spans="1:8" ht="12.75" customHeight="1">
      <c r="A86" s="9"/>
      <c s="9"/>
      <c s="9" t="s">
        <v>35</v>
      </c>
      <c s="9" t="s">
        <v>552</v>
      </c>
      <c s="9"/>
      <c s="11"/>
      <c s="9"/>
      <c s="11"/>
    </row>
    <row r="87" spans="1:16" ht="12.75">
      <c r="A87" s="7">
        <v>34</v>
      </c>
      <c s="7" t="s">
        <v>1509</v>
      </c>
      <c s="7" t="s">
        <v>44</v>
      </c>
      <c s="7" t="s">
        <v>1510</v>
      </c>
      <c s="7" t="s">
        <v>93</v>
      </c>
      <c s="10">
        <v>1</v>
      </c>
      <c s="14"/>
      <c s="13">
        <f>ROUND((G87*F87),2)</f>
      </c>
      <c r="O87">
        <f>rekapitulace!H8</f>
      </c>
      <c>
        <f>O87/100*H87</f>
      </c>
    </row>
    <row r="88" spans="4:4" ht="63.75">
      <c r="D88" s="15" t="s">
        <v>1511</v>
      </c>
    </row>
    <row r="89" spans="1:16" ht="12.75" customHeight="1">
      <c r="A89" s="16"/>
      <c s="16"/>
      <c s="16" t="s">
        <v>35</v>
      </c>
      <c s="16" t="s">
        <v>552</v>
      </c>
      <c s="16"/>
      <c s="16"/>
      <c s="16"/>
      <c s="16">
        <f>SUM(H87:H88)</f>
      </c>
      <c r="P89">
        <f>ROUND(SUM(P87:P88),2)</f>
      </c>
    </row>
    <row r="91" spans="1:8" ht="12.75" customHeight="1">
      <c r="A91" s="9"/>
      <c s="9"/>
      <c s="9" t="s">
        <v>37</v>
      </c>
      <c s="9" t="s">
        <v>382</v>
      </c>
      <c s="9"/>
      <c s="11"/>
      <c s="9"/>
      <c s="11"/>
    </row>
    <row r="92" spans="1:16" ht="12.75">
      <c r="A92" s="7">
        <v>35</v>
      </c>
      <c s="7" t="s">
        <v>1512</v>
      </c>
      <c s="7" t="s">
        <v>44</v>
      </c>
      <c s="7" t="s">
        <v>1513</v>
      </c>
      <c s="7" t="s">
        <v>303</v>
      </c>
      <c s="10">
        <v>3532</v>
      </c>
      <c s="14"/>
      <c s="13">
        <f>ROUND((G92*F92),2)</f>
      </c>
      <c r="O92">
        <f>rekapitulace!H8</f>
      </c>
      <c>
        <f>O92/100*H92</f>
      </c>
    </row>
    <row r="93" spans="4:4" ht="89.25">
      <c r="D93" s="15" t="s">
        <v>1514</v>
      </c>
    </row>
    <row r="94" spans="1:16" ht="12.75" customHeight="1">
      <c r="A94" s="16"/>
      <c s="16"/>
      <c s="16" t="s">
        <v>37</v>
      </c>
      <c s="16" t="s">
        <v>382</v>
      </c>
      <c s="16"/>
      <c s="16"/>
      <c s="16"/>
      <c s="16">
        <f>SUM(H92:H93)</f>
      </c>
      <c r="P94">
        <f>ROUND(SUM(P92:P93),2)</f>
      </c>
    </row>
    <row r="96" spans="1:8" ht="12.75" customHeight="1">
      <c r="A96" s="9"/>
      <c s="9"/>
      <c s="9" t="s">
        <v>39</v>
      </c>
      <c s="9" t="s">
        <v>585</v>
      </c>
      <c s="9"/>
      <c s="11"/>
      <c s="9"/>
      <c s="11"/>
    </row>
    <row r="97" spans="1:16" ht="12.75">
      <c r="A97" s="7">
        <v>36</v>
      </c>
      <c s="7" t="s">
        <v>1515</v>
      </c>
      <c s="7" t="s">
        <v>44</v>
      </c>
      <c s="7" t="s">
        <v>1516</v>
      </c>
      <c s="7" t="s">
        <v>362</v>
      </c>
      <c s="10">
        <v>5.4</v>
      </c>
      <c s="14"/>
      <c s="13">
        <f>ROUND((G97*F97),2)</f>
      </c>
      <c r="O97">
        <f>rekapitulace!H8</f>
      </c>
      <c>
        <f>O97/100*H97</f>
      </c>
    </row>
    <row r="98" spans="4:4" ht="89.25">
      <c r="D98" s="15" t="s">
        <v>1517</v>
      </c>
    </row>
    <row r="99" spans="1:16" ht="12.75" customHeight="1">
      <c r="A99" s="16"/>
      <c s="16"/>
      <c s="16" t="s">
        <v>39</v>
      </c>
      <c s="16" t="s">
        <v>585</v>
      </c>
      <c s="16"/>
      <c s="16"/>
      <c s="16"/>
      <c s="16">
        <f>SUM(H97:H98)</f>
      </c>
      <c r="P99">
        <f>ROUND(SUM(P97:P98),2)</f>
      </c>
    </row>
    <row r="101" spans="1:8" ht="12.75" customHeight="1">
      <c r="A101" s="9"/>
      <c s="9"/>
      <c s="9" t="s">
        <v>83</v>
      </c>
      <c s="9" t="s">
        <v>82</v>
      </c>
      <c s="9"/>
      <c s="11"/>
      <c s="9"/>
      <c s="11"/>
    </row>
    <row r="102" spans="1:16" ht="12.75">
      <c r="A102" s="7">
        <v>37</v>
      </c>
      <c s="7" t="s">
        <v>720</v>
      </c>
      <c s="7" t="s">
        <v>44</v>
      </c>
      <c s="7" t="s">
        <v>721</v>
      </c>
      <c s="7" t="s">
        <v>108</v>
      </c>
      <c s="10">
        <v>13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1518</v>
      </c>
    </row>
    <row r="104" spans="1:16" ht="12.75">
      <c r="A104" s="7">
        <v>38</v>
      </c>
      <c s="7" t="s">
        <v>1519</v>
      </c>
      <c s="7" t="s">
        <v>44</v>
      </c>
      <c s="7" t="s">
        <v>1520</v>
      </c>
      <c s="7" t="s">
        <v>68</v>
      </c>
      <c s="10">
        <v>1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133</v>
      </c>
    </row>
    <row r="106" spans="1:16" ht="12.75">
      <c r="A106" s="7">
        <v>40</v>
      </c>
      <c s="7" t="s">
        <v>1521</v>
      </c>
      <c s="7" t="s">
        <v>61</v>
      </c>
      <c s="7" t="s">
        <v>1522</v>
      </c>
      <c s="7" t="s">
        <v>68</v>
      </c>
      <c s="10">
        <v>7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1523</v>
      </c>
    </row>
    <row r="108" spans="1:16" ht="12.75">
      <c r="A108" s="7">
        <v>39</v>
      </c>
      <c s="7" t="s">
        <v>1521</v>
      </c>
      <c s="7" t="s">
        <v>59</v>
      </c>
      <c s="7" t="s">
        <v>1524</v>
      </c>
      <c s="7" t="s">
        <v>68</v>
      </c>
      <c s="10">
        <v>3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72</v>
      </c>
    </row>
    <row r="110" spans="1:16" ht="12.75">
      <c r="A110" s="7">
        <v>41</v>
      </c>
      <c s="7" t="s">
        <v>1525</v>
      </c>
      <c s="7" t="s">
        <v>44</v>
      </c>
      <c s="7" t="s">
        <v>1526</v>
      </c>
      <c s="7" t="s">
        <v>68</v>
      </c>
      <c s="10">
        <v>1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1527</v>
      </c>
    </row>
    <row r="112" spans="1:16" ht="12.75">
      <c r="A112" s="7">
        <v>42</v>
      </c>
      <c s="7" t="s">
        <v>1528</v>
      </c>
      <c s="7" t="s">
        <v>44</v>
      </c>
      <c s="7" t="s">
        <v>1529</v>
      </c>
      <c s="7" t="s">
        <v>68</v>
      </c>
      <c s="10">
        <v>5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1530</v>
      </c>
    </row>
    <row r="114" spans="1:16" ht="12.75">
      <c r="A114" s="7">
        <v>43</v>
      </c>
      <c s="7" t="s">
        <v>1531</v>
      </c>
      <c s="7" t="s">
        <v>44</v>
      </c>
      <c s="7" t="s">
        <v>1532</v>
      </c>
      <c s="7" t="s">
        <v>68</v>
      </c>
      <c s="10">
        <v>2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102</v>
      </c>
    </row>
    <row r="116" spans="1:16" ht="12.75">
      <c r="A116" s="7">
        <v>44</v>
      </c>
      <c s="7" t="s">
        <v>1533</v>
      </c>
      <c s="7" t="s">
        <v>44</v>
      </c>
      <c s="7" t="s">
        <v>1534</v>
      </c>
      <c s="7" t="s">
        <v>68</v>
      </c>
      <c s="10">
        <v>1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133</v>
      </c>
    </row>
    <row r="118" spans="1:16" ht="12.75">
      <c r="A118" s="7">
        <v>45</v>
      </c>
      <c s="7" t="s">
        <v>1535</v>
      </c>
      <c s="7" t="s">
        <v>44</v>
      </c>
      <c s="7" t="s">
        <v>1536</v>
      </c>
      <c s="7" t="s">
        <v>303</v>
      </c>
      <c s="10">
        <v>300</v>
      </c>
      <c s="14"/>
      <c s="13">
        <f>ROUND((G118*F118),2)</f>
      </c>
      <c r="O118">
        <f>rekapitulace!H8</f>
      </c>
      <c>
        <f>O118/100*H118</f>
      </c>
    </row>
    <row r="119" spans="4:4" ht="242.25">
      <c r="D119" s="15" t="s">
        <v>1537</v>
      </c>
    </row>
    <row r="120" spans="1:16" ht="12.75">
      <c r="A120" s="7">
        <v>46</v>
      </c>
      <c s="7" t="s">
        <v>1538</v>
      </c>
      <c s="7" t="s">
        <v>44</v>
      </c>
      <c s="7" t="s">
        <v>1539</v>
      </c>
      <c s="7" t="s">
        <v>303</v>
      </c>
      <c s="10">
        <v>3232</v>
      </c>
      <c s="14"/>
      <c s="13">
        <f>ROUND((G120*F120),2)</f>
      </c>
      <c r="O120">
        <f>rekapitulace!H8</f>
      </c>
      <c>
        <f>O120/100*H120</f>
      </c>
    </row>
    <row r="121" spans="4:4" ht="165.75">
      <c r="D121" s="15" t="s">
        <v>1540</v>
      </c>
    </row>
    <row r="122" spans="1:16" ht="12.75">
      <c r="A122" s="7">
        <v>47</v>
      </c>
      <c s="7" t="s">
        <v>1541</v>
      </c>
      <c s="7" t="s">
        <v>44</v>
      </c>
      <c s="7" t="s">
        <v>1542</v>
      </c>
      <c s="7" t="s">
        <v>108</v>
      </c>
      <c s="10">
        <v>992</v>
      </c>
      <c s="14"/>
      <c s="13">
        <f>ROUND((G122*F122),2)</f>
      </c>
      <c r="O122">
        <f>rekapitulace!H8</f>
      </c>
      <c>
        <f>O122/100*H122</f>
      </c>
    </row>
    <row r="123" spans="4:4" ht="38.25">
      <c r="D123" s="15" t="s">
        <v>1543</v>
      </c>
    </row>
    <row r="124" spans="1:16" ht="12.75">
      <c r="A124" s="7">
        <v>48</v>
      </c>
      <c s="7" t="s">
        <v>1544</v>
      </c>
      <c s="7" t="s">
        <v>44</v>
      </c>
      <c s="7" t="s">
        <v>1545</v>
      </c>
      <c s="7" t="s">
        <v>108</v>
      </c>
      <c s="10">
        <v>490</v>
      </c>
      <c s="14"/>
      <c s="13">
        <f>ROUND((G124*F124),2)</f>
      </c>
      <c r="O124">
        <f>rekapitulace!H8</f>
      </c>
      <c>
        <f>O124/100*H124</f>
      </c>
    </row>
    <row r="125" spans="4:4" ht="38.25">
      <c r="D125" s="15" t="s">
        <v>1111</v>
      </c>
    </row>
    <row r="126" spans="1:16" ht="12.75">
      <c r="A126" s="7">
        <v>49</v>
      </c>
      <c s="7" t="s">
        <v>1546</v>
      </c>
      <c s="7" t="s">
        <v>44</v>
      </c>
      <c s="7" t="s">
        <v>1547</v>
      </c>
      <c s="7" t="s">
        <v>108</v>
      </c>
      <c s="10">
        <v>342</v>
      </c>
      <c s="14"/>
      <c s="13">
        <f>ROUND((G126*F126),2)</f>
      </c>
      <c r="O126">
        <f>rekapitulace!H8</f>
      </c>
      <c>
        <f>O126/100*H126</f>
      </c>
    </row>
    <row r="127" spans="4:4" ht="38.25">
      <c r="D127" s="15" t="s">
        <v>1548</v>
      </c>
    </row>
    <row r="128" spans="1:16" ht="12.75">
      <c r="A128" s="7">
        <v>50</v>
      </c>
      <c s="7" t="s">
        <v>1549</v>
      </c>
      <c s="7" t="s">
        <v>44</v>
      </c>
      <c s="7" t="s">
        <v>1550</v>
      </c>
      <c s="7" t="s">
        <v>46</v>
      </c>
      <c s="10">
        <v>2</v>
      </c>
      <c s="14"/>
      <c s="13">
        <f>ROUND((G128*F128),2)</f>
      </c>
      <c r="O128">
        <f>rekapitulace!H8</f>
      </c>
      <c>
        <f>O128/100*H128</f>
      </c>
    </row>
    <row r="129" spans="4:4" ht="25.5">
      <c r="D129" s="15" t="s">
        <v>1551</v>
      </c>
    </row>
    <row r="130" spans="1:16" ht="12.75">
      <c r="A130" s="7">
        <v>51</v>
      </c>
      <c s="7" t="s">
        <v>664</v>
      </c>
      <c s="7" t="s">
        <v>44</v>
      </c>
      <c s="7" t="s">
        <v>665</v>
      </c>
      <c s="7" t="s">
        <v>303</v>
      </c>
      <c s="10">
        <v>117.5</v>
      </c>
      <c s="14"/>
      <c s="13">
        <f>ROUND((G130*F130),2)</f>
      </c>
      <c r="O130">
        <f>rekapitulace!H8</f>
      </c>
      <c>
        <f>O130/100*H130</f>
      </c>
    </row>
    <row r="131" spans="4:4" ht="408">
      <c r="D131" s="15" t="s">
        <v>1552</v>
      </c>
    </row>
    <row r="132" spans="1:16" ht="12.75">
      <c r="A132" s="7">
        <v>52</v>
      </c>
      <c s="7" t="s">
        <v>728</v>
      </c>
      <c s="7" t="s">
        <v>44</v>
      </c>
      <c s="7" t="s">
        <v>729</v>
      </c>
      <c s="7" t="s">
        <v>303</v>
      </c>
      <c s="10">
        <v>318.285</v>
      </c>
      <c s="14"/>
      <c s="13">
        <f>ROUND((G132*F132),2)</f>
      </c>
      <c r="O132">
        <f>rekapitulace!H8</f>
      </c>
      <c>
        <f>O132/100*H132</f>
      </c>
    </row>
    <row r="133" spans="4:4" ht="409.5">
      <c r="D133" s="15" t="s">
        <v>1553</v>
      </c>
    </row>
    <row r="134" spans="1:16" ht="12.75">
      <c r="A134" s="7">
        <v>53</v>
      </c>
      <c s="7" t="s">
        <v>1554</v>
      </c>
      <c s="7" t="s">
        <v>44</v>
      </c>
      <c s="7" t="s">
        <v>1555</v>
      </c>
      <c s="7" t="s">
        <v>108</v>
      </c>
      <c s="10">
        <v>3</v>
      </c>
      <c s="14"/>
      <c s="13">
        <f>ROUND((G134*F134),2)</f>
      </c>
      <c r="O134">
        <f>rekapitulace!H8</f>
      </c>
      <c>
        <f>O134/100*H134</f>
      </c>
    </row>
    <row r="135" spans="4:4" ht="38.25">
      <c r="D135" s="15" t="s">
        <v>1556</v>
      </c>
    </row>
    <row r="136" spans="1:16" ht="12.75">
      <c r="A136" s="7">
        <v>54</v>
      </c>
      <c s="7" t="s">
        <v>1557</v>
      </c>
      <c s="7" t="s">
        <v>44</v>
      </c>
      <c s="7" t="s">
        <v>1558</v>
      </c>
      <c s="7" t="s">
        <v>108</v>
      </c>
      <c s="10">
        <v>15</v>
      </c>
      <c s="14"/>
      <c s="13">
        <f>ROUND((G136*F136),2)</f>
      </c>
      <c r="O136">
        <f>rekapitulace!H8</f>
      </c>
      <c>
        <f>O136/100*H136</f>
      </c>
    </row>
    <row r="137" spans="4:4" ht="25.5">
      <c r="D137" s="15" t="s">
        <v>118</v>
      </c>
    </row>
    <row r="138" spans="1:16" ht="12.75">
      <c r="A138" s="7">
        <v>55</v>
      </c>
      <c s="7" t="s">
        <v>1559</v>
      </c>
      <c s="7" t="s">
        <v>44</v>
      </c>
      <c s="7" t="s">
        <v>1560</v>
      </c>
      <c s="7" t="s">
        <v>108</v>
      </c>
      <c s="10">
        <v>30</v>
      </c>
      <c s="14"/>
      <c s="13">
        <f>ROUND((G138*F138),2)</f>
      </c>
      <c r="O138">
        <f>rekapitulace!H8</f>
      </c>
      <c>
        <f>O138/100*H138</f>
      </c>
    </row>
    <row r="139" spans="4:4" ht="25.5">
      <c r="D139" s="15" t="s">
        <v>1187</v>
      </c>
    </row>
    <row r="140" spans="1:16" ht="12.75">
      <c r="A140" s="7">
        <v>56</v>
      </c>
      <c s="7" t="s">
        <v>1561</v>
      </c>
      <c s="7" t="s">
        <v>44</v>
      </c>
      <c s="7" t="s">
        <v>1562</v>
      </c>
      <c s="7" t="s">
        <v>108</v>
      </c>
      <c s="10">
        <v>13</v>
      </c>
      <c s="14"/>
      <c s="13">
        <f>ROUND((G140*F140),2)</f>
      </c>
      <c r="O140">
        <f>rekapitulace!H8</f>
      </c>
      <c>
        <f>O140/100*H140</f>
      </c>
    </row>
    <row r="141" spans="4:4" ht="25.5">
      <c r="D141" s="15" t="s">
        <v>1518</v>
      </c>
    </row>
    <row r="142" spans="1:16" ht="12.75">
      <c r="A142" s="7">
        <v>57</v>
      </c>
      <c s="7" t="s">
        <v>1563</v>
      </c>
      <c s="7" t="s">
        <v>44</v>
      </c>
      <c s="7" t="s">
        <v>1564</v>
      </c>
      <c s="7" t="s">
        <v>108</v>
      </c>
      <c s="10">
        <v>3</v>
      </c>
      <c s="14"/>
      <c s="13">
        <f>ROUND((G142*F142),2)</f>
      </c>
      <c r="O142">
        <f>rekapitulace!H8</f>
      </c>
      <c>
        <f>O142/100*H142</f>
      </c>
    </row>
    <row r="143" spans="4:4" ht="25.5">
      <c r="D143" s="15" t="s">
        <v>1565</v>
      </c>
    </row>
    <row r="144" spans="1:16" ht="12.75">
      <c r="A144" s="7">
        <v>58</v>
      </c>
      <c s="7" t="s">
        <v>1566</v>
      </c>
      <c s="7" t="s">
        <v>44</v>
      </c>
      <c s="7" t="s">
        <v>1567</v>
      </c>
      <c s="7" t="s">
        <v>108</v>
      </c>
      <c s="10">
        <v>33</v>
      </c>
      <c s="14"/>
      <c s="13">
        <f>ROUND((G144*F144),2)</f>
      </c>
      <c r="O144">
        <f>rekapitulace!H8</f>
      </c>
      <c>
        <f>O144/100*H144</f>
      </c>
    </row>
    <row r="145" spans="4:4" ht="51">
      <c r="D145" s="15" t="s">
        <v>1568</v>
      </c>
    </row>
    <row r="146" spans="1:16" ht="12.75">
      <c r="A146" s="7">
        <v>59</v>
      </c>
      <c s="7" t="s">
        <v>1569</v>
      </c>
      <c s="7" t="s">
        <v>44</v>
      </c>
      <c s="7" t="s">
        <v>1570</v>
      </c>
      <c s="7" t="s">
        <v>108</v>
      </c>
      <c s="10">
        <v>3</v>
      </c>
      <c s="14"/>
      <c s="13">
        <f>ROUND((G146*F146),2)</f>
      </c>
      <c r="O146">
        <f>rekapitulace!H8</f>
      </c>
      <c>
        <f>O146/100*H146</f>
      </c>
    </row>
    <row r="147" spans="4:4" ht="25.5">
      <c r="D147" s="15" t="s">
        <v>1565</v>
      </c>
    </row>
    <row r="148" spans="1:16" ht="12.75">
      <c r="A148" s="7">
        <v>60</v>
      </c>
      <c s="7" t="s">
        <v>1571</v>
      </c>
      <c s="7" t="s">
        <v>44</v>
      </c>
      <c s="7" t="s">
        <v>1572</v>
      </c>
      <c s="7" t="s">
        <v>108</v>
      </c>
      <c s="10">
        <v>4</v>
      </c>
      <c s="14"/>
      <c s="13">
        <f>ROUND((G148*F148),2)</f>
      </c>
      <c r="O148">
        <f>rekapitulace!H8</f>
      </c>
      <c>
        <f>O148/100*H148</f>
      </c>
    </row>
    <row r="149" spans="4:4" ht="25.5">
      <c r="D149" s="15" t="s">
        <v>270</v>
      </c>
    </row>
    <row r="150" spans="1:16" ht="12.75">
      <c r="A150" s="7">
        <v>61</v>
      </c>
      <c s="7" t="s">
        <v>1573</v>
      </c>
      <c s="7" t="s">
        <v>44</v>
      </c>
      <c s="7" t="s">
        <v>1574</v>
      </c>
      <c s="7" t="s">
        <v>362</v>
      </c>
      <c s="10">
        <v>250</v>
      </c>
      <c s="14"/>
      <c s="13">
        <f>ROUND((G150*F150),2)</f>
      </c>
      <c r="O150">
        <f>rekapitulace!H8</f>
      </c>
      <c>
        <f>O150/100*H150</f>
      </c>
    </row>
    <row r="151" spans="4:4" ht="38.25">
      <c r="D151" s="15" t="s">
        <v>1575</v>
      </c>
    </row>
    <row r="152" spans="1:16" ht="12.75" customHeight="1">
      <c r="A152" s="16"/>
      <c s="16"/>
      <c s="16" t="s">
        <v>83</v>
      </c>
      <c s="16" t="s">
        <v>82</v>
      </c>
      <c s="16"/>
      <c s="16"/>
      <c s="16"/>
      <c s="16">
        <f>SUM(H102:H151)</f>
      </c>
      <c r="P152">
        <f>ROUND(SUM(P102:P151),2)</f>
      </c>
    </row>
    <row r="154" spans="1:16" ht="12.75" customHeight="1">
      <c r="A154" s="16"/>
      <c s="16"/>
      <c s="16"/>
      <c s="16" t="s">
        <v>63</v>
      </c>
      <c s="16"/>
      <c s="16"/>
      <c s="16"/>
      <c s="16">
        <f>+H22+H79+H84+H89+H94+H99+H152</f>
      </c>
      <c r="P154">
        <f>+P22+P79+P84+P89+P94+P99+P152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9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1434</v>
      </c>
      <c s="5" t="s">
        <v>1435</v>
      </c>
      <c s="5"/>
    </row>
    <row r="6" spans="1:5" ht="12.75" customHeight="1">
      <c r="A6" t="s">
        <v>17</v>
      </c>
      <c r="C6" s="5" t="s">
        <v>1576</v>
      </c>
      <c s="5" t="s">
        <v>1577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4616.5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1578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4271.5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1579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343</v>
      </c>
      <c s="7" t="s">
        <v>44</v>
      </c>
      <c s="7" t="s">
        <v>344</v>
      </c>
      <c s="7" t="s">
        <v>303</v>
      </c>
      <c s="10">
        <v>4571.5</v>
      </c>
      <c s="14"/>
      <c s="13">
        <f>ROUND((G19*F19),2)</f>
      </c>
      <c r="O19">
        <f>rekapitulace!H8</f>
      </c>
      <c>
        <f>O19/100*H19</f>
      </c>
    </row>
    <row r="20" spans="4:4" ht="216.75">
      <c r="D20" s="15" t="s">
        <v>1580</v>
      </c>
    </row>
    <row r="21" spans="1:16" ht="12.75">
      <c r="A21" s="7">
        <v>5</v>
      </c>
      <c s="7" t="s">
        <v>346</v>
      </c>
      <c s="7" t="s">
        <v>61</v>
      </c>
      <c s="7" t="s">
        <v>1581</v>
      </c>
      <c s="7" t="s">
        <v>303</v>
      </c>
      <c s="10">
        <v>4271.5</v>
      </c>
      <c s="14"/>
      <c s="13">
        <f>ROUND((G21*F21),2)</f>
      </c>
      <c r="O21">
        <f>rekapitulace!H8</f>
      </c>
      <c>
        <f>O21/100*H21</f>
      </c>
    </row>
    <row r="22" spans="4:4" ht="114.75">
      <c r="D22" s="15" t="s">
        <v>1582</v>
      </c>
    </row>
    <row r="23" spans="1:16" ht="12.75">
      <c r="A23" s="7">
        <v>4</v>
      </c>
      <c s="7" t="s">
        <v>346</v>
      </c>
      <c s="7" t="s">
        <v>59</v>
      </c>
      <c s="7" t="s">
        <v>349</v>
      </c>
      <c s="7" t="s">
        <v>303</v>
      </c>
      <c s="10">
        <v>1663.6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1583</v>
      </c>
    </row>
    <row r="25" spans="1:16" ht="12.75">
      <c r="A25" s="7">
        <v>6</v>
      </c>
      <c s="7" t="s">
        <v>977</v>
      </c>
      <c s="7" t="s">
        <v>44</v>
      </c>
      <c s="7" t="s">
        <v>978</v>
      </c>
      <c s="7" t="s">
        <v>303</v>
      </c>
      <c s="10">
        <v>45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1584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4616.5</v>
      </c>
      <c s="14"/>
      <c s="13">
        <f>ROUND((G27*F27),2)</f>
      </c>
      <c r="O27">
        <f>rekapitulace!H8</f>
      </c>
      <c>
        <f>O27/100*H27</f>
      </c>
    </row>
    <row r="28" spans="4:4" ht="153">
      <c r="D28" s="15" t="s">
        <v>1585</v>
      </c>
    </row>
    <row r="29" spans="1:16" ht="12.75">
      <c r="A29" s="7">
        <v>8</v>
      </c>
      <c s="7" t="s">
        <v>354</v>
      </c>
      <c s="7" t="s">
        <v>44</v>
      </c>
      <c s="7" t="s">
        <v>355</v>
      </c>
      <c s="7" t="s">
        <v>303</v>
      </c>
      <c s="10">
        <v>4271.5</v>
      </c>
      <c s="14"/>
      <c s="13">
        <f>ROUND((G29*F29),2)</f>
      </c>
      <c r="O29">
        <f>rekapitulace!H8</f>
      </c>
      <c>
        <f>O29/100*H29</f>
      </c>
    </row>
    <row r="30" spans="4:4" ht="51">
      <c r="D30" s="15" t="s">
        <v>1586</v>
      </c>
    </row>
    <row r="31" spans="1:16" ht="12.75">
      <c r="A31" s="7">
        <v>9</v>
      </c>
      <c s="7" t="s">
        <v>1587</v>
      </c>
      <c s="7" t="s">
        <v>44</v>
      </c>
      <c s="7" t="s">
        <v>1588</v>
      </c>
      <c s="7" t="s">
        <v>303</v>
      </c>
      <c s="10">
        <v>23.68</v>
      </c>
      <c s="14"/>
      <c s="13">
        <f>ROUND((G31*F31),2)</f>
      </c>
      <c r="O31">
        <f>rekapitulace!H8</f>
      </c>
      <c>
        <f>O31/100*H31</f>
      </c>
    </row>
    <row r="32" spans="4:4" ht="114.75">
      <c r="D32" s="15" t="s">
        <v>1589</v>
      </c>
    </row>
    <row r="33" spans="1:16" ht="12.75">
      <c r="A33" s="7">
        <v>10</v>
      </c>
      <c s="7" t="s">
        <v>525</v>
      </c>
      <c s="7" t="s">
        <v>44</v>
      </c>
      <c s="7" t="s">
        <v>526</v>
      </c>
      <c s="7" t="s">
        <v>303</v>
      </c>
      <c s="10">
        <v>123.639</v>
      </c>
      <c s="14"/>
      <c s="13">
        <f>ROUND((G33*F33),2)</f>
      </c>
      <c r="O33">
        <f>rekapitulace!H8</f>
      </c>
      <c>
        <f>O33/100*H33</f>
      </c>
    </row>
    <row r="34" spans="4:4" ht="409.5">
      <c r="D34" s="15" t="s">
        <v>1590</v>
      </c>
    </row>
    <row r="35" spans="1:16" ht="12.75">
      <c r="A35" s="7">
        <v>11</v>
      </c>
      <c s="7" t="s">
        <v>360</v>
      </c>
      <c s="7" t="s">
        <v>44</v>
      </c>
      <c s="7" t="s">
        <v>361</v>
      </c>
      <c s="7" t="s">
        <v>362</v>
      </c>
      <c s="10">
        <v>8543</v>
      </c>
      <c s="14"/>
      <c s="13">
        <f>ROUND((G35*F35),2)</f>
      </c>
      <c r="O35">
        <f>rekapitulace!H8</f>
      </c>
      <c>
        <f>O35/100*H35</f>
      </c>
    </row>
    <row r="36" spans="4:4" ht="51">
      <c r="D36" s="15" t="s">
        <v>1591</v>
      </c>
    </row>
    <row r="37" spans="1:16" ht="12.75">
      <c r="A37" s="7">
        <v>12</v>
      </c>
      <c s="7" t="s">
        <v>364</v>
      </c>
      <c s="7" t="s">
        <v>44</v>
      </c>
      <c s="7" t="s">
        <v>365</v>
      </c>
      <c s="7" t="s">
        <v>303</v>
      </c>
      <c s="10">
        <v>372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1592</v>
      </c>
    </row>
    <row r="39" spans="1:16" ht="12.75">
      <c r="A39" s="7">
        <v>13</v>
      </c>
      <c s="7" t="s">
        <v>367</v>
      </c>
      <c s="7" t="s">
        <v>44</v>
      </c>
      <c s="7" t="s">
        <v>368</v>
      </c>
      <c s="7" t="s">
        <v>303</v>
      </c>
      <c s="10">
        <v>1291.6</v>
      </c>
      <c s="14"/>
      <c s="13">
        <f>ROUND((G39*F39),2)</f>
      </c>
      <c r="O39">
        <f>rekapitulace!H8</f>
      </c>
      <c>
        <f>O39/100*H39</f>
      </c>
    </row>
    <row r="40" spans="4:4" ht="51">
      <c r="D40" s="15" t="s">
        <v>1593</v>
      </c>
    </row>
    <row r="41" spans="1:16" ht="12.75" customHeight="1">
      <c r="A41" s="16"/>
      <c s="16"/>
      <c s="16" t="s">
        <v>24</v>
      </c>
      <c s="16" t="s">
        <v>342</v>
      </c>
      <c s="16"/>
      <c s="16"/>
      <c s="16"/>
      <c s="16">
        <f>SUM(H19:H40)</f>
      </c>
      <c r="P41">
        <f>ROUND(SUM(P19:P40),2)</f>
      </c>
    </row>
    <row r="43" spans="1:8" ht="12.75" customHeight="1">
      <c r="A43" s="9"/>
      <c s="9"/>
      <c s="9" t="s">
        <v>34</v>
      </c>
      <c s="9" t="s">
        <v>370</v>
      </c>
      <c s="9"/>
      <c s="11"/>
      <c s="9"/>
      <c s="11"/>
    </row>
    <row r="44" spans="1:16" ht="12.75">
      <c r="A44" s="7">
        <v>14</v>
      </c>
      <c s="7" t="s">
        <v>1594</v>
      </c>
      <c s="7" t="s">
        <v>44</v>
      </c>
      <c s="7" t="s">
        <v>1595</v>
      </c>
      <c s="7" t="s">
        <v>362</v>
      </c>
      <c s="10">
        <v>200</v>
      </c>
      <c s="14"/>
      <c s="13">
        <f>ROUND((G44*F44),2)</f>
      </c>
      <c r="O44">
        <f>rekapitulace!H8</f>
      </c>
      <c>
        <f>O44/100*H44</f>
      </c>
    </row>
    <row r="45" spans="4:4" ht="114.75">
      <c r="D45" s="15" t="s">
        <v>1596</v>
      </c>
    </row>
    <row r="46" spans="1:16" ht="12.75">
      <c r="A46" s="7">
        <v>15</v>
      </c>
      <c s="7" t="s">
        <v>371</v>
      </c>
      <c s="7" t="s">
        <v>44</v>
      </c>
      <c s="7" t="s">
        <v>372</v>
      </c>
      <c s="7" t="s">
        <v>108</v>
      </c>
      <c s="10">
        <v>1472</v>
      </c>
      <c s="14"/>
      <c s="13">
        <f>ROUND((G46*F46),2)</f>
      </c>
      <c r="O46">
        <f>rekapitulace!H8</f>
      </c>
      <c>
        <f>O46/100*H46</f>
      </c>
    </row>
    <row r="47" spans="4:4" ht="76.5">
      <c r="D47" s="15" t="s">
        <v>1597</v>
      </c>
    </row>
    <row r="48" spans="1:16" ht="12.75">
      <c r="A48" s="7">
        <v>16</v>
      </c>
      <c s="7" t="s">
        <v>1598</v>
      </c>
      <c s="7" t="s">
        <v>44</v>
      </c>
      <c s="7" t="s">
        <v>1599</v>
      </c>
      <c s="7" t="s">
        <v>303</v>
      </c>
      <c s="10">
        <v>300</v>
      </c>
      <c s="14"/>
      <c s="13">
        <f>ROUND((G48*F48),2)</f>
      </c>
      <c r="O48">
        <f>rekapitulace!H8</f>
      </c>
      <c>
        <f>O48/100*H48</f>
      </c>
    </row>
    <row r="49" spans="4:4" ht="165.75">
      <c r="D49" s="15" t="s">
        <v>1600</v>
      </c>
    </row>
    <row r="50" spans="1:16" ht="12.75">
      <c r="A50" s="7">
        <v>17</v>
      </c>
      <c s="7" t="s">
        <v>687</v>
      </c>
      <c s="7" t="s">
        <v>44</v>
      </c>
      <c s="7" t="s">
        <v>1601</v>
      </c>
      <c s="7" t="s">
        <v>362</v>
      </c>
      <c s="10">
        <v>3980</v>
      </c>
      <c s="14"/>
      <c s="13">
        <f>ROUND((G50*F50),2)</f>
      </c>
      <c r="O50">
        <f>rekapitulace!H8</f>
      </c>
      <c>
        <f>O50/100*H50</f>
      </c>
    </row>
    <row r="51" spans="4:4" ht="395.25">
      <c r="D51" s="15" t="s">
        <v>1602</v>
      </c>
    </row>
    <row r="52" spans="1:16" ht="12.75">
      <c r="A52" s="7">
        <v>18</v>
      </c>
      <c s="7" t="s">
        <v>1603</v>
      </c>
      <c s="7" t="s">
        <v>44</v>
      </c>
      <c s="7" t="s">
        <v>1604</v>
      </c>
      <c s="7" t="s">
        <v>108</v>
      </c>
      <c s="10">
        <v>0.5</v>
      </c>
      <c s="14"/>
      <c s="13">
        <f>ROUND((G52*F52),2)</f>
      </c>
      <c r="O52">
        <f>rekapitulace!H8</f>
      </c>
      <c>
        <f>O52/100*H52</f>
      </c>
    </row>
    <row r="53" spans="4:4" ht="76.5">
      <c r="D53" s="15" t="s">
        <v>1605</v>
      </c>
    </row>
    <row r="54" spans="1:16" ht="12.75">
      <c r="A54" s="7">
        <v>19</v>
      </c>
      <c s="7" t="s">
        <v>1606</v>
      </c>
      <c s="7" t="s">
        <v>44</v>
      </c>
      <c s="7" t="s">
        <v>1607</v>
      </c>
      <c s="7" t="s">
        <v>108</v>
      </c>
      <c s="10">
        <v>0.5</v>
      </c>
      <c s="14"/>
      <c s="13">
        <f>ROUND((G54*F54),2)</f>
      </c>
      <c r="O54">
        <f>rekapitulace!H8</f>
      </c>
      <c>
        <f>O54/100*H54</f>
      </c>
    </row>
    <row r="55" spans="4:4" ht="76.5">
      <c r="D55" s="15" t="s">
        <v>1608</v>
      </c>
    </row>
    <row r="56" spans="1:16" ht="12.75">
      <c r="A56" s="7">
        <v>20</v>
      </c>
      <c s="7" t="s">
        <v>1609</v>
      </c>
      <c s="7" t="s">
        <v>44</v>
      </c>
      <c s="7" t="s">
        <v>1610</v>
      </c>
      <c s="7" t="s">
        <v>362</v>
      </c>
      <c s="10">
        <v>1200</v>
      </c>
      <c s="14"/>
      <c s="13">
        <f>ROUND((G56*F56),2)</f>
      </c>
      <c r="O56">
        <f>rekapitulace!H8</f>
      </c>
      <c>
        <f>O56/100*H56</f>
      </c>
    </row>
    <row r="57" spans="4:4" ht="89.25">
      <c r="D57" s="15" t="s">
        <v>1611</v>
      </c>
    </row>
    <row r="58" spans="1:16" ht="12.75" customHeight="1">
      <c r="A58" s="16"/>
      <c s="16"/>
      <c s="16" t="s">
        <v>34</v>
      </c>
      <c s="16" t="s">
        <v>370</v>
      </c>
      <c s="16"/>
      <c s="16"/>
      <c s="16"/>
      <c s="16">
        <f>SUM(H44:H57)</f>
      </c>
      <c r="P58">
        <f>ROUND(SUM(P44:P57),2)</f>
      </c>
    </row>
    <row r="60" spans="1:8" ht="12.75" customHeight="1">
      <c r="A60" s="9"/>
      <c s="9"/>
      <c s="9" t="s">
        <v>36</v>
      </c>
      <c s="9" t="s">
        <v>375</v>
      </c>
      <c s="9"/>
      <c s="11"/>
      <c s="9"/>
      <c s="11"/>
    </row>
    <row r="61" spans="1:16" ht="12.75">
      <c r="A61" s="7">
        <v>21</v>
      </c>
      <c s="7" t="s">
        <v>582</v>
      </c>
      <c s="7" t="s">
        <v>44</v>
      </c>
      <c s="7" t="s">
        <v>583</v>
      </c>
      <c s="7" t="s">
        <v>303</v>
      </c>
      <c s="10">
        <v>4.16</v>
      </c>
      <c s="14"/>
      <c s="13">
        <f>ROUND((G61*F61),2)</f>
      </c>
      <c r="O61">
        <f>rekapitulace!H8</f>
      </c>
      <c>
        <f>O61/100*H61</f>
      </c>
    </row>
    <row r="62" spans="4:4" ht="306">
      <c r="D62" s="15" t="s">
        <v>1612</v>
      </c>
    </row>
    <row r="63" spans="1:16" ht="12.75">
      <c r="A63" s="7">
        <v>22</v>
      </c>
      <c s="7" t="s">
        <v>1613</v>
      </c>
      <c s="7" t="s">
        <v>44</v>
      </c>
      <c s="7" t="s">
        <v>1614</v>
      </c>
      <c s="7" t="s">
        <v>362</v>
      </c>
      <c s="10">
        <v>88.5</v>
      </c>
      <c s="14"/>
      <c s="13">
        <f>ROUND((G63*F63),2)</f>
      </c>
      <c r="O63">
        <f>rekapitulace!H8</f>
      </c>
      <c>
        <f>O63/100*H63</f>
      </c>
    </row>
    <row r="64" spans="4:4" ht="51">
      <c r="D64" s="15" t="s">
        <v>1615</v>
      </c>
    </row>
    <row r="65" spans="1:16" ht="12.75" customHeight="1">
      <c r="A65" s="16"/>
      <c s="16"/>
      <c s="16" t="s">
        <v>36</v>
      </c>
      <c s="16" t="s">
        <v>375</v>
      </c>
      <c s="16"/>
      <c s="16"/>
      <c s="16"/>
      <c s="16">
        <f>SUM(H61:H64)</f>
      </c>
      <c r="P65">
        <f>ROUND(SUM(P61:P64),2)</f>
      </c>
    </row>
    <row r="67" spans="1:8" ht="12.75" customHeight="1">
      <c r="A67" s="9"/>
      <c s="9"/>
      <c s="9" t="s">
        <v>37</v>
      </c>
      <c s="9" t="s">
        <v>382</v>
      </c>
      <c s="9"/>
      <c s="11"/>
      <c s="9"/>
      <c s="11"/>
    </row>
    <row r="68" spans="1:16" ht="12.75">
      <c r="A68" s="7">
        <v>23</v>
      </c>
      <c s="7" t="s">
        <v>1616</v>
      </c>
      <c s="7" t="s">
        <v>44</v>
      </c>
      <c s="7" t="s">
        <v>1617</v>
      </c>
      <c s="7" t="s">
        <v>362</v>
      </c>
      <c s="10">
        <v>2656</v>
      </c>
      <c s="14"/>
      <c s="13">
        <f>ROUND((G68*F68),2)</f>
      </c>
      <c r="O68">
        <f>rekapitulace!H8</f>
      </c>
      <c>
        <f>O68/100*H68</f>
      </c>
    </row>
    <row r="69" spans="4:4" ht="76.5">
      <c r="D69" s="15" t="s">
        <v>1618</v>
      </c>
    </row>
    <row r="70" spans="1:16" ht="12.75">
      <c r="A70" s="7">
        <v>24</v>
      </c>
      <c s="7" t="s">
        <v>1619</v>
      </c>
      <c s="7" t="s">
        <v>44</v>
      </c>
      <c s="7" t="s">
        <v>1620</v>
      </c>
      <c s="7" t="s">
        <v>303</v>
      </c>
      <c s="10">
        <v>3158</v>
      </c>
      <c s="14"/>
      <c s="13">
        <f>ROUND((G70*F70),2)</f>
      </c>
      <c r="O70">
        <f>rekapitulace!H8</f>
      </c>
      <c>
        <f>O70/100*H70</f>
      </c>
    </row>
    <row r="71" spans="4:4" ht="76.5">
      <c r="D71" s="15" t="s">
        <v>1621</v>
      </c>
    </row>
    <row r="72" spans="1:16" ht="12.75">
      <c r="A72" s="7">
        <v>25</v>
      </c>
      <c s="7" t="s">
        <v>1622</v>
      </c>
      <c s="7" t="s">
        <v>44</v>
      </c>
      <c s="7" t="s">
        <v>1623</v>
      </c>
      <c s="7" t="s">
        <v>303</v>
      </c>
      <c s="10">
        <v>742.6</v>
      </c>
      <c s="14"/>
      <c s="13">
        <f>ROUND((G72*F72),2)</f>
      </c>
      <c r="O72">
        <f>rekapitulace!H8</f>
      </c>
      <c>
        <f>O72/100*H72</f>
      </c>
    </row>
    <row r="73" spans="4:4" ht="38.25">
      <c r="D73" s="15" t="s">
        <v>1624</v>
      </c>
    </row>
    <row r="74" spans="1:16" ht="12.75">
      <c r="A74" s="7">
        <v>26</v>
      </c>
      <c s="7" t="s">
        <v>1625</v>
      </c>
      <c s="7" t="s">
        <v>44</v>
      </c>
      <c s="7" t="s">
        <v>1626</v>
      </c>
      <c s="7" t="s">
        <v>108</v>
      </c>
      <c s="10">
        <v>418</v>
      </c>
      <c s="14"/>
      <c s="13">
        <f>ROUND((G74*F74),2)</f>
      </c>
      <c r="O74">
        <f>rekapitulace!H8</f>
      </c>
      <c>
        <f>O74/100*H74</f>
      </c>
    </row>
    <row r="75" spans="4:4" ht="38.25">
      <c r="D75" s="15" t="s">
        <v>1627</v>
      </c>
    </row>
    <row r="76" spans="1:16" ht="12.75">
      <c r="A76" s="7">
        <v>27</v>
      </c>
      <c s="7" t="s">
        <v>1628</v>
      </c>
      <c s="7" t="s">
        <v>44</v>
      </c>
      <c s="7" t="s">
        <v>1629</v>
      </c>
      <c s="7" t="s">
        <v>108</v>
      </c>
      <c s="10">
        <v>342</v>
      </c>
      <c s="14"/>
      <c s="13">
        <f>ROUND((G76*F76),2)</f>
      </c>
      <c r="O76">
        <f>rekapitulace!H8</f>
      </c>
      <c>
        <f>O76/100*H76</f>
      </c>
    </row>
    <row r="77" spans="4:4" ht="38.25">
      <c r="D77" s="15" t="s">
        <v>1630</v>
      </c>
    </row>
    <row r="78" spans="1:16" ht="12.75">
      <c r="A78" s="7">
        <v>28</v>
      </c>
      <c s="7" t="s">
        <v>1631</v>
      </c>
      <c s="7" t="s">
        <v>44</v>
      </c>
      <c s="7" t="s">
        <v>1632</v>
      </c>
      <c s="7" t="s">
        <v>108</v>
      </c>
      <c s="10">
        <v>307</v>
      </c>
      <c s="14"/>
      <c s="13">
        <f>ROUND((G78*F78),2)</f>
      </c>
      <c r="O78">
        <f>rekapitulace!H8</f>
      </c>
      <c>
        <f>O78/100*H78</f>
      </c>
    </row>
    <row r="79" spans="4:4" ht="216.75">
      <c r="D79" s="15" t="s">
        <v>1633</v>
      </c>
    </row>
    <row r="80" spans="1:16" ht="12.75">
      <c r="A80" s="7">
        <v>29</v>
      </c>
      <c s="7" t="s">
        <v>1634</v>
      </c>
      <c s="7" t="s">
        <v>44</v>
      </c>
      <c s="7" t="s">
        <v>1635</v>
      </c>
      <c s="7" t="s">
        <v>108</v>
      </c>
      <c s="10">
        <v>853</v>
      </c>
      <c s="14"/>
      <c s="13">
        <f>ROUND((G80*F80),2)</f>
      </c>
      <c r="O80">
        <f>rekapitulace!H8</f>
      </c>
      <c>
        <f>O80/100*H80</f>
      </c>
    </row>
    <row r="81" spans="4:4" ht="165.75">
      <c r="D81" s="15" t="s">
        <v>1636</v>
      </c>
    </row>
    <row r="82" spans="1:16" ht="12.75">
      <c r="A82" s="7">
        <v>30</v>
      </c>
      <c s="7" t="s">
        <v>1637</v>
      </c>
      <c s="7" t="s">
        <v>44</v>
      </c>
      <c s="7" t="s">
        <v>1638</v>
      </c>
      <c s="7" t="s">
        <v>108</v>
      </c>
      <c s="10">
        <v>71</v>
      </c>
      <c s="14"/>
      <c s="13">
        <f>ROUND((G82*F82),2)</f>
      </c>
      <c r="O82">
        <f>rekapitulace!H8</f>
      </c>
      <c>
        <f>O82/100*H82</f>
      </c>
    </row>
    <row r="83" spans="4:4" ht="76.5">
      <c r="D83" s="15" t="s">
        <v>1639</v>
      </c>
    </row>
    <row r="84" spans="1:16" ht="12.75">
      <c r="A84" s="7">
        <v>31</v>
      </c>
      <c s="7" t="s">
        <v>1640</v>
      </c>
      <c s="7" t="s">
        <v>44</v>
      </c>
      <c s="7" t="s">
        <v>1641</v>
      </c>
      <c s="7" t="s">
        <v>68</v>
      </c>
      <c s="10">
        <v>3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72</v>
      </c>
    </row>
    <row r="86" spans="1:16" ht="12.75">
      <c r="A86" s="7">
        <v>32</v>
      </c>
      <c s="7" t="s">
        <v>1642</v>
      </c>
      <c s="7" t="s">
        <v>44</v>
      </c>
      <c s="7" t="s">
        <v>1643</v>
      </c>
      <c s="7" t="s">
        <v>68</v>
      </c>
      <c s="10">
        <v>1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133</v>
      </c>
    </row>
    <row r="88" spans="1:16" ht="12.75">
      <c r="A88" s="7">
        <v>33</v>
      </c>
      <c s="7" t="s">
        <v>1644</v>
      </c>
      <c s="7" t="s">
        <v>44</v>
      </c>
      <c s="7" t="s">
        <v>1645</v>
      </c>
      <c s="7" t="s">
        <v>108</v>
      </c>
      <c s="10">
        <v>1920</v>
      </c>
      <c s="14"/>
      <c s="13">
        <f>ROUND((G88*F88),2)</f>
      </c>
      <c r="O88">
        <f>rekapitulace!H8</f>
      </c>
      <c>
        <f>O88/100*H88</f>
      </c>
    </row>
    <row r="89" spans="4:4" ht="63.75">
      <c r="D89" s="15" t="s">
        <v>1646</v>
      </c>
    </row>
    <row r="90" spans="1:16" ht="12.75">
      <c r="A90" s="7">
        <v>34</v>
      </c>
      <c s="7" t="s">
        <v>1647</v>
      </c>
      <c s="7" t="s">
        <v>59</v>
      </c>
      <c s="7" t="s">
        <v>1648</v>
      </c>
      <c s="7" t="s">
        <v>68</v>
      </c>
      <c s="10">
        <v>72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1649</v>
      </c>
    </row>
    <row r="92" spans="1:16" ht="12.75">
      <c r="A92" s="7">
        <v>35</v>
      </c>
      <c s="7" t="s">
        <v>1647</v>
      </c>
      <c s="7" t="s">
        <v>61</v>
      </c>
      <c s="7" t="s">
        <v>1650</v>
      </c>
      <c s="7" t="s">
        <v>68</v>
      </c>
      <c s="10">
        <v>286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1651</v>
      </c>
    </row>
    <row r="94" spans="1:16" ht="12.75">
      <c r="A94" s="7">
        <v>36</v>
      </c>
      <c s="7" t="s">
        <v>1652</v>
      </c>
      <c s="7" t="s">
        <v>44</v>
      </c>
      <c s="7" t="s">
        <v>1653</v>
      </c>
      <c s="7" t="s">
        <v>68</v>
      </c>
      <c s="10">
        <v>8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319</v>
      </c>
    </row>
    <row r="96" spans="1:16" ht="12.75">
      <c r="A96" s="7">
        <v>37</v>
      </c>
      <c s="7" t="s">
        <v>1654</v>
      </c>
      <c s="7" t="s">
        <v>44</v>
      </c>
      <c s="7" t="s">
        <v>1655</v>
      </c>
      <c s="7" t="s">
        <v>108</v>
      </c>
      <c s="10">
        <v>12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1656</v>
      </c>
    </row>
    <row r="98" spans="1:16" ht="12.75">
      <c r="A98" s="7">
        <v>38</v>
      </c>
      <c s="7" t="s">
        <v>1657</v>
      </c>
      <c s="7" t="s">
        <v>44</v>
      </c>
      <c s="7" t="s">
        <v>1658</v>
      </c>
      <c s="7" t="s">
        <v>68</v>
      </c>
      <c s="10">
        <v>358</v>
      </c>
      <c s="14"/>
      <c s="13">
        <f>ROUND((G98*F98),2)</f>
      </c>
      <c r="O98">
        <f>rekapitulace!H8</f>
      </c>
      <c>
        <f>O98/100*H98</f>
      </c>
    </row>
    <row r="99" spans="4:4" ht="140.25">
      <c r="D99" s="15" t="s">
        <v>1659</v>
      </c>
    </row>
    <row r="100" spans="1:16" ht="12.75">
      <c r="A100" s="7">
        <v>39</v>
      </c>
      <c s="7" t="s">
        <v>1660</v>
      </c>
      <c s="7" t="s">
        <v>44</v>
      </c>
      <c s="7" t="s">
        <v>1661</v>
      </c>
      <c s="7" t="s">
        <v>108</v>
      </c>
      <c s="10">
        <v>1920</v>
      </c>
      <c s="14"/>
      <c s="13">
        <f>ROUND((G100*F100),2)</f>
      </c>
      <c r="O100">
        <f>rekapitulace!H8</f>
      </c>
      <c>
        <f>O100/100*H100</f>
      </c>
    </row>
    <row r="101" spans="4:4" ht="76.5">
      <c r="D101" s="15" t="s">
        <v>1662</v>
      </c>
    </row>
    <row r="102" spans="1:16" ht="12.75">
      <c r="A102" s="7">
        <v>40</v>
      </c>
      <c s="7" t="s">
        <v>1663</v>
      </c>
      <c s="7" t="s">
        <v>44</v>
      </c>
      <c s="7" t="s">
        <v>1664</v>
      </c>
      <c s="7" t="s">
        <v>68</v>
      </c>
      <c s="10">
        <v>10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239</v>
      </c>
    </row>
    <row r="104" spans="1:16" ht="12.75">
      <c r="A104" s="7">
        <v>41</v>
      </c>
      <c s="7" t="s">
        <v>1665</v>
      </c>
      <c s="7" t="s">
        <v>44</v>
      </c>
      <c s="7" t="s">
        <v>1666</v>
      </c>
      <c s="7" t="s">
        <v>303</v>
      </c>
      <c s="10">
        <v>14.74</v>
      </c>
      <c s="14"/>
      <c s="13">
        <f>ROUND((G104*F104),2)</f>
      </c>
      <c r="O104">
        <f>rekapitulace!H8</f>
      </c>
      <c>
        <f>O104/100*H104</f>
      </c>
    </row>
    <row r="105" spans="4:4" ht="204">
      <c r="D105" s="15" t="s">
        <v>1667</v>
      </c>
    </row>
    <row r="106" spans="1:16" ht="12.75">
      <c r="A106" s="7">
        <v>42</v>
      </c>
      <c s="7" t="s">
        <v>1668</v>
      </c>
      <c s="7" t="s">
        <v>44</v>
      </c>
      <c s="7" t="s">
        <v>1669</v>
      </c>
      <c s="7" t="s">
        <v>362</v>
      </c>
      <c s="10">
        <v>2656</v>
      </c>
      <c s="14"/>
      <c s="13">
        <f>ROUND((G106*F106),2)</f>
      </c>
      <c r="O106">
        <f>rekapitulace!H8</f>
      </c>
      <c>
        <f>O106/100*H106</f>
      </c>
    </row>
    <row r="107" spans="4:4" ht="140.25">
      <c r="D107" s="15" t="s">
        <v>1670</v>
      </c>
    </row>
    <row r="108" spans="1:16" ht="12.75">
      <c r="A108" s="7">
        <v>43</v>
      </c>
      <c s="7" t="s">
        <v>398</v>
      </c>
      <c s="7" t="s">
        <v>44</v>
      </c>
      <c s="7" t="s">
        <v>399</v>
      </c>
      <c s="7" t="s">
        <v>362</v>
      </c>
      <c s="10">
        <v>26</v>
      </c>
      <c s="14"/>
      <c s="13">
        <f>ROUND((G108*F108),2)</f>
      </c>
      <c r="O108">
        <f>rekapitulace!H8</f>
      </c>
      <c>
        <f>O108/100*H108</f>
      </c>
    </row>
    <row r="109" spans="4:4" ht="63.75">
      <c r="D109" s="15" t="s">
        <v>1671</v>
      </c>
    </row>
    <row r="110" spans="1:16" ht="12.75">
      <c r="A110" s="7">
        <v>44</v>
      </c>
      <c s="7" t="s">
        <v>1672</v>
      </c>
      <c s="7" t="s">
        <v>44</v>
      </c>
      <c s="7" t="s">
        <v>1673</v>
      </c>
      <c s="7" t="s">
        <v>362</v>
      </c>
      <c s="10">
        <v>74</v>
      </c>
      <c s="14"/>
      <c s="13">
        <f>ROUND((G110*F110),2)</f>
      </c>
      <c r="O110">
        <f>rekapitulace!H8</f>
      </c>
      <c>
        <f>O110/100*H110</f>
      </c>
    </row>
    <row r="111" spans="4:4" ht="165.75">
      <c r="D111" s="15" t="s">
        <v>1674</v>
      </c>
    </row>
    <row r="112" spans="1:16" ht="12.75">
      <c r="A112" s="7">
        <v>45</v>
      </c>
      <c s="7" t="s">
        <v>1675</v>
      </c>
      <c s="7" t="s">
        <v>44</v>
      </c>
      <c s="7" t="s">
        <v>1676</v>
      </c>
      <c s="7" t="s">
        <v>362</v>
      </c>
      <c s="10">
        <v>26</v>
      </c>
      <c s="14"/>
      <c s="13">
        <f>ROUND((G112*F112),2)</f>
      </c>
      <c r="O112">
        <f>rekapitulace!H8</f>
      </c>
      <c>
        <f>O112/100*H112</f>
      </c>
    </row>
    <row r="113" spans="4:4" ht="63.75">
      <c r="D113" s="15" t="s">
        <v>1671</v>
      </c>
    </row>
    <row r="114" spans="1:16" ht="12.75">
      <c r="A114" s="7">
        <v>46</v>
      </c>
      <c s="7" t="s">
        <v>1677</v>
      </c>
      <c s="7" t="s">
        <v>44</v>
      </c>
      <c s="7" t="s">
        <v>1678</v>
      </c>
      <c s="7" t="s">
        <v>362</v>
      </c>
      <c s="10">
        <v>74</v>
      </c>
      <c s="14"/>
      <c s="13">
        <f>ROUND((G114*F114),2)</f>
      </c>
      <c r="O114">
        <f>rekapitulace!H8</f>
      </c>
      <c>
        <f>O114/100*H114</f>
      </c>
    </row>
    <row r="115" spans="4:4" ht="165.75">
      <c r="D115" s="15" t="s">
        <v>1674</v>
      </c>
    </row>
    <row r="116" spans="1:16" ht="12.75">
      <c r="A116" s="7">
        <v>47</v>
      </c>
      <c s="7" t="s">
        <v>1679</v>
      </c>
      <c s="7" t="s">
        <v>44</v>
      </c>
      <c s="7" t="s">
        <v>1680</v>
      </c>
      <c s="7" t="s">
        <v>362</v>
      </c>
      <c s="10">
        <v>124</v>
      </c>
      <c s="14"/>
      <c s="13">
        <f>ROUND((G116*F116),2)</f>
      </c>
      <c r="O116">
        <f>rekapitulace!H8</f>
      </c>
      <c>
        <f>O116/100*H116</f>
      </c>
    </row>
    <row r="117" spans="4:4" ht="255">
      <c r="D117" s="15" t="s">
        <v>1681</v>
      </c>
    </row>
    <row r="118" spans="1:16" ht="12.75">
      <c r="A118" s="7">
        <v>48</v>
      </c>
      <c s="7" t="s">
        <v>436</v>
      </c>
      <c s="7" t="s">
        <v>44</v>
      </c>
      <c s="7" t="s">
        <v>1682</v>
      </c>
      <c s="7" t="s">
        <v>108</v>
      </c>
      <c s="10">
        <v>142</v>
      </c>
      <c s="14"/>
      <c s="13">
        <f>ROUND((G118*F118),2)</f>
      </c>
      <c r="O118">
        <f>rekapitulace!H8</f>
      </c>
      <c>
        <f>O118/100*H118</f>
      </c>
    </row>
    <row r="119" spans="4:4" ht="76.5">
      <c r="D119" s="15" t="s">
        <v>1683</v>
      </c>
    </row>
    <row r="120" spans="1:16" ht="12.75" customHeight="1">
      <c r="A120" s="16"/>
      <c s="16"/>
      <c s="16" t="s">
        <v>37</v>
      </c>
      <c s="16" t="s">
        <v>382</v>
      </c>
      <c s="16"/>
      <c s="16"/>
      <c s="16"/>
      <c s="16">
        <f>SUM(H68:H119)</f>
      </c>
      <c r="P120">
        <f>ROUND(SUM(P68:P119),2)</f>
      </c>
    </row>
    <row r="122" spans="1:8" ht="12.75" customHeight="1">
      <c r="A122" s="9"/>
      <c s="9"/>
      <c s="9" t="s">
        <v>39</v>
      </c>
      <c s="9" t="s">
        <v>585</v>
      </c>
      <c s="9"/>
      <c s="11"/>
      <c s="9"/>
      <c s="11"/>
    </row>
    <row r="123" spans="1:16" ht="12.75">
      <c r="A123" s="7">
        <v>49</v>
      </c>
      <c s="7" t="s">
        <v>1684</v>
      </c>
      <c s="7" t="s">
        <v>44</v>
      </c>
      <c s="7" t="s">
        <v>1685</v>
      </c>
      <c s="7" t="s">
        <v>362</v>
      </c>
      <c s="10">
        <v>98</v>
      </c>
      <c s="14"/>
      <c s="13">
        <f>ROUND((G123*F123),2)</f>
      </c>
      <c r="O123">
        <f>rekapitulace!H8</f>
      </c>
      <c>
        <f>O123/100*H123</f>
      </c>
    </row>
    <row r="124" spans="4:4" ht="178.5">
      <c r="D124" s="15" t="s">
        <v>1686</v>
      </c>
    </row>
    <row r="125" spans="1:16" ht="12.75" customHeight="1">
      <c r="A125" s="16"/>
      <c s="16"/>
      <c s="16" t="s">
        <v>39</v>
      </c>
      <c s="16" t="s">
        <v>585</v>
      </c>
      <c s="16"/>
      <c s="16"/>
      <c s="16"/>
      <c s="16">
        <f>SUM(H123:H124)</f>
      </c>
      <c r="P125">
        <f>ROUND(SUM(P123:P124),2)</f>
      </c>
    </row>
    <row r="127" spans="1:8" ht="12.75" customHeight="1">
      <c r="A127" s="9"/>
      <c s="9"/>
      <c s="9" t="s">
        <v>40</v>
      </c>
      <c s="9" t="s">
        <v>439</v>
      </c>
      <c s="9"/>
      <c s="11"/>
      <c s="9"/>
      <c s="11"/>
    </row>
    <row r="128" spans="1:16" ht="12.75">
      <c r="A128" s="7">
        <v>50</v>
      </c>
      <c s="7" t="s">
        <v>1687</v>
      </c>
      <c s="7" t="s">
        <v>44</v>
      </c>
      <c s="7" t="s">
        <v>1688</v>
      </c>
      <c s="7" t="s">
        <v>108</v>
      </c>
      <c s="10">
        <v>12</v>
      </c>
      <c s="14"/>
      <c s="13">
        <f>ROUND((G128*F128),2)</f>
      </c>
      <c r="O128">
        <f>rekapitulace!H8</f>
      </c>
      <c>
        <f>O128/100*H128</f>
      </c>
    </row>
    <row r="129" spans="4:4" ht="25.5">
      <c r="D129" s="15" t="s">
        <v>1689</v>
      </c>
    </row>
    <row r="130" spans="1:16" ht="12.75">
      <c r="A130" s="7">
        <v>51</v>
      </c>
      <c s="7" t="s">
        <v>1690</v>
      </c>
      <c s="7" t="s">
        <v>44</v>
      </c>
      <c s="7" t="s">
        <v>1691</v>
      </c>
      <c s="7" t="s">
        <v>108</v>
      </c>
      <c s="10">
        <v>2</v>
      </c>
      <c s="14"/>
      <c s="13">
        <f>ROUND((G130*F130),2)</f>
      </c>
      <c r="O130">
        <f>rekapitulace!H8</f>
      </c>
      <c>
        <f>O130/100*H130</f>
      </c>
    </row>
    <row r="131" spans="4:4" ht="51">
      <c r="D131" s="15" t="s">
        <v>1692</v>
      </c>
    </row>
    <row r="132" spans="1:16" ht="12.75">
      <c r="A132" s="7">
        <v>52</v>
      </c>
      <c s="7" t="s">
        <v>598</v>
      </c>
      <c s="7" t="s">
        <v>44</v>
      </c>
      <c s="7" t="s">
        <v>599</v>
      </c>
      <c s="7" t="s">
        <v>108</v>
      </c>
      <c s="10">
        <v>835</v>
      </c>
      <c s="14"/>
      <c s="13">
        <f>ROUND((G132*F132),2)</f>
      </c>
      <c r="O132">
        <f>rekapitulace!H8</f>
      </c>
      <c>
        <f>O132/100*H132</f>
      </c>
    </row>
    <row r="133" spans="4:4" ht="63.75">
      <c r="D133" s="15" t="s">
        <v>1693</v>
      </c>
    </row>
    <row r="134" spans="1:16" ht="12.75">
      <c r="A134" s="7">
        <v>53</v>
      </c>
      <c s="7" t="s">
        <v>854</v>
      </c>
      <c s="7" t="s">
        <v>44</v>
      </c>
      <c s="7" t="s">
        <v>1694</v>
      </c>
      <c s="7" t="s">
        <v>108</v>
      </c>
      <c s="10">
        <v>50</v>
      </c>
      <c s="14"/>
      <c s="13">
        <f>ROUND((G134*F134),2)</f>
      </c>
      <c r="O134">
        <f>rekapitulace!H8</f>
      </c>
      <c>
        <f>O134/100*H134</f>
      </c>
    </row>
    <row r="135" spans="4:4" ht="76.5">
      <c r="D135" s="15" t="s">
        <v>1695</v>
      </c>
    </row>
    <row r="136" spans="1:16" ht="12.75">
      <c r="A136" s="7">
        <v>54</v>
      </c>
      <c s="7" t="s">
        <v>440</v>
      </c>
      <c s="7" t="s">
        <v>44</v>
      </c>
      <c s="7" t="s">
        <v>441</v>
      </c>
      <c s="7" t="s">
        <v>68</v>
      </c>
      <c s="10">
        <v>9</v>
      </c>
      <c s="14"/>
      <c s="13">
        <f>ROUND((G136*F136),2)</f>
      </c>
      <c r="O136">
        <f>rekapitulace!H8</f>
      </c>
      <c>
        <f>O136/100*H136</f>
      </c>
    </row>
    <row r="137" spans="4:4" ht="25.5">
      <c r="D137" s="15" t="s">
        <v>209</v>
      </c>
    </row>
    <row r="138" spans="1:16" ht="12.75">
      <c r="A138" s="7">
        <v>55</v>
      </c>
      <c s="7" t="s">
        <v>442</v>
      </c>
      <c s="7" t="s">
        <v>59</v>
      </c>
      <c s="7" t="s">
        <v>1696</v>
      </c>
      <c s="7" t="s">
        <v>68</v>
      </c>
      <c s="10">
        <v>25</v>
      </c>
      <c s="14"/>
      <c s="13">
        <f>ROUND((G138*F138),2)</f>
      </c>
      <c r="O138">
        <f>rekapitulace!H8</f>
      </c>
      <c>
        <f>O138/100*H138</f>
      </c>
    </row>
    <row r="139" spans="4:4" ht="127.5">
      <c r="D139" s="15" t="s">
        <v>1697</v>
      </c>
    </row>
    <row r="140" spans="1:16" ht="12.75">
      <c r="A140" s="7">
        <v>56</v>
      </c>
      <c s="7" t="s">
        <v>442</v>
      </c>
      <c s="7" t="s">
        <v>61</v>
      </c>
      <c s="7" t="s">
        <v>1698</v>
      </c>
      <c s="7" t="s">
        <v>68</v>
      </c>
      <c s="10">
        <v>4</v>
      </c>
      <c s="14"/>
      <c s="13">
        <f>ROUND((G140*F140),2)</f>
      </c>
      <c r="O140">
        <f>rekapitulace!H8</f>
      </c>
      <c>
        <f>O140/100*H140</f>
      </c>
    </row>
    <row r="141" spans="4:4" ht="51">
      <c r="D141" s="15" t="s">
        <v>1699</v>
      </c>
    </row>
    <row r="142" spans="1:16" ht="12.75">
      <c r="A142" s="7">
        <v>57</v>
      </c>
      <c s="7" t="s">
        <v>1700</v>
      </c>
      <c s="7" t="s">
        <v>44</v>
      </c>
      <c s="7" t="s">
        <v>1701</v>
      </c>
      <c s="7" t="s">
        <v>68</v>
      </c>
      <c s="10">
        <v>1</v>
      </c>
      <c s="14"/>
      <c s="13">
        <f>ROUND((G142*F142),2)</f>
      </c>
      <c r="O142">
        <f>rekapitulace!H8</f>
      </c>
      <c>
        <f>O142/100*H142</f>
      </c>
    </row>
    <row r="143" spans="4:4" ht="25.5">
      <c r="D143" s="15" t="s">
        <v>133</v>
      </c>
    </row>
    <row r="144" spans="1:16" ht="12.75">
      <c r="A144" s="7">
        <v>58</v>
      </c>
      <c s="7" t="s">
        <v>448</v>
      </c>
      <c s="7" t="s">
        <v>44</v>
      </c>
      <c s="7" t="s">
        <v>449</v>
      </c>
      <c s="7" t="s">
        <v>68</v>
      </c>
      <c s="10">
        <v>2</v>
      </c>
      <c s="14"/>
      <c s="13">
        <f>ROUND((G144*F144),2)</f>
      </c>
      <c r="O144">
        <f>rekapitulace!H8</f>
      </c>
      <c>
        <f>O144/100*H144</f>
      </c>
    </row>
    <row r="145" spans="4:4" ht="25.5">
      <c r="D145" s="15" t="s">
        <v>102</v>
      </c>
    </row>
    <row r="146" spans="1:16" ht="12.75">
      <c r="A146" s="7">
        <v>59</v>
      </c>
      <c s="7" t="s">
        <v>1702</v>
      </c>
      <c s="7" t="s">
        <v>44</v>
      </c>
      <c s="7" t="s">
        <v>1703</v>
      </c>
      <c s="7" t="s">
        <v>68</v>
      </c>
      <c s="10">
        <v>1</v>
      </c>
      <c s="14"/>
      <c s="13">
        <f>ROUND((G146*F146),2)</f>
      </c>
      <c r="O146">
        <f>rekapitulace!H8</f>
      </c>
      <c>
        <f>O146/100*H146</f>
      </c>
    </row>
    <row r="147" spans="4:4" ht="25.5">
      <c r="D147" s="15" t="s">
        <v>133</v>
      </c>
    </row>
    <row r="148" spans="1:16" ht="12.75">
      <c r="A148" s="7">
        <v>60</v>
      </c>
      <c s="7" t="s">
        <v>1704</v>
      </c>
      <c s="7" t="s">
        <v>44</v>
      </c>
      <c s="7" t="s">
        <v>1705</v>
      </c>
      <c s="7" t="s">
        <v>108</v>
      </c>
      <c s="10">
        <v>12</v>
      </c>
      <c s="14"/>
      <c s="13">
        <f>ROUND((G148*F148),2)</f>
      </c>
      <c r="O148">
        <f>rekapitulace!H8</f>
      </c>
      <c>
        <f>O148/100*H148</f>
      </c>
    </row>
    <row r="149" spans="4:4" ht="63.75">
      <c r="D149" s="15" t="s">
        <v>1706</v>
      </c>
    </row>
    <row r="150" spans="1:16" ht="12.75">
      <c r="A150" s="7">
        <v>61</v>
      </c>
      <c s="7" t="s">
        <v>1707</v>
      </c>
      <c s="7" t="s">
        <v>44</v>
      </c>
      <c s="7" t="s">
        <v>1708</v>
      </c>
      <c s="7" t="s">
        <v>108</v>
      </c>
      <c s="10">
        <v>2</v>
      </c>
      <c s="14"/>
      <c s="13">
        <f>ROUND((G150*F150),2)</f>
      </c>
      <c r="O150">
        <f>rekapitulace!H8</f>
      </c>
      <c>
        <f>O150/100*H150</f>
      </c>
    </row>
    <row r="151" spans="4:4" ht="63.75">
      <c r="D151" s="15" t="s">
        <v>1709</v>
      </c>
    </row>
    <row r="152" spans="1:16" ht="12.75">
      <c r="A152" s="7">
        <v>62</v>
      </c>
      <c s="7" t="s">
        <v>995</v>
      </c>
      <c s="7" t="s">
        <v>44</v>
      </c>
      <c s="7" t="s">
        <v>996</v>
      </c>
      <c s="7" t="s">
        <v>108</v>
      </c>
      <c s="10">
        <v>14</v>
      </c>
      <c s="14"/>
      <c s="13">
        <f>ROUND((G152*F152),2)</f>
      </c>
      <c r="O152">
        <f>rekapitulace!H8</f>
      </c>
      <c>
        <f>O152/100*H152</f>
      </c>
    </row>
    <row r="153" spans="4:4" ht="165.75">
      <c r="D153" s="15" t="s">
        <v>1710</v>
      </c>
    </row>
    <row r="154" spans="1:16" ht="12.75" customHeight="1">
      <c r="A154" s="16"/>
      <c s="16"/>
      <c s="16" t="s">
        <v>40</v>
      </c>
      <c s="16" t="s">
        <v>75</v>
      </c>
      <c s="16"/>
      <c s="16"/>
      <c s="16"/>
      <c s="16">
        <f>SUM(H128:H153)</f>
      </c>
      <c r="P154">
        <f>ROUND(SUM(P128:P153),2)</f>
      </c>
    </row>
    <row r="156" spans="1:8" ht="12.75" customHeight="1">
      <c r="A156" s="9"/>
      <c s="9"/>
      <c s="9" t="s">
        <v>83</v>
      </c>
      <c s="9" t="s">
        <v>82</v>
      </c>
      <c s="9"/>
      <c s="11"/>
      <c s="9"/>
      <c s="11"/>
    </row>
    <row r="157" spans="1:16" ht="12.75">
      <c r="A157" s="7">
        <v>63</v>
      </c>
      <c s="7" t="s">
        <v>456</v>
      </c>
      <c s="7" t="s">
        <v>44</v>
      </c>
      <c s="7" t="s">
        <v>457</v>
      </c>
      <c s="7" t="s">
        <v>68</v>
      </c>
      <c s="10">
        <v>20</v>
      </c>
      <c s="14"/>
      <c s="13">
        <f>ROUND((G157*F157),2)</f>
      </c>
      <c r="O157">
        <f>rekapitulace!H8</f>
      </c>
      <c>
        <f>O157/100*H157</f>
      </c>
    </row>
    <row r="158" spans="4:4" ht="25.5">
      <c r="D158" s="15" t="s">
        <v>1711</v>
      </c>
    </row>
    <row r="159" spans="1:16" ht="12.75">
      <c r="A159" s="7">
        <v>64</v>
      </c>
      <c s="7" t="s">
        <v>459</v>
      </c>
      <c s="7" t="s">
        <v>44</v>
      </c>
      <c s="7" t="s">
        <v>460</v>
      </c>
      <c s="7" t="s">
        <v>68</v>
      </c>
      <c s="10">
        <v>2</v>
      </c>
      <c s="14"/>
      <c s="13">
        <f>ROUND((G159*F159),2)</f>
      </c>
      <c r="O159">
        <f>rekapitulace!H8</f>
      </c>
      <c>
        <f>O159/100*H159</f>
      </c>
    </row>
    <row r="160" spans="4:4" ht="25.5">
      <c r="D160" s="15" t="s">
        <v>102</v>
      </c>
    </row>
    <row r="161" spans="1:16" ht="12.75">
      <c r="A161" s="7">
        <v>65</v>
      </c>
      <c s="7" t="s">
        <v>462</v>
      </c>
      <c s="7" t="s">
        <v>44</v>
      </c>
      <c s="7" t="s">
        <v>463</v>
      </c>
      <c s="7" t="s">
        <v>68</v>
      </c>
      <c s="10">
        <v>8</v>
      </c>
      <c s="14"/>
      <c s="13">
        <f>ROUND((G161*F161),2)</f>
      </c>
      <c r="O161">
        <f>rekapitulace!H8</f>
      </c>
      <c>
        <f>O161/100*H161</f>
      </c>
    </row>
    <row r="162" spans="4:4" ht="25.5">
      <c r="D162" s="15" t="s">
        <v>319</v>
      </c>
    </row>
    <row r="163" spans="1:16" ht="12.75">
      <c r="A163" s="7">
        <v>66</v>
      </c>
      <c s="7" t="s">
        <v>464</v>
      </c>
      <c s="7" t="s">
        <v>44</v>
      </c>
      <c s="7" t="s">
        <v>465</v>
      </c>
      <c s="7" t="s">
        <v>362</v>
      </c>
      <c s="10">
        <v>3</v>
      </c>
      <c s="14"/>
      <c s="13">
        <f>ROUND((G163*F163),2)</f>
      </c>
      <c r="O163">
        <f>rekapitulace!H8</f>
      </c>
      <c>
        <f>O163/100*H163</f>
      </c>
    </row>
    <row r="164" spans="4:4" ht="25.5">
      <c r="D164" s="15" t="s">
        <v>1712</v>
      </c>
    </row>
    <row r="165" spans="1:16" ht="12.75">
      <c r="A165" s="7">
        <v>67</v>
      </c>
      <c s="7" t="s">
        <v>467</v>
      </c>
      <c s="7" t="s">
        <v>44</v>
      </c>
      <c s="7" t="s">
        <v>468</v>
      </c>
      <c s="7" t="s">
        <v>362</v>
      </c>
      <c s="10">
        <v>3</v>
      </c>
      <c s="14"/>
      <c s="13">
        <f>ROUND((G165*F165),2)</f>
      </c>
      <c r="O165">
        <f>rekapitulace!H8</f>
      </c>
      <c>
        <f>O165/100*H165</f>
      </c>
    </row>
    <row r="166" spans="4:4" ht="63.75">
      <c r="D166" s="15" t="s">
        <v>1713</v>
      </c>
    </row>
    <row r="167" spans="1:16" ht="12.75">
      <c r="A167" s="7">
        <v>68</v>
      </c>
      <c s="7" t="s">
        <v>1714</v>
      </c>
      <c s="7" t="s">
        <v>44</v>
      </c>
      <c s="7" t="s">
        <v>1715</v>
      </c>
      <c s="7" t="s">
        <v>68</v>
      </c>
      <c s="10">
        <v>54</v>
      </c>
      <c s="14"/>
      <c s="13">
        <f>ROUND((G167*F167),2)</f>
      </c>
      <c r="O167">
        <f>rekapitulace!H8</f>
      </c>
      <c>
        <f>O167/100*H167</f>
      </c>
    </row>
    <row r="168" spans="4:4" ht="63.75">
      <c r="D168" s="15" t="s">
        <v>1716</v>
      </c>
    </row>
    <row r="169" spans="1:16" ht="12.75">
      <c r="A169" s="7">
        <v>69</v>
      </c>
      <c s="7" t="s">
        <v>476</v>
      </c>
      <c s="7" t="s">
        <v>44</v>
      </c>
      <c s="7" t="s">
        <v>477</v>
      </c>
      <c s="7" t="s">
        <v>303</v>
      </c>
      <c s="10">
        <v>11.52</v>
      </c>
      <c s="14"/>
      <c s="13">
        <f>ROUND((G169*F169),2)</f>
      </c>
      <c r="O169">
        <f>rekapitulace!H8</f>
      </c>
      <c>
        <f>O169/100*H169</f>
      </c>
    </row>
    <row r="170" spans="4:4" ht="76.5">
      <c r="D170" s="15" t="s">
        <v>1717</v>
      </c>
    </row>
    <row r="171" spans="1:16" ht="12.75">
      <c r="A171" s="7">
        <v>70</v>
      </c>
      <c s="7" t="s">
        <v>482</v>
      </c>
      <c s="7" t="s">
        <v>59</v>
      </c>
      <c s="7" t="s">
        <v>483</v>
      </c>
      <c s="7" t="s">
        <v>108</v>
      </c>
      <c s="10">
        <v>78</v>
      </c>
      <c s="14"/>
      <c s="13">
        <f>ROUND((G171*F171),2)</f>
      </c>
      <c r="O171">
        <f>rekapitulace!H8</f>
      </c>
      <c>
        <f>O171/100*H171</f>
      </c>
    </row>
    <row r="172" spans="4:4" ht="25.5">
      <c r="D172" s="15" t="s">
        <v>315</v>
      </c>
    </row>
    <row r="173" spans="1:16" ht="12.75">
      <c r="A173" s="7">
        <v>71</v>
      </c>
      <c s="7" t="s">
        <v>482</v>
      </c>
      <c s="7" t="s">
        <v>61</v>
      </c>
      <c s="7" t="s">
        <v>1718</v>
      </c>
      <c s="7" t="s">
        <v>108</v>
      </c>
      <c s="10">
        <v>156</v>
      </c>
      <c s="14"/>
      <c s="13">
        <f>ROUND((G173*F173),2)</f>
      </c>
      <c r="O173">
        <f>rekapitulace!H8</f>
      </c>
      <c>
        <f>O173/100*H173</f>
      </c>
    </row>
    <row r="174" spans="4:4" ht="38.25">
      <c r="D174" s="15" t="s">
        <v>1719</v>
      </c>
    </row>
    <row r="175" spans="1:16" ht="12.75">
      <c r="A175" s="7">
        <v>72</v>
      </c>
      <c s="7" t="s">
        <v>488</v>
      </c>
      <c s="7" t="s">
        <v>61</v>
      </c>
      <c s="7" t="s">
        <v>1720</v>
      </c>
      <c s="7" t="s">
        <v>108</v>
      </c>
      <c s="10">
        <v>142</v>
      </c>
      <c s="14"/>
      <c s="13">
        <f>ROUND((G175*F175),2)</f>
      </c>
      <c r="O175">
        <f>rekapitulace!H8</f>
      </c>
      <c>
        <f>O175/100*H175</f>
      </c>
    </row>
    <row r="176" spans="4:4" ht="178.5">
      <c r="D176" s="15" t="s">
        <v>1721</v>
      </c>
    </row>
    <row r="177" spans="1:16" ht="12.75">
      <c r="A177" s="7">
        <v>73</v>
      </c>
      <c s="7" t="s">
        <v>1722</v>
      </c>
      <c s="7" t="s">
        <v>44</v>
      </c>
      <c s="7" t="s">
        <v>1723</v>
      </c>
      <c s="7" t="s">
        <v>108</v>
      </c>
      <c s="10">
        <v>133</v>
      </c>
      <c s="14"/>
      <c s="13">
        <f>ROUND((G177*F177),2)</f>
      </c>
      <c r="O177">
        <f>rekapitulace!H8</f>
      </c>
      <c>
        <f>O177/100*H177</f>
      </c>
    </row>
    <row r="178" spans="4:4" ht="38.25">
      <c r="D178" s="15" t="s">
        <v>1724</v>
      </c>
    </row>
    <row r="179" spans="1:16" ht="12.75">
      <c r="A179" s="7">
        <v>74</v>
      </c>
      <c s="7" t="s">
        <v>1725</v>
      </c>
      <c s="7" t="s">
        <v>59</v>
      </c>
      <c s="7" t="s">
        <v>1726</v>
      </c>
      <c s="7" t="s">
        <v>68</v>
      </c>
      <c s="10">
        <v>2</v>
      </c>
      <c s="14"/>
      <c s="13">
        <f>ROUND((G179*F179),2)</f>
      </c>
      <c r="O179">
        <f>rekapitulace!H8</f>
      </c>
      <c>
        <f>O179/100*H179</f>
      </c>
    </row>
    <row r="180" spans="4:4" ht="25.5">
      <c r="D180" s="15" t="s">
        <v>102</v>
      </c>
    </row>
    <row r="181" spans="1:16" ht="12.75">
      <c r="A181" s="7">
        <v>75</v>
      </c>
      <c s="7" t="s">
        <v>1725</v>
      </c>
      <c s="7" t="s">
        <v>61</v>
      </c>
      <c s="7" t="s">
        <v>1727</v>
      </c>
      <c s="7" t="s">
        <v>68</v>
      </c>
      <c s="10">
        <v>2</v>
      </c>
      <c s="14"/>
      <c s="13">
        <f>ROUND((G181*F181),2)</f>
      </c>
      <c r="O181">
        <f>rekapitulace!H8</f>
      </c>
      <c>
        <f>O181/100*H181</f>
      </c>
    </row>
    <row r="182" spans="4:4" ht="25.5">
      <c r="D182" s="15" t="s">
        <v>102</v>
      </c>
    </row>
    <row r="183" spans="1:16" ht="12.75">
      <c r="A183" s="7">
        <v>76</v>
      </c>
      <c s="7" t="s">
        <v>494</v>
      </c>
      <c s="7" t="s">
        <v>59</v>
      </c>
      <c s="7" t="s">
        <v>1728</v>
      </c>
      <c s="7" t="s">
        <v>108</v>
      </c>
      <c s="10">
        <v>665</v>
      </c>
      <c s="14"/>
      <c s="13">
        <f>ROUND((G183*F183),2)</f>
      </c>
      <c r="O183">
        <f>rekapitulace!H8</f>
      </c>
      <c>
        <f>O183/100*H183</f>
      </c>
    </row>
    <row r="184" spans="4:4" ht="89.25">
      <c r="D184" s="15" t="s">
        <v>1729</v>
      </c>
    </row>
    <row r="185" spans="1:16" ht="12.75">
      <c r="A185" s="7">
        <v>77</v>
      </c>
      <c s="7" t="s">
        <v>1730</v>
      </c>
      <c s="7" t="s">
        <v>44</v>
      </c>
      <c s="7" t="s">
        <v>1731</v>
      </c>
      <c s="7" t="s">
        <v>362</v>
      </c>
      <c s="10">
        <v>24.05</v>
      </c>
      <c s="14"/>
      <c s="13">
        <f>ROUND((G185*F185),2)</f>
      </c>
      <c r="O185">
        <f>rekapitulace!H8</f>
      </c>
      <c>
        <f>O185/100*H185</f>
      </c>
    </row>
    <row r="186" spans="4:4" ht="38.25">
      <c r="D186" s="15" t="s">
        <v>1732</v>
      </c>
    </row>
    <row r="187" spans="1:16" ht="12.75">
      <c r="A187" s="7">
        <v>78</v>
      </c>
      <c s="7" t="s">
        <v>1733</v>
      </c>
      <c s="7" t="s">
        <v>44</v>
      </c>
      <c s="7" t="s">
        <v>1734</v>
      </c>
      <c s="7" t="s">
        <v>108</v>
      </c>
      <c s="10">
        <v>831</v>
      </c>
      <c s="14"/>
      <c s="13">
        <f>ROUND((G187*F187),2)</f>
      </c>
      <c r="O187">
        <f>rekapitulace!H8</f>
      </c>
      <c>
        <f>O187/100*H187</f>
      </c>
    </row>
    <row r="188" spans="4:4" ht="76.5">
      <c r="D188" s="15" t="s">
        <v>1735</v>
      </c>
    </row>
    <row r="189" spans="1:16" ht="12.75">
      <c r="A189" s="7">
        <v>79</v>
      </c>
      <c s="7" t="s">
        <v>1736</v>
      </c>
      <c s="7" t="s">
        <v>59</v>
      </c>
      <c s="7" t="s">
        <v>1737</v>
      </c>
      <c s="7" t="s">
        <v>68</v>
      </c>
      <c s="10">
        <v>1</v>
      </c>
      <c s="14"/>
      <c s="13">
        <f>ROUND((G189*F189),2)</f>
      </c>
      <c r="O189">
        <f>rekapitulace!H8</f>
      </c>
      <c>
        <f>O189/100*H189</f>
      </c>
    </row>
    <row r="190" spans="4:4" ht="25.5">
      <c r="D190" s="15" t="s">
        <v>133</v>
      </c>
    </row>
    <row r="191" spans="1:16" ht="12.75">
      <c r="A191" s="7">
        <v>80</v>
      </c>
      <c s="7" t="s">
        <v>1736</v>
      </c>
      <c s="7" t="s">
        <v>61</v>
      </c>
      <c s="7" t="s">
        <v>1738</v>
      </c>
      <c s="7" t="s">
        <v>68</v>
      </c>
      <c s="10">
        <v>1</v>
      </c>
      <c s="14"/>
      <c s="13">
        <f>ROUND((G191*F191),2)</f>
      </c>
      <c r="O191">
        <f>rekapitulace!H8</f>
      </c>
      <c>
        <f>O191/100*H191</f>
      </c>
    </row>
    <row r="192" spans="4:4" ht="25.5">
      <c r="D192" s="15" t="s">
        <v>133</v>
      </c>
    </row>
    <row r="193" spans="1:16" ht="12.75">
      <c r="A193" s="7">
        <v>81</v>
      </c>
      <c s="7" t="s">
        <v>1736</v>
      </c>
      <c s="7" t="s">
        <v>1739</v>
      </c>
      <c s="7" t="s">
        <v>1740</v>
      </c>
      <c s="7" t="s">
        <v>68</v>
      </c>
      <c s="10">
        <v>1</v>
      </c>
      <c s="14"/>
      <c s="13">
        <f>ROUND((G193*F193),2)</f>
      </c>
      <c r="O193">
        <f>rekapitulace!H8</f>
      </c>
      <c>
        <f>O193/100*H193</f>
      </c>
    </row>
    <row r="194" spans="4:4" ht="25.5">
      <c r="D194" s="15" t="s">
        <v>133</v>
      </c>
    </row>
    <row r="195" spans="1:16" ht="12.75" customHeight="1">
      <c r="A195" s="16"/>
      <c s="16"/>
      <c s="16" t="s">
        <v>83</v>
      </c>
      <c s="16" t="s">
        <v>82</v>
      </c>
      <c s="16"/>
      <c s="16"/>
      <c s="16"/>
      <c s="16">
        <f>SUM(H157:H194)</f>
      </c>
      <c r="P195">
        <f>ROUND(SUM(P157:P194),2)</f>
      </c>
    </row>
    <row r="197" spans="1:16" ht="12.75" customHeight="1">
      <c r="A197" s="16"/>
      <c s="16"/>
      <c s="16"/>
      <c s="16" t="s">
        <v>63</v>
      </c>
      <c s="16"/>
      <c s="16"/>
      <c s="16"/>
      <c s="16">
        <f>+H16+H41+H58+H65+H120+H125+H154+H195</f>
      </c>
      <c r="P197">
        <f>+P16+P41+P58+P65+P120+P125+P154+P195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1434</v>
      </c>
      <c s="5" t="s">
        <v>1435</v>
      </c>
      <c s="5"/>
    </row>
    <row r="6" spans="1:5" ht="12.75" customHeight="1">
      <c r="A6" t="s">
        <v>17</v>
      </c>
      <c r="C6" s="5" t="s">
        <v>1741</v>
      </c>
      <c s="5" t="s">
        <v>1742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1297.189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1743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315.329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1744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346</v>
      </c>
      <c s="7" t="s">
        <v>59</v>
      </c>
      <c s="7" t="s">
        <v>347</v>
      </c>
      <c s="7" t="s">
        <v>303</v>
      </c>
      <c s="10">
        <v>315.329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1745</v>
      </c>
    </row>
    <row r="21" spans="1:16" ht="12.75">
      <c r="A21" s="7">
        <v>4</v>
      </c>
      <c s="7" t="s">
        <v>515</v>
      </c>
      <c s="7" t="s">
        <v>44</v>
      </c>
      <c s="7" t="s">
        <v>516</v>
      </c>
      <c s="7" t="s">
        <v>303</v>
      </c>
      <c s="10">
        <v>1297.189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1746</v>
      </c>
    </row>
    <row r="23" spans="1:16" ht="12.75">
      <c r="A23" s="7">
        <v>5</v>
      </c>
      <c s="7" t="s">
        <v>351</v>
      </c>
      <c s="7" t="s">
        <v>44</v>
      </c>
      <c s="7" t="s">
        <v>352</v>
      </c>
      <c s="7" t="s">
        <v>303</v>
      </c>
      <c s="10">
        <v>1297.189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1747</v>
      </c>
    </row>
    <row r="25" spans="1:16" ht="12.75">
      <c r="A25" s="7">
        <v>6</v>
      </c>
      <c s="7" t="s">
        <v>519</v>
      </c>
      <c s="7" t="s">
        <v>44</v>
      </c>
      <c s="7" t="s">
        <v>520</v>
      </c>
      <c s="7" t="s">
        <v>303</v>
      </c>
      <c s="10">
        <v>315.329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1748</v>
      </c>
    </row>
    <row r="27" spans="1:16" ht="12.75" customHeight="1">
      <c r="A27" s="16"/>
      <c s="16"/>
      <c s="16" t="s">
        <v>24</v>
      </c>
      <c s="16" t="s">
        <v>342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34</v>
      </c>
      <c s="9" t="s">
        <v>370</v>
      </c>
      <c s="9"/>
      <c s="11"/>
      <c s="9"/>
      <c s="11"/>
    </row>
    <row r="30" spans="1:16" ht="12.75">
      <c r="A30" s="7">
        <v>7</v>
      </c>
      <c s="7" t="s">
        <v>1749</v>
      </c>
      <c s="7" t="s">
        <v>44</v>
      </c>
      <c s="7" t="s">
        <v>1750</v>
      </c>
      <c s="7" t="s">
        <v>68</v>
      </c>
      <c s="10">
        <v>8</v>
      </c>
      <c s="14"/>
      <c s="13">
        <f>ROUND((G30*F30),2)</f>
      </c>
      <c r="O30">
        <f>rekapitulace!H8</f>
      </c>
      <c>
        <f>O30/100*H30</f>
      </c>
    </row>
    <row r="31" spans="4:4" ht="114.75">
      <c r="D31" s="15" t="s">
        <v>1751</v>
      </c>
    </row>
    <row r="32" spans="1:16" ht="12.75" customHeight="1">
      <c r="A32" s="16"/>
      <c s="16"/>
      <c s="16" t="s">
        <v>34</v>
      </c>
      <c s="16" t="s">
        <v>370</v>
      </c>
      <c s="16"/>
      <c s="16"/>
      <c s="16"/>
      <c s="16">
        <f>SUM(H30:H31)</f>
      </c>
      <c r="P32">
        <f>ROUND(SUM(P30:P31),2)</f>
      </c>
    </row>
    <row r="34" spans="1:8" ht="12.75" customHeight="1">
      <c r="A34" s="9"/>
      <c s="9"/>
      <c s="9" t="s">
        <v>35</v>
      </c>
      <c s="9" t="s">
        <v>552</v>
      </c>
      <c s="9"/>
      <c s="11"/>
      <c s="9"/>
      <c s="11"/>
    </row>
    <row r="35" spans="1:16" ht="12.75">
      <c r="A35" s="7">
        <v>8</v>
      </c>
      <c s="7" t="s">
        <v>1752</v>
      </c>
      <c s="7" t="s">
        <v>44</v>
      </c>
      <c s="7" t="s">
        <v>1753</v>
      </c>
      <c s="7" t="s">
        <v>303</v>
      </c>
      <c s="10">
        <v>20.488</v>
      </c>
      <c s="14"/>
      <c s="13">
        <f>ROUND((G35*F35),2)</f>
      </c>
      <c r="O35">
        <f>rekapitulace!H8</f>
      </c>
      <c>
        <f>O35/100*H35</f>
      </c>
    </row>
    <row r="36" spans="4:4" ht="267.75">
      <c r="D36" s="15" t="s">
        <v>1754</v>
      </c>
    </row>
    <row r="37" spans="1:16" ht="12.75">
      <c r="A37" s="7">
        <v>9</v>
      </c>
      <c s="7" t="s">
        <v>1755</v>
      </c>
      <c s="7" t="s">
        <v>44</v>
      </c>
      <c s="7" t="s">
        <v>1756</v>
      </c>
      <c s="7" t="s">
        <v>547</v>
      </c>
      <c s="10">
        <v>2.461</v>
      </c>
      <c s="14"/>
      <c s="13">
        <f>ROUND((G37*F37),2)</f>
      </c>
      <c r="O37">
        <f>rekapitulace!H8</f>
      </c>
      <c>
        <f>O37/100*H37</f>
      </c>
    </row>
    <row r="38" spans="4:4" ht="140.25">
      <c r="D38" s="15" t="s">
        <v>1757</v>
      </c>
    </row>
    <row r="39" spans="1:16" ht="12.75" customHeight="1">
      <c r="A39" s="16"/>
      <c s="16"/>
      <c s="16" t="s">
        <v>35</v>
      </c>
      <c s="16" t="s">
        <v>552</v>
      </c>
      <c s="16"/>
      <c s="16"/>
      <c s="16"/>
      <c s="16">
        <f>SUM(H35:H38)</f>
      </c>
      <c r="P39">
        <f>ROUND(SUM(P35:P38),2)</f>
      </c>
    </row>
    <row r="41" spans="1:8" ht="12.75" customHeight="1">
      <c r="A41" s="9"/>
      <c s="9"/>
      <c s="9" t="s">
        <v>36</v>
      </c>
      <c s="9" t="s">
        <v>375</v>
      </c>
      <c s="9"/>
      <c s="11"/>
      <c s="9"/>
      <c s="11"/>
    </row>
    <row r="42" spans="1:16" ht="12.75">
      <c r="A42" s="7">
        <v>10</v>
      </c>
      <c s="7" t="s">
        <v>376</v>
      </c>
      <c s="7" t="s">
        <v>44</v>
      </c>
      <c s="7" t="s">
        <v>377</v>
      </c>
      <c s="7" t="s">
        <v>303</v>
      </c>
      <c s="10">
        <v>4.905</v>
      </c>
      <c s="14"/>
      <c s="13">
        <f>ROUND((G42*F42),2)</f>
      </c>
      <c r="O42">
        <f>rekapitulace!H8</f>
      </c>
      <c>
        <f>O42/100*H42</f>
      </c>
    </row>
    <row r="43" spans="4:4" ht="409.5">
      <c r="D43" s="15" t="s">
        <v>1758</v>
      </c>
    </row>
    <row r="44" spans="1:16" ht="12.75">
      <c r="A44" s="7">
        <v>11</v>
      </c>
      <c s="7" t="s">
        <v>1759</v>
      </c>
      <c s="7" t="s">
        <v>44</v>
      </c>
      <c s="7" t="s">
        <v>1760</v>
      </c>
      <c s="7" t="s">
        <v>303</v>
      </c>
      <c s="10">
        <v>13.692</v>
      </c>
      <c s="14"/>
      <c s="13">
        <f>ROUND((G44*F44),2)</f>
      </c>
      <c r="O44">
        <f>rekapitulace!H8</f>
      </c>
      <c>
        <f>O44/100*H44</f>
      </c>
    </row>
    <row r="45" spans="4:4" ht="409.5">
      <c r="D45" s="15" t="s">
        <v>1761</v>
      </c>
    </row>
    <row r="46" spans="1:16" ht="12.75">
      <c r="A46" s="7">
        <v>12</v>
      </c>
      <c s="7" t="s">
        <v>1762</v>
      </c>
      <c s="7" t="s">
        <v>44</v>
      </c>
      <c s="7" t="s">
        <v>1763</v>
      </c>
      <c s="7" t="s">
        <v>303</v>
      </c>
      <c s="10">
        <v>11.182</v>
      </c>
      <c s="14"/>
      <c s="13">
        <f>ROUND((G46*F46),2)</f>
      </c>
      <c r="O46">
        <f>rekapitulace!H8</f>
      </c>
      <c>
        <f>O46/100*H46</f>
      </c>
    </row>
    <row r="47" spans="4:4" ht="409.5">
      <c r="D47" s="15" t="s">
        <v>1764</v>
      </c>
    </row>
    <row r="48" spans="1:16" ht="12.75">
      <c r="A48" s="7">
        <v>13</v>
      </c>
      <c s="7" t="s">
        <v>1765</v>
      </c>
      <c s="7" t="s">
        <v>44</v>
      </c>
      <c s="7" t="s">
        <v>1766</v>
      </c>
      <c s="7" t="s">
        <v>547</v>
      </c>
      <c s="10">
        <v>0.983</v>
      </c>
      <c s="14"/>
      <c s="13">
        <f>ROUND((G48*F48),2)</f>
      </c>
      <c r="O48">
        <f>rekapitulace!H8</f>
      </c>
      <c>
        <f>O48/100*H48</f>
      </c>
    </row>
    <row r="49" spans="4:4" ht="409.5">
      <c r="D49" s="15" t="s">
        <v>1767</v>
      </c>
    </row>
    <row r="50" spans="1:16" ht="12.75">
      <c r="A50" s="7">
        <v>14</v>
      </c>
      <c s="7" t="s">
        <v>582</v>
      </c>
      <c s="7" t="s">
        <v>44</v>
      </c>
      <c s="7" t="s">
        <v>583</v>
      </c>
      <c s="7" t="s">
        <v>303</v>
      </c>
      <c s="10">
        <v>18.143</v>
      </c>
      <c s="14"/>
      <c s="13">
        <f>ROUND((G50*F50),2)</f>
      </c>
      <c r="O50">
        <f>rekapitulace!H8</f>
      </c>
      <c>
        <f>O50/100*H50</f>
      </c>
    </row>
    <row r="51" spans="4:4" ht="409.5">
      <c r="D51" s="15" t="s">
        <v>1768</v>
      </c>
    </row>
    <row r="52" spans="1:16" ht="12.75">
      <c r="A52" s="7">
        <v>15</v>
      </c>
      <c s="7" t="s">
        <v>1769</v>
      </c>
      <c s="7" t="s">
        <v>44</v>
      </c>
      <c s="7" t="s">
        <v>1770</v>
      </c>
      <c s="7" t="s">
        <v>303</v>
      </c>
      <c s="10">
        <v>3.696</v>
      </c>
      <c s="14"/>
      <c s="13">
        <f>ROUND((G52*F52),2)</f>
      </c>
      <c r="O52">
        <f>rekapitulace!H8</f>
      </c>
      <c>
        <f>O52/100*H52</f>
      </c>
    </row>
    <row r="53" spans="4:4" ht="76.5">
      <c r="D53" s="15" t="s">
        <v>1771</v>
      </c>
    </row>
    <row r="54" spans="1:16" ht="12.75">
      <c r="A54" s="7">
        <v>16</v>
      </c>
      <c s="7" t="s">
        <v>1772</v>
      </c>
      <c s="7" t="s">
        <v>44</v>
      </c>
      <c s="7" t="s">
        <v>1773</v>
      </c>
      <c s="7" t="s">
        <v>303</v>
      </c>
      <c s="10">
        <v>4.455</v>
      </c>
      <c s="14"/>
      <c s="13">
        <f>ROUND((G54*F54),2)</f>
      </c>
      <c r="O54">
        <f>rekapitulace!H8</f>
      </c>
      <c>
        <f>O54/100*H54</f>
      </c>
    </row>
    <row r="55" spans="4:4" ht="409.5">
      <c r="D55" s="15" t="s">
        <v>1774</v>
      </c>
    </row>
    <row r="56" spans="1:16" ht="12.75">
      <c r="A56" s="7">
        <v>17</v>
      </c>
      <c s="7" t="s">
        <v>1775</v>
      </c>
      <c s="7" t="s">
        <v>44</v>
      </c>
      <c s="7" t="s">
        <v>1776</v>
      </c>
      <c s="7" t="s">
        <v>303</v>
      </c>
      <c s="10">
        <v>27</v>
      </c>
      <c s="14"/>
      <c s="13">
        <f>ROUND((G56*F56),2)</f>
      </c>
      <c r="O56">
        <f>rekapitulace!H8</f>
      </c>
      <c>
        <f>O56/100*H56</f>
      </c>
    </row>
    <row r="57" spans="4:4" ht="409.5">
      <c r="D57" s="15" t="s">
        <v>1777</v>
      </c>
    </row>
    <row r="58" spans="1:16" ht="12.75">
      <c r="A58" s="7">
        <v>18</v>
      </c>
      <c s="7" t="s">
        <v>744</v>
      </c>
      <c s="7" t="s">
        <v>44</v>
      </c>
      <c s="7" t="s">
        <v>745</v>
      </c>
      <c s="7" t="s">
        <v>303</v>
      </c>
      <c s="10">
        <v>27.384</v>
      </c>
      <c s="14"/>
      <c s="13">
        <f>ROUND((G58*F58),2)</f>
      </c>
      <c r="O58">
        <f>rekapitulace!H8</f>
      </c>
      <c>
        <f>O58/100*H58</f>
      </c>
    </row>
    <row r="59" spans="4:4" ht="409.5">
      <c r="D59" s="15" t="s">
        <v>1778</v>
      </c>
    </row>
    <row r="60" spans="1:16" ht="12.75" customHeight="1">
      <c r="A60" s="16"/>
      <c s="16"/>
      <c s="16" t="s">
        <v>36</v>
      </c>
      <c s="16" t="s">
        <v>375</v>
      </c>
      <c s="16"/>
      <c s="16"/>
      <c s="16"/>
      <c s="16">
        <f>SUM(H42:H59)</f>
      </c>
      <c r="P60">
        <f>ROUND(SUM(P42:P59),2)</f>
      </c>
    </row>
    <row r="62" spans="1:8" ht="12.75" customHeight="1">
      <c r="A62" s="9"/>
      <c s="9"/>
      <c s="9" t="s">
        <v>39</v>
      </c>
      <c s="9" t="s">
        <v>585</v>
      </c>
      <c s="9"/>
      <c s="11"/>
      <c s="9"/>
      <c s="11"/>
    </row>
    <row r="63" spans="1:16" ht="12.75">
      <c r="A63" s="7">
        <v>19</v>
      </c>
      <c s="7" t="s">
        <v>1779</v>
      </c>
      <c s="7" t="s">
        <v>44</v>
      </c>
      <c s="7" t="s">
        <v>1780</v>
      </c>
      <c s="7" t="s">
        <v>362</v>
      </c>
      <c s="10">
        <v>117.04</v>
      </c>
      <c s="14"/>
      <c s="13">
        <f>ROUND((G63*F63),2)</f>
      </c>
      <c r="O63">
        <f>rekapitulace!H8</f>
      </c>
      <c>
        <f>O63/100*H63</f>
      </c>
    </row>
    <row r="64" spans="4:4" ht="102">
      <c r="D64" s="15" t="s">
        <v>1781</v>
      </c>
    </row>
    <row r="65" spans="1:16" ht="12.75">
      <c r="A65" s="7">
        <v>20</v>
      </c>
      <c s="7" t="s">
        <v>586</v>
      </c>
      <c s="7" t="s">
        <v>44</v>
      </c>
      <c s="7" t="s">
        <v>587</v>
      </c>
      <c s="7" t="s">
        <v>362</v>
      </c>
      <c s="10">
        <v>117.04</v>
      </c>
      <c s="14"/>
      <c s="13">
        <f>ROUND((G65*F65),2)</f>
      </c>
      <c r="O65">
        <f>rekapitulace!H8</f>
      </c>
      <c>
        <f>O65/100*H65</f>
      </c>
    </row>
    <row r="66" spans="4:4" ht="89.25">
      <c r="D66" s="15" t="s">
        <v>1782</v>
      </c>
    </row>
    <row r="67" spans="1:16" ht="12.75">
      <c r="A67" s="7">
        <v>21</v>
      </c>
      <c s="7" t="s">
        <v>1783</v>
      </c>
      <c s="7" t="s">
        <v>44</v>
      </c>
      <c s="7" t="s">
        <v>1784</v>
      </c>
      <c s="7" t="s">
        <v>362</v>
      </c>
      <c s="10">
        <v>117.04</v>
      </c>
      <c s="14"/>
      <c s="13">
        <f>ROUND((G67*F67),2)</f>
      </c>
      <c r="O67">
        <f>rekapitulace!H8</f>
      </c>
      <c>
        <f>O67/100*H67</f>
      </c>
    </row>
    <row r="68" spans="4:4" ht="89.25">
      <c r="D68" s="15" t="s">
        <v>1782</v>
      </c>
    </row>
    <row r="69" spans="1:16" ht="12.75" customHeight="1">
      <c r="A69" s="16"/>
      <c s="16"/>
      <c s="16" t="s">
        <v>39</v>
      </c>
      <c s="16" t="s">
        <v>585</v>
      </c>
      <c s="16"/>
      <c s="16"/>
      <c s="16"/>
      <c s="16">
        <f>SUM(H63:H68)</f>
      </c>
      <c r="P69">
        <f>ROUND(SUM(P63:P68),2)</f>
      </c>
    </row>
    <row r="71" spans="1:8" ht="12.75" customHeight="1">
      <c r="A71" s="9"/>
      <c s="9"/>
      <c s="9" t="s">
        <v>40</v>
      </c>
      <c s="9" t="s">
        <v>439</v>
      </c>
      <c s="9"/>
      <c s="11"/>
      <c s="9"/>
      <c s="11"/>
    </row>
    <row r="72" spans="1:16" ht="12.75">
      <c r="A72" s="7">
        <v>22</v>
      </c>
      <c s="7" t="s">
        <v>1785</v>
      </c>
      <c s="7" t="s">
        <v>44</v>
      </c>
      <c s="7" t="s">
        <v>1786</v>
      </c>
      <c s="7" t="s">
        <v>68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89.25">
      <c r="D73" s="15" t="s">
        <v>1787</v>
      </c>
    </row>
    <row r="74" spans="1:16" ht="12.75">
      <c r="A74" s="7">
        <v>23</v>
      </c>
      <c s="7" t="s">
        <v>1104</v>
      </c>
      <c s="7" t="s">
        <v>44</v>
      </c>
      <c s="7" t="s">
        <v>1105</v>
      </c>
      <c s="7" t="s">
        <v>303</v>
      </c>
      <c s="10">
        <v>42.975</v>
      </c>
      <c s="14"/>
      <c s="13">
        <f>ROUND((G74*F74),2)</f>
      </c>
      <c r="O74">
        <f>rekapitulace!H8</f>
      </c>
      <c>
        <f>O74/100*H74</f>
      </c>
    </row>
    <row r="75" spans="4:4" ht="409.5">
      <c r="D75" s="15" t="s">
        <v>1788</v>
      </c>
    </row>
    <row r="76" spans="1:16" ht="12.75" customHeight="1">
      <c r="A76" s="16"/>
      <c s="16"/>
      <c s="16" t="s">
        <v>40</v>
      </c>
      <c s="16" t="s">
        <v>75</v>
      </c>
      <c s="16"/>
      <c s="16"/>
      <c s="16"/>
      <c s="16">
        <f>SUM(H72:H75)</f>
      </c>
      <c r="P76">
        <f>ROUND(SUM(P72:P75),2)</f>
      </c>
    </row>
    <row r="78" spans="1:8" ht="12.75" customHeight="1">
      <c r="A78" s="9"/>
      <c s="9"/>
      <c s="9" t="s">
        <v>83</v>
      </c>
      <c s="9" t="s">
        <v>82</v>
      </c>
      <c s="9"/>
      <c s="11"/>
      <c s="9"/>
      <c s="11"/>
    </row>
    <row r="79" spans="1:16" ht="12.75">
      <c r="A79" s="7">
        <v>24</v>
      </c>
      <c s="7" t="s">
        <v>1789</v>
      </c>
      <c s="7" t="s">
        <v>44</v>
      </c>
      <c s="7" t="s">
        <v>1790</v>
      </c>
      <c s="7" t="s">
        <v>108</v>
      </c>
      <c s="10">
        <v>62</v>
      </c>
      <c s="14"/>
      <c s="13">
        <f>ROUND((G79*F79),2)</f>
      </c>
      <c r="O79">
        <f>rekapitulace!H8</f>
      </c>
      <c>
        <f>O79/100*H79</f>
      </c>
    </row>
    <row r="80" spans="4:4" ht="409.5">
      <c r="D80" s="15" t="s">
        <v>1791</v>
      </c>
    </row>
    <row r="81" spans="1:16" ht="12.75">
      <c r="A81" s="7">
        <v>25</v>
      </c>
      <c s="7" t="s">
        <v>1792</v>
      </c>
      <c s="7" t="s">
        <v>44</v>
      </c>
      <c s="7" t="s">
        <v>1793</v>
      </c>
      <c s="7" t="s">
        <v>303</v>
      </c>
      <c s="10">
        <v>14.37</v>
      </c>
      <c s="14"/>
      <c s="13">
        <f>ROUND((G81*F81),2)</f>
      </c>
      <c r="O81">
        <f>rekapitulace!H8</f>
      </c>
      <c>
        <f>O81/100*H81</f>
      </c>
    </row>
    <row r="82" spans="4:4" ht="114.75">
      <c r="D82" s="15" t="s">
        <v>1794</v>
      </c>
    </row>
    <row r="83" spans="1:16" ht="12.75">
      <c r="A83" s="7">
        <v>26</v>
      </c>
      <c s="7" t="s">
        <v>1795</v>
      </c>
      <c s="7" t="s">
        <v>44</v>
      </c>
      <c s="7" t="s">
        <v>1796</v>
      </c>
      <c s="7" t="s">
        <v>68</v>
      </c>
      <c s="10">
        <v>3</v>
      </c>
      <c s="14"/>
      <c s="13">
        <f>ROUND((G83*F83),2)</f>
      </c>
      <c r="O83">
        <f>rekapitulace!H8</f>
      </c>
      <c>
        <f>O83/100*H83</f>
      </c>
    </row>
    <row r="84" spans="4:4" ht="191.25">
      <c r="D84" s="15" t="s">
        <v>1797</v>
      </c>
    </row>
    <row r="85" spans="1:16" ht="12.75">
      <c r="A85" s="7">
        <v>27</v>
      </c>
      <c s="7" t="s">
        <v>1798</v>
      </c>
      <c s="7" t="s">
        <v>44</v>
      </c>
      <c s="7" t="s">
        <v>1799</v>
      </c>
      <c s="7" t="s">
        <v>68</v>
      </c>
      <c s="10">
        <v>4</v>
      </c>
      <c s="14"/>
      <c s="13">
        <f>ROUND((G85*F85),2)</f>
      </c>
      <c r="O85">
        <f>rekapitulace!H8</f>
      </c>
      <c>
        <f>O85/100*H85</f>
      </c>
    </row>
    <row r="86" spans="4:4" ht="255">
      <c r="D86" s="15" t="s">
        <v>1800</v>
      </c>
    </row>
    <row r="87" spans="1:16" ht="12.75">
      <c r="A87" s="7">
        <v>28</v>
      </c>
      <c s="7" t="s">
        <v>1801</v>
      </c>
      <c s="7" t="s">
        <v>44</v>
      </c>
      <c s="7" t="s">
        <v>1802</v>
      </c>
      <c s="7" t="s">
        <v>108</v>
      </c>
      <c s="10">
        <v>25.4</v>
      </c>
      <c s="14"/>
      <c s="13">
        <f>ROUND((G87*F87),2)</f>
      </c>
      <c r="O87">
        <f>rekapitulace!H8</f>
      </c>
      <c>
        <f>O87/100*H87</f>
      </c>
    </row>
    <row r="88" spans="4:4" ht="153">
      <c r="D88" s="15" t="s">
        <v>1803</v>
      </c>
    </row>
    <row r="89" spans="1:16" ht="12.75">
      <c r="A89" s="7">
        <v>29</v>
      </c>
      <c s="7" t="s">
        <v>1804</v>
      </c>
      <c s="7" t="s">
        <v>44</v>
      </c>
      <c s="7" t="s">
        <v>1805</v>
      </c>
      <c s="7" t="s">
        <v>108</v>
      </c>
      <c s="10">
        <v>43.3</v>
      </c>
      <c s="14"/>
      <c s="13">
        <f>ROUND((G89*F89),2)</f>
      </c>
      <c r="O89">
        <f>rekapitulace!H8</f>
      </c>
      <c>
        <f>O89/100*H89</f>
      </c>
    </row>
    <row r="90" spans="4:4" ht="255">
      <c r="D90" s="15" t="s">
        <v>1806</v>
      </c>
    </row>
    <row r="91" spans="1:16" ht="12.75">
      <c r="A91" s="7">
        <v>30</v>
      </c>
      <c s="7" t="s">
        <v>1807</v>
      </c>
      <c s="7" t="s">
        <v>44</v>
      </c>
      <c s="7" t="s">
        <v>1808</v>
      </c>
      <c s="7" t="s">
        <v>108</v>
      </c>
      <c s="10">
        <v>17.6</v>
      </c>
      <c s="14"/>
      <c s="13">
        <f>ROUND((G91*F91),2)</f>
      </c>
      <c r="O91">
        <f>rekapitulace!H8</f>
      </c>
      <c>
        <f>O91/100*H91</f>
      </c>
    </row>
    <row r="92" spans="4:4" ht="38.25">
      <c r="D92" s="15" t="s">
        <v>1809</v>
      </c>
    </row>
    <row r="93" spans="1:16" ht="12.75">
      <c r="A93" s="7">
        <v>31</v>
      </c>
      <c s="7" t="s">
        <v>494</v>
      </c>
      <c s="7" t="s">
        <v>44</v>
      </c>
      <c s="7" t="s">
        <v>495</v>
      </c>
      <c s="7" t="s">
        <v>108</v>
      </c>
      <c s="10">
        <v>3</v>
      </c>
      <c s="14"/>
      <c s="13">
        <f>ROUND((G93*F93),2)</f>
      </c>
      <c r="O93">
        <f>rekapitulace!H8</f>
      </c>
      <c>
        <f>O93/100*H93</f>
      </c>
    </row>
    <row r="94" spans="4:4" ht="51">
      <c r="D94" s="15" t="s">
        <v>1810</v>
      </c>
    </row>
    <row r="95" spans="1:16" ht="12.75" customHeight="1">
      <c r="A95" s="16"/>
      <c s="16"/>
      <c s="16" t="s">
        <v>83</v>
      </c>
      <c s="16" t="s">
        <v>82</v>
      </c>
      <c s="16"/>
      <c s="16"/>
      <c s="16"/>
      <c s="16">
        <f>SUM(H79:H94)</f>
      </c>
      <c r="P95">
        <f>ROUND(SUM(P79:P94),2)</f>
      </c>
    </row>
    <row r="97" spans="1:16" ht="12.75" customHeight="1">
      <c r="A97" s="16"/>
      <c s="16"/>
      <c s="16"/>
      <c s="16" t="s">
        <v>63</v>
      </c>
      <c s="16"/>
      <c s="16"/>
      <c s="16"/>
      <c s="16">
        <f>+H16+H27+H32+H39+H60+H69+H76+H95</f>
      </c>
      <c r="P97">
        <f>+P16+P27+P32+P39+P60+P69+P76+P95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1811</v>
      </c>
      <c s="5" t="s">
        <v>1812</v>
      </c>
      <c s="5"/>
    </row>
    <row r="6" spans="1:5" ht="12.75" customHeight="1">
      <c r="A6" t="s">
        <v>17</v>
      </c>
      <c r="C6" s="5" t="s">
        <v>1813</v>
      </c>
      <c s="5" t="s">
        <v>1812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1814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1815</v>
      </c>
      <c s="7" t="s">
        <v>1816</v>
      </c>
      <c s="10">
        <v>9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1817</v>
      </c>
    </row>
    <row r="14" spans="1:16" ht="12.75">
      <c r="A14" s="7">
        <v>2</v>
      </c>
      <c s="7" t="s">
        <v>95</v>
      </c>
      <c s="7" t="s">
        <v>44</v>
      </c>
      <c s="7" t="s">
        <v>1818</v>
      </c>
      <c s="7" t="s">
        <v>1816</v>
      </c>
      <c s="10">
        <v>9</v>
      </c>
      <c s="14"/>
      <c s="13">
        <f>ROUND((G14*F14),2)</f>
      </c>
      <c r="O14">
        <f>rekapitulace!H8</f>
      </c>
      <c>
        <f>O14/100*H14</f>
      </c>
    </row>
    <row r="15" spans="4:4" ht="38.25">
      <c r="D15" s="15" t="s">
        <v>1817</v>
      </c>
    </row>
    <row r="16" spans="1:16" ht="12.75">
      <c r="A16" s="7">
        <v>3</v>
      </c>
      <c s="7" t="s">
        <v>97</v>
      </c>
      <c s="7" t="s">
        <v>44</v>
      </c>
      <c s="7" t="s">
        <v>1819</v>
      </c>
      <c s="7" t="s">
        <v>93</v>
      </c>
      <c s="10">
        <v>9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209</v>
      </c>
    </row>
    <row r="18" spans="1:16" ht="12.75">
      <c r="A18" s="7">
        <v>4</v>
      </c>
      <c s="7" t="s">
        <v>100</v>
      </c>
      <c s="7" t="s">
        <v>44</v>
      </c>
      <c s="7" t="s">
        <v>1820</v>
      </c>
      <c s="7" t="s">
        <v>93</v>
      </c>
      <c s="10">
        <v>9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209</v>
      </c>
    </row>
    <row r="20" spans="1:16" ht="12.75">
      <c r="A20" s="7">
        <v>5</v>
      </c>
      <c s="7" t="s">
        <v>103</v>
      </c>
      <c s="7" t="s">
        <v>44</v>
      </c>
      <c s="7" t="s">
        <v>1821</v>
      </c>
      <c s="7" t="s">
        <v>93</v>
      </c>
      <c s="10">
        <v>17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298</v>
      </c>
    </row>
    <row r="22" spans="1:16" ht="12.75">
      <c r="A22" s="7">
        <v>6</v>
      </c>
      <c s="7" t="s">
        <v>106</v>
      </c>
      <c s="7" t="s">
        <v>44</v>
      </c>
      <c s="7" t="s">
        <v>1822</v>
      </c>
      <c s="7" t="s">
        <v>93</v>
      </c>
      <c s="10">
        <v>17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298</v>
      </c>
    </row>
    <row r="24" spans="1:16" ht="12.75">
      <c r="A24" s="7">
        <v>7</v>
      </c>
      <c s="7" t="s">
        <v>110</v>
      </c>
      <c s="7" t="s">
        <v>44</v>
      </c>
      <c s="7" t="s">
        <v>1823</v>
      </c>
      <c s="7" t="s">
        <v>93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94</v>
      </c>
    </row>
    <row r="26" spans="1:16" ht="12.75">
      <c r="A26" s="7">
        <v>8</v>
      </c>
      <c s="7" t="s">
        <v>113</v>
      </c>
      <c s="7" t="s">
        <v>44</v>
      </c>
      <c s="7" t="s">
        <v>1824</v>
      </c>
      <c s="7" t="s">
        <v>93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94</v>
      </c>
    </row>
    <row r="28" spans="1:16" ht="12.75">
      <c r="A28" s="7">
        <v>9</v>
      </c>
      <c s="7" t="s">
        <v>116</v>
      </c>
      <c s="7" t="s">
        <v>44</v>
      </c>
      <c s="7" t="s">
        <v>1825</v>
      </c>
      <c s="7" t="s">
        <v>93</v>
      </c>
      <c s="10">
        <v>20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1711</v>
      </c>
    </row>
    <row r="30" spans="1:16" ht="12.75">
      <c r="A30" s="7">
        <v>10</v>
      </c>
      <c s="7" t="s">
        <v>119</v>
      </c>
      <c s="7" t="s">
        <v>44</v>
      </c>
      <c s="7" t="s">
        <v>1826</v>
      </c>
      <c s="7" t="s">
        <v>93</v>
      </c>
      <c s="10">
        <v>430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1827</v>
      </c>
    </row>
    <row r="32" spans="1:16" ht="12.75">
      <c r="A32" s="7">
        <v>11</v>
      </c>
      <c s="7" t="s">
        <v>122</v>
      </c>
      <c s="7" t="s">
        <v>44</v>
      </c>
      <c s="7" t="s">
        <v>1828</v>
      </c>
      <c s="7" t="s">
        <v>93</v>
      </c>
      <c s="10">
        <v>172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1829</v>
      </c>
    </row>
    <row r="34" spans="1:16" ht="12.75">
      <c r="A34" s="7">
        <v>12</v>
      </c>
      <c s="7" t="s">
        <v>124</v>
      </c>
      <c s="7" t="s">
        <v>44</v>
      </c>
      <c s="7" t="s">
        <v>1830</v>
      </c>
      <c s="7" t="s">
        <v>93</v>
      </c>
      <c s="10">
        <v>60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1831</v>
      </c>
    </row>
    <row r="36" spans="1:16" ht="12.75">
      <c r="A36" s="7">
        <v>13</v>
      </c>
      <c s="7" t="s">
        <v>127</v>
      </c>
      <c s="7" t="s">
        <v>44</v>
      </c>
      <c s="7" t="s">
        <v>1832</v>
      </c>
      <c s="7" t="s">
        <v>93</v>
      </c>
      <c s="10">
        <v>16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1833</v>
      </c>
    </row>
    <row r="38" spans="1:16" ht="12.75">
      <c r="A38" s="7">
        <v>14</v>
      </c>
      <c s="7" t="s">
        <v>131</v>
      </c>
      <c s="7" t="s">
        <v>44</v>
      </c>
      <c s="7" t="s">
        <v>1834</v>
      </c>
      <c s="7" t="s">
        <v>93</v>
      </c>
      <c s="10">
        <v>12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1112</v>
      </c>
    </row>
    <row r="40" spans="1:16" ht="12.75">
      <c r="A40" s="7">
        <v>15</v>
      </c>
      <c s="7" t="s">
        <v>134</v>
      </c>
      <c s="7" t="s">
        <v>44</v>
      </c>
      <c s="7" t="s">
        <v>1835</v>
      </c>
      <c s="7" t="s">
        <v>108</v>
      </c>
      <c s="10">
        <v>140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1836</v>
      </c>
    </row>
    <row r="42" spans="1:16" ht="12.75">
      <c r="A42" s="7">
        <v>16</v>
      </c>
      <c s="7" t="s">
        <v>136</v>
      </c>
      <c s="7" t="s">
        <v>44</v>
      </c>
      <c s="7" t="s">
        <v>1837</v>
      </c>
      <c s="7" t="s">
        <v>93</v>
      </c>
      <c s="10">
        <v>56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1838</v>
      </c>
    </row>
    <row r="44" spans="1:16" ht="12.75">
      <c r="A44" s="7">
        <v>17</v>
      </c>
      <c s="7" t="s">
        <v>138</v>
      </c>
      <c s="7" t="s">
        <v>44</v>
      </c>
      <c s="7" t="s">
        <v>1839</v>
      </c>
      <c s="7" t="s">
        <v>93</v>
      </c>
      <c s="10">
        <v>60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1831</v>
      </c>
    </row>
    <row r="46" spans="1:16" ht="12.75">
      <c r="A46" s="7">
        <v>18</v>
      </c>
      <c s="7" t="s">
        <v>140</v>
      </c>
      <c s="7" t="s">
        <v>44</v>
      </c>
      <c s="7" t="s">
        <v>1840</v>
      </c>
      <c s="7" t="s">
        <v>108</v>
      </c>
      <c s="10">
        <v>2160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1841</v>
      </c>
    </row>
    <row r="48" spans="1:16" ht="12.75">
      <c r="A48" s="7">
        <v>19</v>
      </c>
      <c s="7" t="s">
        <v>142</v>
      </c>
      <c s="7" t="s">
        <v>44</v>
      </c>
      <c s="7" t="s">
        <v>1842</v>
      </c>
      <c s="7" t="s">
        <v>108</v>
      </c>
      <c s="10">
        <v>2160</v>
      </c>
      <c s="14"/>
      <c s="13">
        <f>ROUND((G48*F48),2)</f>
      </c>
      <c r="O48">
        <f>rekapitulace!H8</f>
      </c>
      <c>
        <f>O48/100*H48</f>
      </c>
    </row>
    <row r="49" spans="4:4" ht="140.25">
      <c r="D49" s="15" t="s">
        <v>1843</v>
      </c>
    </row>
    <row r="50" spans="1:16" ht="12.75">
      <c r="A50" s="7">
        <v>20</v>
      </c>
      <c s="7" t="s">
        <v>144</v>
      </c>
      <c s="7" t="s">
        <v>44</v>
      </c>
      <c s="7" t="s">
        <v>1844</v>
      </c>
      <c s="7" t="s">
        <v>108</v>
      </c>
      <c s="10">
        <v>2500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1845</v>
      </c>
    </row>
    <row r="52" spans="1:16" ht="12.75">
      <c r="A52" s="7">
        <v>21</v>
      </c>
      <c s="7" t="s">
        <v>146</v>
      </c>
      <c s="7" t="s">
        <v>44</v>
      </c>
      <c s="7" t="s">
        <v>1846</v>
      </c>
      <c s="7" t="s">
        <v>108</v>
      </c>
      <c s="10">
        <v>7136</v>
      </c>
      <c s="14"/>
      <c s="13">
        <f>ROUND((G52*F52),2)</f>
      </c>
      <c r="O52">
        <f>rekapitulace!H8</f>
      </c>
      <c>
        <f>O52/100*H52</f>
      </c>
    </row>
    <row r="53" spans="4:4" ht="293.25">
      <c r="D53" s="15" t="s">
        <v>1847</v>
      </c>
    </row>
    <row r="54" spans="1:16" ht="12.75">
      <c r="A54" s="7">
        <v>22</v>
      </c>
      <c s="7" t="s">
        <v>149</v>
      </c>
      <c s="7" t="s">
        <v>44</v>
      </c>
      <c s="7" t="s">
        <v>1848</v>
      </c>
      <c s="7" t="s">
        <v>93</v>
      </c>
      <c s="10">
        <v>9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209</v>
      </c>
    </row>
    <row r="56" spans="1:16" ht="12.75">
      <c r="A56" s="7">
        <v>23</v>
      </c>
      <c s="7" t="s">
        <v>152</v>
      </c>
      <c s="7" t="s">
        <v>44</v>
      </c>
      <c s="7" t="s">
        <v>1849</v>
      </c>
      <c s="7" t="s">
        <v>93</v>
      </c>
      <c s="10">
        <v>4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94</v>
      </c>
    </row>
    <row r="58" spans="1:16" ht="12.75">
      <c r="A58" s="7">
        <v>24</v>
      </c>
      <c s="7" t="s">
        <v>154</v>
      </c>
      <c s="7" t="s">
        <v>44</v>
      </c>
      <c s="7" t="s">
        <v>1850</v>
      </c>
      <c s="7" t="s">
        <v>93</v>
      </c>
      <c s="10">
        <v>67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1851</v>
      </c>
    </row>
    <row r="60" spans="1:16" ht="12.75">
      <c r="A60" s="7">
        <v>25</v>
      </c>
      <c s="7" t="s">
        <v>156</v>
      </c>
      <c s="7" t="s">
        <v>44</v>
      </c>
      <c s="7" t="s">
        <v>1852</v>
      </c>
      <c s="7" t="s">
        <v>93</v>
      </c>
      <c s="10">
        <v>268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1853</v>
      </c>
    </row>
    <row r="62" spans="1:16" ht="12.75">
      <c r="A62" s="7">
        <v>26</v>
      </c>
      <c s="7" t="s">
        <v>160</v>
      </c>
      <c s="7" t="s">
        <v>44</v>
      </c>
      <c s="7" t="s">
        <v>1854</v>
      </c>
      <c s="7" t="s">
        <v>93</v>
      </c>
      <c s="10">
        <v>65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1855</v>
      </c>
    </row>
    <row r="64" spans="1:16" ht="12.75">
      <c r="A64" s="7">
        <v>27</v>
      </c>
      <c s="7" t="s">
        <v>162</v>
      </c>
      <c s="7" t="s">
        <v>44</v>
      </c>
      <c s="7" t="s">
        <v>1856</v>
      </c>
      <c s="7" t="s">
        <v>93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102</v>
      </c>
    </row>
    <row r="66" spans="1:16" ht="12.75">
      <c r="A66" s="7">
        <v>28</v>
      </c>
      <c s="7" t="s">
        <v>164</v>
      </c>
      <c s="7" t="s">
        <v>44</v>
      </c>
      <c s="7" t="s">
        <v>1857</v>
      </c>
      <c s="7" t="s">
        <v>93</v>
      </c>
      <c s="10">
        <v>3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72</v>
      </c>
    </row>
    <row r="68" spans="1:16" ht="12.75">
      <c r="A68" s="7">
        <v>29</v>
      </c>
      <c s="7" t="s">
        <v>167</v>
      </c>
      <c s="7" t="s">
        <v>44</v>
      </c>
      <c s="7" t="s">
        <v>1858</v>
      </c>
      <c s="7" t="s">
        <v>108</v>
      </c>
      <c s="10">
        <v>250</v>
      </c>
      <c s="14"/>
      <c s="13">
        <f>ROUND((G68*F68),2)</f>
      </c>
      <c r="O68">
        <f>rekapitulace!H8</f>
      </c>
      <c>
        <f>O68/100*H68</f>
      </c>
    </row>
    <row r="69" spans="4:4" ht="38.25">
      <c r="D69" s="15" t="s">
        <v>1859</v>
      </c>
    </row>
    <row r="70" spans="1:16" ht="12.75">
      <c r="A70" s="7">
        <v>30</v>
      </c>
      <c s="7" t="s">
        <v>170</v>
      </c>
      <c s="7" t="s">
        <v>44</v>
      </c>
      <c s="7" t="s">
        <v>1860</v>
      </c>
      <c s="7" t="s">
        <v>108</v>
      </c>
      <c s="10">
        <v>100</v>
      </c>
      <c s="14"/>
      <c s="13">
        <f>ROUND((G70*F70),2)</f>
      </c>
      <c r="O70">
        <f>rekapitulace!H8</f>
      </c>
      <c>
        <f>O70/100*H70</f>
      </c>
    </row>
    <row r="71" spans="4:4" ht="38.25">
      <c r="D71" s="15" t="s">
        <v>1861</v>
      </c>
    </row>
    <row r="72" spans="1:16" ht="12.75">
      <c r="A72" s="7">
        <v>31</v>
      </c>
      <c s="7" t="s">
        <v>172</v>
      </c>
      <c s="7" t="s">
        <v>44</v>
      </c>
      <c s="7" t="s">
        <v>1862</v>
      </c>
      <c s="7" t="s">
        <v>93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133</v>
      </c>
    </row>
    <row r="74" spans="1:16" ht="12.75">
      <c r="A74" s="7">
        <v>32</v>
      </c>
      <c s="7" t="s">
        <v>175</v>
      </c>
      <c s="7" t="s">
        <v>44</v>
      </c>
      <c s="7" t="s">
        <v>1863</v>
      </c>
      <c s="7" t="s">
        <v>93</v>
      </c>
      <c s="10">
        <v>5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151</v>
      </c>
    </row>
    <row r="76" spans="1:16" ht="12.75">
      <c r="A76" s="7">
        <v>33</v>
      </c>
      <c s="7" t="s">
        <v>177</v>
      </c>
      <c s="7" t="s">
        <v>44</v>
      </c>
      <c s="7" t="s">
        <v>1864</v>
      </c>
      <c s="7" t="s">
        <v>93</v>
      </c>
      <c s="10">
        <v>1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133</v>
      </c>
    </row>
    <row r="78" spans="1:16" ht="12.75" customHeight="1">
      <c r="A78" s="16"/>
      <c s="16"/>
      <c s="16" t="s">
        <v>91</v>
      </c>
      <c s="16" t="s">
        <v>1814</v>
      </c>
      <c s="16"/>
      <c s="16"/>
      <c s="16"/>
      <c s="16">
        <f>SUM(H12:H77)</f>
      </c>
      <c r="P78">
        <f>ROUND(SUM(P12:P77),2)</f>
      </c>
    </row>
    <row r="80" spans="1:8" ht="12.75" customHeight="1">
      <c r="A80" s="9"/>
      <c s="9"/>
      <c s="9" t="s">
        <v>95</v>
      </c>
      <c s="9" t="s">
        <v>1865</v>
      </c>
      <c s="9"/>
      <c s="11"/>
      <c s="9"/>
      <c s="11"/>
    </row>
    <row r="81" spans="1:16" ht="12.75">
      <c r="A81" s="7">
        <v>34</v>
      </c>
      <c s="7" t="s">
        <v>180</v>
      </c>
      <c s="7" t="s">
        <v>44</v>
      </c>
      <c s="7" t="s">
        <v>1866</v>
      </c>
      <c s="7" t="s">
        <v>93</v>
      </c>
      <c s="10">
        <v>4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94</v>
      </c>
    </row>
    <row r="83" spans="1:16" ht="12.75">
      <c r="A83" s="7">
        <v>35</v>
      </c>
      <c s="7" t="s">
        <v>184</v>
      </c>
      <c s="7" t="s">
        <v>44</v>
      </c>
      <c s="7" t="s">
        <v>1867</v>
      </c>
      <c s="7" t="s">
        <v>93</v>
      </c>
      <c s="10">
        <v>12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1112</v>
      </c>
    </row>
    <row r="85" spans="1:16" ht="12.75">
      <c r="A85" s="7">
        <v>36</v>
      </c>
      <c s="7" t="s">
        <v>186</v>
      </c>
      <c s="7" t="s">
        <v>44</v>
      </c>
      <c s="7" t="s">
        <v>1868</v>
      </c>
      <c s="7" t="s">
        <v>93</v>
      </c>
      <c s="10">
        <v>51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1869</v>
      </c>
    </row>
    <row r="87" spans="1:16" ht="12.75" customHeight="1">
      <c r="A87" s="16"/>
      <c s="16"/>
      <c s="16" t="s">
        <v>95</v>
      </c>
      <c s="16" t="s">
        <v>1865</v>
      </c>
      <c s="16"/>
      <c s="16"/>
      <c s="16"/>
      <c s="16">
        <f>SUM(H81:H86)</f>
      </c>
      <c r="P87">
        <f>ROUND(SUM(P81:P86),2)</f>
      </c>
    </row>
    <row r="89" spans="1:8" ht="12.75" customHeight="1">
      <c r="A89" s="9"/>
      <c s="9"/>
      <c s="9" t="s">
        <v>97</v>
      </c>
      <c s="9" t="s">
        <v>1870</v>
      </c>
      <c s="9"/>
      <c s="11"/>
      <c s="9"/>
      <c s="11"/>
    </row>
    <row r="90" spans="1:16" ht="12.75">
      <c r="A90" s="7">
        <v>37</v>
      </c>
      <c s="7" t="s">
        <v>189</v>
      </c>
      <c s="7" t="s">
        <v>44</v>
      </c>
      <c s="7" t="s">
        <v>1871</v>
      </c>
      <c s="7" t="s">
        <v>93</v>
      </c>
      <c s="10">
        <v>60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1831</v>
      </c>
    </row>
    <row r="92" spans="1:16" ht="12.75">
      <c r="A92" s="7">
        <v>38</v>
      </c>
      <c s="7" t="s">
        <v>192</v>
      </c>
      <c s="7" t="s">
        <v>44</v>
      </c>
      <c s="7" t="s">
        <v>1872</v>
      </c>
      <c s="7" t="s">
        <v>303</v>
      </c>
      <c s="10">
        <v>290</v>
      </c>
      <c s="14"/>
      <c s="13">
        <f>ROUND((G92*F92),2)</f>
      </c>
      <c r="O92">
        <f>rekapitulace!H8</f>
      </c>
      <c>
        <f>O92/100*H92</f>
      </c>
    </row>
    <row r="93" spans="4:4" ht="38.25">
      <c r="D93" s="15" t="s">
        <v>1873</v>
      </c>
    </row>
    <row r="94" spans="1:16" ht="12.75">
      <c r="A94" s="7">
        <v>39</v>
      </c>
      <c s="7" t="s">
        <v>195</v>
      </c>
      <c s="7" t="s">
        <v>44</v>
      </c>
      <c s="7" t="s">
        <v>1874</v>
      </c>
      <c s="7" t="s">
        <v>303</v>
      </c>
      <c s="10">
        <v>274</v>
      </c>
      <c s="14"/>
      <c s="13">
        <f>ROUND((G94*F94),2)</f>
      </c>
      <c r="O94">
        <f>rekapitulace!H8</f>
      </c>
      <c>
        <f>O94/100*H94</f>
      </c>
    </row>
    <row r="95" spans="4:4" ht="38.25">
      <c r="D95" s="15" t="s">
        <v>1875</v>
      </c>
    </row>
    <row r="96" spans="1:16" ht="12.75">
      <c r="A96" s="7">
        <v>40</v>
      </c>
      <c s="7" t="s">
        <v>197</v>
      </c>
      <c s="7" t="s">
        <v>44</v>
      </c>
      <c s="7" t="s">
        <v>1876</v>
      </c>
      <c s="7" t="s">
        <v>303</v>
      </c>
      <c s="10">
        <v>336</v>
      </c>
      <c s="14"/>
      <c s="13">
        <f>ROUND((G96*F96),2)</f>
      </c>
      <c r="O96">
        <f>rekapitulace!H8</f>
      </c>
      <c>
        <f>O96/100*H96</f>
      </c>
    </row>
    <row r="97" spans="4:4" ht="38.25">
      <c r="D97" s="15" t="s">
        <v>1877</v>
      </c>
    </row>
    <row r="98" spans="1:16" ht="12.75">
      <c r="A98" s="7">
        <v>41</v>
      </c>
      <c s="7" t="s">
        <v>199</v>
      </c>
      <c s="7" t="s">
        <v>44</v>
      </c>
      <c s="7" t="s">
        <v>1878</v>
      </c>
      <c s="7" t="s">
        <v>93</v>
      </c>
      <c s="10">
        <v>1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133</v>
      </c>
    </row>
    <row r="100" spans="1:16" ht="12.75">
      <c r="A100" s="7">
        <v>42</v>
      </c>
      <c s="7" t="s">
        <v>201</v>
      </c>
      <c s="7" t="s">
        <v>44</v>
      </c>
      <c s="7" t="s">
        <v>1879</v>
      </c>
      <c s="7" t="s">
        <v>93</v>
      </c>
      <c s="10">
        <v>61</v>
      </c>
      <c s="14"/>
      <c s="13">
        <f>ROUND((G100*F100),2)</f>
      </c>
      <c r="O100">
        <f>rekapitulace!H8</f>
      </c>
      <c>
        <f>O100/100*H100</f>
      </c>
    </row>
    <row r="101" spans="4:4" ht="25.5">
      <c r="D101" s="15" t="s">
        <v>1880</v>
      </c>
    </row>
    <row r="102" spans="1:16" ht="12.75">
      <c r="A102" s="7">
        <v>43</v>
      </c>
      <c s="7" t="s">
        <v>203</v>
      </c>
      <c s="7" t="s">
        <v>44</v>
      </c>
      <c s="7" t="s">
        <v>1881</v>
      </c>
      <c s="7" t="s">
        <v>93</v>
      </c>
      <c s="10">
        <v>5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151</v>
      </c>
    </row>
    <row r="104" spans="1:16" ht="12.75">
      <c r="A104" s="7">
        <v>44</v>
      </c>
      <c s="7" t="s">
        <v>205</v>
      </c>
      <c s="7" t="s">
        <v>44</v>
      </c>
      <c s="7" t="s">
        <v>1882</v>
      </c>
      <c s="7" t="s">
        <v>93</v>
      </c>
      <c s="10">
        <v>60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1831</v>
      </c>
    </row>
    <row r="106" spans="1:16" ht="12.75" customHeight="1">
      <c r="A106" s="16"/>
      <c s="16"/>
      <c s="16" t="s">
        <v>97</v>
      </c>
      <c s="16" t="s">
        <v>1870</v>
      </c>
      <c s="16"/>
      <c s="16"/>
      <c s="16"/>
      <c s="16">
        <f>SUM(H90:H105)</f>
      </c>
      <c r="P106">
        <f>ROUND(SUM(P90:P105),2)</f>
      </c>
    </row>
    <row r="108" spans="1:8" ht="12.75" customHeight="1">
      <c r="A108" s="9"/>
      <c s="9"/>
      <c s="9" t="s">
        <v>100</v>
      </c>
      <c s="9" t="s">
        <v>1883</v>
      </c>
      <c s="9"/>
      <c s="11"/>
      <c s="9"/>
      <c s="11"/>
    </row>
    <row r="109" spans="1:16" ht="12.75">
      <c r="A109" s="7">
        <v>45</v>
      </c>
      <c s="7" t="s">
        <v>207</v>
      </c>
      <c s="7" t="s">
        <v>44</v>
      </c>
      <c s="7" t="s">
        <v>1884</v>
      </c>
      <c s="7" t="s">
        <v>93</v>
      </c>
      <c s="10">
        <v>69</v>
      </c>
      <c s="14"/>
      <c s="13">
        <f>ROUND((G109*F109),2)</f>
      </c>
      <c r="O109">
        <f>rekapitulace!H8</f>
      </c>
      <c>
        <f>O109/100*H109</f>
      </c>
    </row>
    <row r="110" spans="4:4" ht="25.5">
      <c r="D110" s="15" t="s">
        <v>1885</v>
      </c>
    </row>
    <row r="111" spans="1:16" ht="12.75">
      <c r="A111" s="7">
        <v>46</v>
      </c>
      <c s="7" t="s">
        <v>210</v>
      </c>
      <c s="7" t="s">
        <v>44</v>
      </c>
      <c s="7" t="s">
        <v>1886</v>
      </c>
      <c s="7" t="s">
        <v>108</v>
      </c>
      <c s="10">
        <v>2100</v>
      </c>
      <c s="14"/>
      <c s="13">
        <f>ROUND((G111*F111),2)</f>
      </c>
      <c r="O111">
        <f>rekapitulace!H8</f>
      </c>
      <c>
        <f>O111/100*H111</f>
      </c>
    </row>
    <row r="112" spans="4:4" ht="38.25">
      <c r="D112" s="15" t="s">
        <v>1887</v>
      </c>
    </row>
    <row r="113" spans="1:16" ht="12.75" customHeight="1">
      <c r="A113" s="16"/>
      <c s="16"/>
      <c s="16" t="s">
        <v>100</v>
      </c>
      <c s="16" t="s">
        <v>1883</v>
      </c>
      <c s="16"/>
      <c s="16"/>
      <c s="16"/>
      <c s="16">
        <f>SUM(H109:H112)</f>
      </c>
      <c r="P113">
        <f>ROUND(SUM(P109:P112),2)</f>
      </c>
    </row>
    <row r="115" spans="1:8" ht="12.75" customHeight="1">
      <c r="A115" s="9"/>
      <c s="9"/>
      <c s="9" t="s">
        <v>103</v>
      </c>
      <c s="9" t="s">
        <v>212</v>
      </c>
      <c s="9"/>
      <c s="11"/>
      <c s="9"/>
      <c s="11"/>
    </row>
    <row r="116" spans="1:16" ht="12.75">
      <c r="A116" s="7">
        <v>47</v>
      </c>
      <c s="7" t="s">
        <v>213</v>
      </c>
      <c s="7" t="s">
        <v>44</v>
      </c>
      <c s="7" t="s">
        <v>1888</v>
      </c>
      <c s="7" t="s">
        <v>1216</v>
      </c>
      <c s="10">
        <v>40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1889</v>
      </c>
    </row>
    <row r="118" spans="1:16" ht="12.75">
      <c r="A118" s="7">
        <v>48</v>
      </c>
      <c s="7" t="s">
        <v>215</v>
      </c>
      <c s="7" t="s">
        <v>44</v>
      </c>
      <c s="7" t="s">
        <v>1890</v>
      </c>
      <c s="7" t="s">
        <v>1891</v>
      </c>
      <c s="10">
        <v>6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1892</v>
      </c>
    </row>
    <row r="120" spans="1:16" ht="12.75">
      <c r="A120" s="7">
        <v>49</v>
      </c>
      <c s="7" t="s">
        <v>217</v>
      </c>
      <c s="7" t="s">
        <v>44</v>
      </c>
      <c s="7" t="s">
        <v>1893</v>
      </c>
      <c s="7" t="s">
        <v>93</v>
      </c>
      <c s="10">
        <v>1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133</v>
      </c>
    </row>
    <row r="122" spans="1:16" ht="12.75" customHeight="1">
      <c r="A122" s="16"/>
      <c s="16"/>
      <c s="16" t="s">
        <v>103</v>
      </c>
      <c s="16" t="s">
        <v>212</v>
      </c>
      <c s="16"/>
      <c s="16"/>
      <c s="16"/>
      <c s="16">
        <f>SUM(H116:H121)</f>
      </c>
      <c r="P122">
        <f>ROUND(SUM(P116:P121),2)</f>
      </c>
    </row>
    <row r="124" spans="1:16" ht="12.75" customHeight="1">
      <c r="A124" s="16"/>
      <c s="16"/>
      <c s="16"/>
      <c s="16" t="s">
        <v>63</v>
      </c>
      <c s="16"/>
      <c s="16"/>
      <c s="16"/>
      <c s="16">
        <f>+H78+H87+H106+H113+H122</f>
      </c>
      <c r="P124">
        <f>+P78+P87+P106+P113+P122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86</v>
      </c>
      <c s="5" t="s">
        <v>87</v>
      </c>
      <c s="5"/>
    </row>
    <row r="6" spans="1:5" ht="12.75" customHeight="1">
      <c r="A6" t="s">
        <v>17</v>
      </c>
      <c r="C6" s="5" t="s">
        <v>88</v>
      </c>
      <c s="5" t="s">
        <v>89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90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94</v>
      </c>
    </row>
    <row r="14" spans="1:16" ht="12.75">
      <c r="A14" s="7">
        <v>2</v>
      </c>
      <c s="7" t="s">
        <v>95</v>
      </c>
      <c s="7" t="s">
        <v>44</v>
      </c>
      <c s="7" t="s">
        <v>96</v>
      </c>
      <c s="7" t="s">
        <v>93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94</v>
      </c>
    </row>
    <row r="16" spans="1:16" ht="12.75">
      <c r="A16" s="7">
        <v>3</v>
      </c>
      <c s="7" t="s">
        <v>97</v>
      </c>
      <c s="7" t="s">
        <v>44</v>
      </c>
      <c s="7" t="s">
        <v>98</v>
      </c>
      <c s="7" t="s">
        <v>93</v>
      </c>
      <c s="10">
        <v>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94</v>
      </c>
    </row>
    <row r="18" spans="1:16" ht="12.75" customHeight="1">
      <c r="A18" s="16"/>
      <c s="16"/>
      <c s="16" t="s">
        <v>91</v>
      </c>
      <c s="16" t="s">
        <v>90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95</v>
      </c>
      <c s="9" t="s">
        <v>99</v>
      </c>
      <c s="9"/>
      <c s="11"/>
      <c s="9"/>
      <c s="11"/>
    </row>
    <row r="21" spans="1:16" ht="12.75">
      <c r="A21" s="7">
        <v>4</v>
      </c>
      <c s="7" t="s">
        <v>100</v>
      </c>
      <c s="7" t="s">
        <v>44</v>
      </c>
      <c s="7" t="s">
        <v>101</v>
      </c>
      <c s="7" t="s">
        <v>93</v>
      </c>
      <c s="10">
        <v>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102</v>
      </c>
    </row>
    <row r="23" spans="1:16" ht="12.75">
      <c r="A23" s="7">
        <v>5</v>
      </c>
      <c s="7" t="s">
        <v>103</v>
      </c>
      <c s="7" t="s">
        <v>44</v>
      </c>
      <c s="7" t="s">
        <v>104</v>
      </c>
      <c s="7" t="s">
        <v>93</v>
      </c>
      <c s="10">
        <v>2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102</v>
      </c>
    </row>
    <row r="25" spans="1:16" ht="12.75" customHeight="1">
      <c r="A25" s="16"/>
      <c s="16"/>
      <c s="16" t="s">
        <v>95</v>
      </c>
      <c s="16" t="s">
        <v>99</v>
      </c>
      <c s="16"/>
      <c s="16"/>
      <c s="16"/>
      <c s="16">
        <f>SUM(H21:H24)</f>
      </c>
      <c r="P25">
        <f>ROUND(SUM(P21:P24),2)</f>
      </c>
    </row>
    <row r="27" spans="1:8" ht="12.75" customHeight="1">
      <c r="A27" s="9"/>
      <c s="9"/>
      <c s="9" t="s">
        <v>97</v>
      </c>
      <c s="9" t="s">
        <v>105</v>
      </c>
      <c s="9"/>
      <c s="11"/>
      <c s="9"/>
      <c s="11"/>
    </row>
    <row r="28" spans="1:16" ht="12.75">
      <c r="A28" s="7">
        <v>6</v>
      </c>
      <c s="7" t="s">
        <v>106</v>
      </c>
      <c s="7" t="s">
        <v>44</v>
      </c>
      <c s="7" t="s">
        <v>107</v>
      </c>
      <c s="7" t="s">
        <v>108</v>
      </c>
      <c s="10">
        <v>24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109</v>
      </c>
    </row>
    <row r="30" spans="1:16" ht="12.75">
      <c r="A30" s="7">
        <v>7</v>
      </c>
      <c s="7" t="s">
        <v>110</v>
      </c>
      <c s="7" t="s">
        <v>44</v>
      </c>
      <c s="7" t="s">
        <v>111</v>
      </c>
      <c s="7" t="s">
        <v>108</v>
      </c>
      <c s="10">
        <v>125</v>
      </c>
      <c s="14"/>
      <c s="13">
        <f>ROUND((G30*F30),2)</f>
      </c>
      <c r="O30">
        <f>rekapitulace!H8</f>
      </c>
      <c>
        <f>O30/100*H30</f>
      </c>
    </row>
    <row r="31" spans="4:4" ht="38.25">
      <c r="D31" s="15" t="s">
        <v>112</v>
      </c>
    </row>
    <row r="32" spans="1:16" ht="12.75">
      <c r="A32" s="7">
        <v>8</v>
      </c>
      <c s="7" t="s">
        <v>113</v>
      </c>
      <c s="7" t="s">
        <v>44</v>
      </c>
      <c s="7" t="s">
        <v>114</v>
      </c>
      <c s="7" t="s">
        <v>108</v>
      </c>
      <c s="10">
        <v>6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115</v>
      </c>
    </row>
    <row r="34" spans="1:16" ht="12.75">
      <c r="A34" s="7">
        <v>9</v>
      </c>
      <c s="7" t="s">
        <v>116</v>
      </c>
      <c s="7" t="s">
        <v>44</v>
      </c>
      <c s="7" t="s">
        <v>117</v>
      </c>
      <c s="7" t="s">
        <v>108</v>
      </c>
      <c s="10">
        <v>15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118</v>
      </c>
    </row>
    <row r="36" spans="1:16" ht="12.75">
      <c r="A36" s="7">
        <v>10</v>
      </c>
      <c s="7" t="s">
        <v>119</v>
      </c>
      <c s="7" t="s">
        <v>44</v>
      </c>
      <c s="7" t="s">
        <v>120</v>
      </c>
      <c s="7" t="s">
        <v>108</v>
      </c>
      <c s="10">
        <v>26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121</v>
      </c>
    </row>
    <row r="38" spans="1:16" ht="12.75">
      <c r="A38" s="7">
        <v>11</v>
      </c>
      <c s="7" t="s">
        <v>122</v>
      </c>
      <c s="7" t="s">
        <v>44</v>
      </c>
      <c s="7" t="s">
        <v>123</v>
      </c>
      <c s="7" t="s">
        <v>108</v>
      </c>
      <c s="10">
        <v>6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115</v>
      </c>
    </row>
    <row r="40" spans="1:16" ht="12.75">
      <c r="A40" s="7">
        <v>12</v>
      </c>
      <c s="7" t="s">
        <v>124</v>
      </c>
      <c s="7" t="s">
        <v>44</v>
      </c>
      <c s="7" t="s">
        <v>125</v>
      </c>
      <c s="7" t="s">
        <v>108</v>
      </c>
      <c s="10">
        <v>188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126</v>
      </c>
    </row>
    <row r="42" spans="1:16" ht="12.75">
      <c r="A42" s="7">
        <v>13</v>
      </c>
      <c s="7" t="s">
        <v>127</v>
      </c>
      <c s="7" t="s">
        <v>44</v>
      </c>
      <c s="7" t="s">
        <v>128</v>
      </c>
      <c s="7" t="s">
        <v>93</v>
      </c>
      <c s="10">
        <v>28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129</v>
      </c>
    </row>
    <row r="44" spans="1:16" ht="12.75" customHeight="1">
      <c r="A44" s="16"/>
      <c s="16"/>
      <c s="16" t="s">
        <v>97</v>
      </c>
      <c s="16" t="s">
        <v>105</v>
      </c>
      <c s="16"/>
      <c s="16"/>
      <c s="16"/>
      <c s="16">
        <f>SUM(H28:H43)</f>
      </c>
      <c r="P44">
        <f>ROUND(SUM(P28:P43),2)</f>
      </c>
    </row>
    <row r="46" spans="1:8" ht="12.75" customHeight="1">
      <c r="A46" s="9"/>
      <c s="9"/>
      <c s="9" t="s">
        <v>100</v>
      </c>
      <c s="9" t="s">
        <v>130</v>
      </c>
      <c s="9"/>
      <c s="11"/>
      <c s="9"/>
      <c s="11"/>
    </row>
    <row r="47" spans="1:16" ht="12.75">
      <c r="A47" s="7">
        <v>14</v>
      </c>
      <c s="7" t="s">
        <v>131</v>
      </c>
      <c s="7" t="s">
        <v>44</v>
      </c>
      <c s="7" t="s">
        <v>132</v>
      </c>
      <c s="7" t="s">
        <v>93</v>
      </c>
      <c s="10">
        <v>1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133</v>
      </c>
    </row>
    <row r="49" spans="1:16" ht="12.75">
      <c r="A49" s="7">
        <v>15</v>
      </c>
      <c s="7" t="s">
        <v>134</v>
      </c>
      <c s="7" t="s">
        <v>44</v>
      </c>
      <c s="7" t="s">
        <v>135</v>
      </c>
      <c s="7" t="s">
        <v>93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133</v>
      </c>
    </row>
    <row r="51" spans="1:16" ht="12.75">
      <c r="A51" s="7">
        <v>16</v>
      </c>
      <c s="7" t="s">
        <v>136</v>
      </c>
      <c s="7" t="s">
        <v>44</v>
      </c>
      <c s="7" t="s">
        <v>137</v>
      </c>
      <c s="7" t="s">
        <v>93</v>
      </c>
      <c s="10">
        <v>4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94</v>
      </c>
    </row>
    <row r="53" spans="1:16" ht="12.75">
      <c r="A53" s="7">
        <v>17</v>
      </c>
      <c s="7" t="s">
        <v>138</v>
      </c>
      <c s="7" t="s">
        <v>44</v>
      </c>
      <c s="7" t="s">
        <v>139</v>
      </c>
      <c s="7" t="s">
        <v>93</v>
      </c>
      <c s="10">
        <v>2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102</v>
      </c>
    </row>
    <row r="55" spans="1:16" ht="12.75">
      <c r="A55" s="7">
        <v>18</v>
      </c>
      <c s="7" t="s">
        <v>140</v>
      </c>
      <c s="7" t="s">
        <v>44</v>
      </c>
      <c s="7" t="s">
        <v>141</v>
      </c>
      <c s="7" t="s">
        <v>93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133</v>
      </c>
    </row>
    <row r="57" spans="1:16" ht="12.75">
      <c r="A57" s="7">
        <v>19</v>
      </c>
      <c s="7" t="s">
        <v>142</v>
      </c>
      <c s="7" t="s">
        <v>44</v>
      </c>
      <c s="7" t="s">
        <v>143</v>
      </c>
      <c s="7" t="s">
        <v>93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133</v>
      </c>
    </row>
    <row r="59" spans="1:16" ht="12.75">
      <c r="A59" s="7">
        <v>20</v>
      </c>
      <c s="7" t="s">
        <v>144</v>
      </c>
      <c s="7" t="s">
        <v>44</v>
      </c>
      <c s="7" t="s">
        <v>145</v>
      </c>
      <c s="7" t="s">
        <v>93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133</v>
      </c>
    </row>
    <row r="61" spans="1:16" ht="12.75">
      <c r="A61" s="7">
        <v>21</v>
      </c>
      <c s="7" t="s">
        <v>146</v>
      </c>
      <c s="7" t="s">
        <v>44</v>
      </c>
      <c s="7" t="s">
        <v>147</v>
      </c>
      <c s="7" t="s">
        <v>46</v>
      </c>
      <c s="10">
        <v>1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47</v>
      </c>
    </row>
    <row r="63" spans="1:16" ht="12.75" customHeight="1">
      <c r="A63" s="16"/>
      <c s="16"/>
      <c s="16" t="s">
        <v>100</v>
      </c>
      <c s="16" t="s">
        <v>130</v>
      </c>
      <c s="16"/>
      <c s="16"/>
      <c s="16"/>
      <c s="16">
        <f>SUM(H47:H62)</f>
      </c>
      <c r="P63">
        <f>ROUND(SUM(P47:P62),2)</f>
      </c>
    </row>
    <row r="65" spans="1:8" ht="12.75" customHeight="1">
      <c r="A65" s="9"/>
      <c s="9"/>
      <c s="9" t="s">
        <v>103</v>
      </c>
      <c s="9" t="s">
        <v>148</v>
      </c>
      <c s="9"/>
      <c s="11"/>
      <c s="9"/>
      <c s="11"/>
    </row>
    <row r="66" spans="1:16" ht="12.75">
      <c r="A66" s="7">
        <v>22</v>
      </c>
      <c s="7" t="s">
        <v>149</v>
      </c>
      <c s="7" t="s">
        <v>44</v>
      </c>
      <c s="7" t="s">
        <v>150</v>
      </c>
      <c s="7" t="s">
        <v>93</v>
      </c>
      <c s="10">
        <v>5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151</v>
      </c>
    </row>
    <row r="68" spans="1:16" ht="12.75">
      <c r="A68" s="7">
        <v>23</v>
      </c>
      <c s="7" t="s">
        <v>152</v>
      </c>
      <c s="7" t="s">
        <v>44</v>
      </c>
      <c s="7" t="s">
        <v>153</v>
      </c>
      <c s="7" t="s">
        <v>93</v>
      </c>
      <c s="10">
        <v>5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151</v>
      </c>
    </row>
    <row r="70" spans="1:16" ht="12.75">
      <c r="A70" s="7">
        <v>24</v>
      </c>
      <c s="7" t="s">
        <v>154</v>
      </c>
      <c s="7" t="s">
        <v>44</v>
      </c>
      <c s="7" t="s">
        <v>155</v>
      </c>
      <c s="7" t="s">
        <v>93</v>
      </c>
      <c s="10">
        <v>5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151</v>
      </c>
    </row>
    <row r="72" spans="1:16" ht="12.75">
      <c r="A72" s="7">
        <v>25</v>
      </c>
      <c s="7" t="s">
        <v>156</v>
      </c>
      <c s="7" t="s">
        <v>44</v>
      </c>
      <c s="7" t="s">
        <v>157</v>
      </c>
      <c s="7" t="s">
        <v>108</v>
      </c>
      <c s="10">
        <v>611</v>
      </c>
      <c s="14"/>
      <c s="13">
        <f>ROUND((G72*F72),2)</f>
      </c>
      <c r="O72">
        <f>rekapitulace!H8</f>
      </c>
      <c>
        <f>O72/100*H72</f>
      </c>
    </row>
    <row r="73" spans="4:4" ht="38.25">
      <c r="D73" s="15" t="s">
        <v>158</v>
      </c>
    </row>
    <row r="74" spans="1:16" ht="12.75" customHeight="1">
      <c r="A74" s="16"/>
      <c s="16"/>
      <c s="16" t="s">
        <v>103</v>
      </c>
      <c s="16" t="s">
        <v>148</v>
      </c>
      <c s="16"/>
      <c s="16"/>
      <c s="16"/>
      <c s="16">
        <f>SUM(H66:H73)</f>
      </c>
      <c r="P74">
        <f>ROUND(SUM(P66:P73),2)</f>
      </c>
    </row>
    <row r="76" spans="1:8" ht="12.75" customHeight="1">
      <c r="A76" s="9"/>
      <c s="9"/>
      <c s="9" t="s">
        <v>106</v>
      </c>
      <c s="9" t="s">
        <v>159</v>
      </c>
      <c s="9"/>
      <c s="11"/>
      <c s="9"/>
      <c s="11"/>
    </row>
    <row r="77" spans="1:16" ht="12.75">
      <c r="A77" s="7">
        <v>26</v>
      </c>
      <c s="7" t="s">
        <v>160</v>
      </c>
      <c s="7" t="s">
        <v>44</v>
      </c>
      <c s="7" t="s">
        <v>161</v>
      </c>
      <c s="7" t="s">
        <v>93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102</v>
      </c>
    </row>
    <row r="79" spans="1:16" ht="12.75">
      <c r="A79" s="7">
        <v>27</v>
      </c>
      <c s="7" t="s">
        <v>162</v>
      </c>
      <c s="7" t="s">
        <v>44</v>
      </c>
      <c s="7" t="s">
        <v>163</v>
      </c>
      <c s="7" t="s">
        <v>93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102</v>
      </c>
    </row>
    <row r="81" spans="1:16" ht="12.75">
      <c r="A81" s="7">
        <v>28</v>
      </c>
      <c s="7" t="s">
        <v>164</v>
      </c>
      <c s="7" t="s">
        <v>44</v>
      </c>
      <c s="7" t="s">
        <v>165</v>
      </c>
      <c s="7" t="s">
        <v>93</v>
      </c>
      <c s="10">
        <v>2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102</v>
      </c>
    </row>
    <row r="83" spans="1:16" ht="12.75" customHeight="1">
      <c r="A83" s="16"/>
      <c s="16"/>
      <c s="16" t="s">
        <v>106</v>
      </c>
      <c s="16" t="s">
        <v>159</v>
      </c>
      <c s="16"/>
      <c s="16"/>
      <c s="16"/>
      <c s="16">
        <f>SUM(H77:H82)</f>
      </c>
      <c r="P83">
        <f>ROUND(SUM(P77:P82),2)</f>
      </c>
    </row>
    <row r="85" spans="1:8" ht="12.75" customHeight="1">
      <c r="A85" s="9"/>
      <c s="9"/>
      <c s="9" t="s">
        <v>110</v>
      </c>
      <c s="9" t="s">
        <v>166</v>
      </c>
      <c s="9"/>
      <c s="11"/>
      <c s="9"/>
      <c s="11"/>
    </row>
    <row r="86" spans="1:16" ht="12.75">
      <c r="A86" s="7">
        <v>29</v>
      </c>
      <c s="7" t="s">
        <v>167</v>
      </c>
      <c s="7" t="s">
        <v>44</v>
      </c>
      <c s="7" t="s">
        <v>168</v>
      </c>
      <c s="7" t="s">
        <v>93</v>
      </c>
      <c s="10">
        <v>6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169</v>
      </c>
    </row>
    <row r="88" spans="1:16" ht="12.75">
      <c r="A88" s="7">
        <v>30</v>
      </c>
      <c s="7" t="s">
        <v>170</v>
      </c>
      <c s="7" t="s">
        <v>44</v>
      </c>
      <c s="7" t="s">
        <v>171</v>
      </c>
      <c s="7" t="s">
        <v>93</v>
      </c>
      <c s="10">
        <v>6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169</v>
      </c>
    </row>
    <row r="90" spans="1:16" ht="12.75">
      <c r="A90" s="7">
        <v>31</v>
      </c>
      <c s="7" t="s">
        <v>172</v>
      </c>
      <c s="7" t="s">
        <v>44</v>
      </c>
      <c s="7" t="s">
        <v>173</v>
      </c>
      <c s="7" t="s">
        <v>108</v>
      </c>
      <c s="10">
        <v>2.5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174</v>
      </c>
    </row>
    <row r="92" spans="1:16" ht="12.75">
      <c r="A92" s="7">
        <v>32</v>
      </c>
      <c s="7" t="s">
        <v>175</v>
      </c>
      <c s="7" t="s">
        <v>44</v>
      </c>
      <c s="7" t="s">
        <v>176</v>
      </c>
      <c s="7" t="s">
        <v>93</v>
      </c>
      <c s="10">
        <v>5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151</v>
      </c>
    </row>
    <row r="94" spans="1:16" ht="12.75">
      <c r="A94" s="7">
        <v>33</v>
      </c>
      <c s="7" t="s">
        <v>177</v>
      </c>
      <c s="7" t="s">
        <v>44</v>
      </c>
      <c s="7" t="s">
        <v>178</v>
      </c>
      <c s="7" t="s">
        <v>108</v>
      </c>
      <c s="10">
        <v>56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179</v>
      </c>
    </row>
    <row r="96" spans="1:16" ht="12.75">
      <c r="A96" s="7">
        <v>34</v>
      </c>
      <c s="7" t="s">
        <v>180</v>
      </c>
      <c s="7" t="s">
        <v>44</v>
      </c>
      <c s="7" t="s">
        <v>181</v>
      </c>
      <c s="7" t="s">
        <v>182</v>
      </c>
      <c s="10">
        <v>21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183</v>
      </c>
    </row>
    <row r="98" spans="1:16" ht="12.75">
      <c r="A98" s="7">
        <v>35</v>
      </c>
      <c s="7" t="s">
        <v>184</v>
      </c>
      <c s="7" t="s">
        <v>44</v>
      </c>
      <c s="7" t="s">
        <v>185</v>
      </c>
      <c s="7" t="s">
        <v>93</v>
      </c>
      <c s="10">
        <v>2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102</v>
      </c>
    </row>
    <row r="100" spans="1:16" ht="12.75">
      <c r="A100" s="7">
        <v>36</v>
      </c>
      <c s="7" t="s">
        <v>186</v>
      </c>
      <c s="7" t="s">
        <v>44</v>
      </c>
      <c s="7" t="s">
        <v>187</v>
      </c>
      <c s="7" t="s">
        <v>108</v>
      </c>
      <c s="10">
        <v>194</v>
      </c>
      <c s="14"/>
      <c s="13">
        <f>ROUND((G100*F100),2)</f>
      </c>
      <c r="O100">
        <f>rekapitulace!H8</f>
      </c>
      <c>
        <f>O100/100*H100</f>
      </c>
    </row>
    <row r="101" spans="4:4" ht="38.25">
      <c r="D101" s="15" t="s">
        <v>188</v>
      </c>
    </row>
    <row r="102" spans="1:16" ht="12.75">
      <c r="A102" s="7">
        <v>37</v>
      </c>
      <c s="7" t="s">
        <v>189</v>
      </c>
      <c s="7" t="s">
        <v>44</v>
      </c>
      <c s="7" t="s">
        <v>190</v>
      </c>
      <c s="7" t="s">
        <v>108</v>
      </c>
      <c s="10">
        <v>90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191</v>
      </c>
    </row>
    <row r="104" spans="1:16" ht="12.75">
      <c r="A104" s="7">
        <v>38</v>
      </c>
      <c s="7" t="s">
        <v>192</v>
      </c>
      <c s="7" t="s">
        <v>44</v>
      </c>
      <c s="7" t="s">
        <v>193</v>
      </c>
      <c s="7" t="s">
        <v>108</v>
      </c>
      <c s="10">
        <v>58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194</v>
      </c>
    </row>
    <row r="106" spans="1:16" ht="12.75">
      <c r="A106" s="7">
        <v>39</v>
      </c>
      <c s="7" t="s">
        <v>195</v>
      </c>
      <c s="7" t="s">
        <v>44</v>
      </c>
      <c s="7" t="s">
        <v>196</v>
      </c>
      <c s="7" t="s">
        <v>108</v>
      </c>
      <c s="10">
        <v>188</v>
      </c>
      <c s="14"/>
      <c s="13">
        <f>ROUND((G106*F106),2)</f>
      </c>
      <c r="O106">
        <f>rekapitulace!H8</f>
      </c>
      <c>
        <f>O106/100*H106</f>
      </c>
    </row>
    <row r="107" spans="4:4" ht="38.25">
      <c r="D107" s="15" t="s">
        <v>126</v>
      </c>
    </row>
    <row r="108" spans="1:16" ht="12.75">
      <c r="A108" s="7">
        <v>40</v>
      </c>
      <c s="7" t="s">
        <v>197</v>
      </c>
      <c s="7" t="s">
        <v>44</v>
      </c>
      <c s="7" t="s">
        <v>198</v>
      </c>
      <c s="7" t="s">
        <v>93</v>
      </c>
      <c s="10">
        <v>1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133</v>
      </c>
    </row>
    <row r="110" spans="1:16" ht="12.75">
      <c r="A110" s="7">
        <v>41</v>
      </c>
      <c s="7" t="s">
        <v>199</v>
      </c>
      <c s="7" t="s">
        <v>44</v>
      </c>
      <c s="7" t="s">
        <v>200</v>
      </c>
      <c s="7" t="s">
        <v>93</v>
      </c>
      <c s="10">
        <v>1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133</v>
      </c>
    </row>
    <row r="112" spans="1:16" ht="12.75">
      <c r="A112" s="7">
        <v>42</v>
      </c>
      <c s="7" t="s">
        <v>201</v>
      </c>
      <c s="7" t="s">
        <v>44</v>
      </c>
      <c s="7" t="s">
        <v>202</v>
      </c>
      <c s="7" t="s">
        <v>93</v>
      </c>
      <c s="10">
        <v>2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102</v>
      </c>
    </row>
    <row r="114" spans="1:16" ht="12.75">
      <c r="A114" s="7">
        <v>43</v>
      </c>
      <c s="7" t="s">
        <v>203</v>
      </c>
      <c s="7" t="s">
        <v>44</v>
      </c>
      <c s="7" t="s">
        <v>204</v>
      </c>
      <c s="7" t="s">
        <v>93</v>
      </c>
      <c s="10">
        <v>3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72</v>
      </c>
    </row>
    <row r="116" spans="1:16" ht="12.75">
      <c r="A116" s="7">
        <v>44</v>
      </c>
      <c s="7" t="s">
        <v>205</v>
      </c>
      <c s="7" t="s">
        <v>44</v>
      </c>
      <c s="7" t="s">
        <v>206</v>
      </c>
      <c s="7" t="s">
        <v>93</v>
      </c>
      <c s="10">
        <v>1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133</v>
      </c>
    </row>
    <row r="118" spans="1:16" ht="12.75">
      <c r="A118" s="7">
        <v>45</v>
      </c>
      <c s="7" t="s">
        <v>207</v>
      </c>
      <c s="7" t="s">
        <v>44</v>
      </c>
      <c s="7" t="s">
        <v>208</v>
      </c>
      <c s="7" t="s">
        <v>93</v>
      </c>
      <c s="10">
        <v>9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209</v>
      </c>
    </row>
    <row r="120" spans="1:16" ht="12.75">
      <c r="A120" s="7">
        <v>46</v>
      </c>
      <c s="7" t="s">
        <v>210</v>
      </c>
      <c s="7" t="s">
        <v>44</v>
      </c>
      <c s="7" t="s">
        <v>211</v>
      </c>
      <c s="7" t="s">
        <v>93</v>
      </c>
      <c s="10">
        <v>2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102</v>
      </c>
    </row>
    <row r="122" spans="1:16" ht="12.75" customHeight="1">
      <c r="A122" s="16"/>
      <c s="16"/>
      <c s="16" t="s">
        <v>110</v>
      </c>
      <c s="16" t="s">
        <v>166</v>
      </c>
      <c s="16"/>
      <c s="16"/>
      <c s="16"/>
      <c s="16">
        <f>SUM(H86:H121)</f>
      </c>
      <c r="P122">
        <f>ROUND(SUM(P86:P121),2)</f>
      </c>
    </row>
    <row r="124" spans="1:8" ht="12.75" customHeight="1">
      <c r="A124" s="9"/>
      <c s="9"/>
      <c s="9" t="s">
        <v>113</v>
      </c>
      <c s="9" t="s">
        <v>212</v>
      </c>
      <c s="9"/>
      <c s="11"/>
      <c s="9"/>
      <c s="11"/>
    </row>
    <row r="125" spans="1:16" ht="12.75">
      <c r="A125" s="7">
        <v>47</v>
      </c>
      <c s="7" t="s">
        <v>213</v>
      </c>
      <c s="7" t="s">
        <v>44</v>
      </c>
      <c s="7" t="s">
        <v>214</v>
      </c>
      <c s="7" t="s">
        <v>93</v>
      </c>
      <c s="10">
        <v>1</v>
      </c>
      <c s="14"/>
      <c s="13">
        <f>ROUND((G125*F125),2)</f>
      </c>
      <c r="O125">
        <f>rekapitulace!H8</f>
      </c>
      <c>
        <f>O125/100*H125</f>
      </c>
    </row>
    <row r="126" spans="4:4" ht="25.5">
      <c r="D126" s="15" t="s">
        <v>133</v>
      </c>
    </row>
    <row r="127" spans="1:16" ht="12.75">
      <c r="A127" s="7">
        <v>48</v>
      </c>
      <c s="7" t="s">
        <v>215</v>
      </c>
      <c s="7" t="s">
        <v>44</v>
      </c>
      <c s="7" t="s">
        <v>216</v>
      </c>
      <c s="7" t="s">
        <v>93</v>
      </c>
      <c s="10">
        <v>1</v>
      </c>
      <c s="14"/>
      <c s="13">
        <f>ROUND((G127*F127),2)</f>
      </c>
      <c r="O127">
        <f>rekapitulace!H8</f>
      </c>
      <c>
        <f>O127/100*H127</f>
      </c>
    </row>
    <row r="128" spans="4:4" ht="25.5">
      <c r="D128" s="15" t="s">
        <v>133</v>
      </c>
    </row>
    <row r="129" spans="1:16" ht="12.75">
      <c r="A129" s="7">
        <v>49</v>
      </c>
      <c s="7" t="s">
        <v>217</v>
      </c>
      <c s="7" t="s">
        <v>44</v>
      </c>
      <c s="7" t="s">
        <v>218</v>
      </c>
      <c s="7" t="s">
        <v>46</v>
      </c>
      <c s="10">
        <v>1</v>
      </c>
      <c s="14"/>
      <c s="13">
        <f>ROUND((G129*F129),2)</f>
      </c>
      <c r="O129">
        <f>rekapitulace!H8</f>
      </c>
      <c>
        <f>O129/100*H129</f>
      </c>
    </row>
    <row r="130" spans="4:4" ht="25.5">
      <c r="D130" s="15" t="s">
        <v>47</v>
      </c>
    </row>
    <row r="131" spans="1:16" ht="12.75">
      <c r="A131" s="7">
        <v>50</v>
      </c>
      <c s="7" t="s">
        <v>219</v>
      </c>
      <c s="7" t="s">
        <v>44</v>
      </c>
      <c s="7" t="s">
        <v>220</v>
      </c>
      <c s="7" t="s">
        <v>93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133</v>
      </c>
    </row>
    <row r="133" spans="1:16" ht="12.75">
      <c r="A133" s="7">
        <v>51</v>
      </c>
      <c s="7" t="s">
        <v>221</v>
      </c>
      <c s="7" t="s">
        <v>44</v>
      </c>
      <c s="7" t="s">
        <v>222</v>
      </c>
      <c s="7" t="s">
        <v>93</v>
      </c>
      <c s="10">
        <v>1</v>
      </c>
      <c s="14"/>
      <c s="13">
        <f>ROUND((G133*F133),2)</f>
      </c>
      <c r="O133">
        <f>rekapitulace!H8</f>
      </c>
      <c>
        <f>O133/100*H133</f>
      </c>
    </row>
    <row r="134" spans="4:4" ht="25.5">
      <c r="D134" s="15" t="s">
        <v>133</v>
      </c>
    </row>
    <row r="135" spans="1:16" ht="12.75">
      <c r="A135" s="7">
        <v>52</v>
      </c>
      <c s="7" t="s">
        <v>223</v>
      </c>
      <c s="7" t="s">
        <v>44</v>
      </c>
      <c s="7" t="s">
        <v>224</v>
      </c>
      <c s="7" t="s">
        <v>93</v>
      </c>
      <c s="10">
        <v>1</v>
      </c>
      <c s="14"/>
      <c s="13">
        <f>ROUND((G135*F135),2)</f>
      </c>
      <c r="O135">
        <f>rekapitulace!H8</f>
      </c>
      <c>
        <f>O135/100*H135</f>
      </c>
    </row>
    <row r="136" spans="4:4" ht="25.5">
      <c r="D136" s="15" t="s">
        <v>133</v>
      </c>
    </row>
    <row r="137" spans="1:16" ht="12.75">
      <c r="A137" s="7">
        <v>53</v>
      </c>
      <c s="7" t="s">
        <v>225</v>
      </c>
      <c s="7" t="s">
        <v>44</v>
      </c>
      <c s="7" t="s">
        <v>226</v>
      </c>
      <c s="7" t="s">
        <v>93</v>
      </c>
      <c s="10">
        <v>2</v>
      </c>
      <c s="14"/>
      <c s="13">
        <f>ROUND((G137*F137),2)</f>
      </c>
      <c r="O137">
        <f>rekapitulace!H8</f>
      </c>
      <c>
        <f>O137/100*H137</f>
      </c>
    </row>
    <row r="138" spans="4:4" ht="25.5">
      <c r="D138" s="15" t="s">
        <v>102</v>
      </c>
    </row>
    <row r="139" spans="1:16" ht="12.75" customHeight="1">
      <c r="A139" s="16"/>
      <c s="16"/>
      <c s="16" t="s">
        <v>113</v>
      </c>
      <c s="16" t="s">
        <v>212</v>
      </c>
      <c s="16"/>
      <c s="16"/>
      <c s="16"/>
      <c s="16">
        <f>SUM(H125:H138)</f>
      </c>
      <c r="P139">
        <f>ROUND(SUM(P125:P138),2)</f>
      </c>
    </row>
    <row r="141" spans="1:16" ht="12.75" customHeight="1">
      <c r="A141" s="16"/>
      <c s="16"/>
      <c s="16"/>
      <c s="16" t="s">
        <v>63</v>
      </c>
      <c s="16"/>
      <c s="16"/>
      <c s="16"/>
      <c s="16">
        <f>+H18+H25+H44+H63+H74+H83+H122+H139</f>
      </c>
      <c r="P141">
        <f>+P18+P25+P44+P63+P74+P83+P122+P139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1894</v>
      </c>
      <c s="5" t="s">
        <v>1895</v>
      </c>
      <c s="5"/>
    </row>
    <row r="6" spans="1:5" ht="12.75" customHeight="1">
      <c r="A6" t="s">
        <v>17</v>
      </c>
      <c r="C6" s="5" t="s">
        <v>1896</v>
      </c>
      <c s="5" t="s">
        <v>1895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1897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1898</v>
      </c>
      <c s="7" t="s">
        <v>108</v>
      </c>
      <c s="10">
        <v>1901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1899</v>
      </c>
    </row>
    <row r="14" spans="1:16" ht="12.75">
      <c r="A14" s="7">
        <v>2</v>
      </c>
      <c s="7" t="s">
        <v>95</v>
      </c>
      <c s="7" t="s">
        <v>44</v>
      </c>
      <c s="7" t="s">
        <v>1900</v>
      </c>
      <c s="7" t="s">
        <v>108</v>
      </c>
      <c s="10">
        <v>1912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1901</v>
      </c>
    </row>
    <row r="16" spans="1:16" ht="12.75">
      <c r="A16" s="7">
        <v>3</v>
      </c>
      <c s="7" t="s">
        <v>97</v>
      </c>
      <c s="7" t="s">
        <v>44</v>
      </c>
      <c s="7" t="s">
        <v>1902</v>
      </c>
      <c s="7" t="s">
        <v>108</v>
      </c>
      <c s="10">
        <v>7650</v>
      </c>
      <c s="14"/>
      <c s="13">
        <f>ROUND((G16*F16),2)</f>
      </c>
      <c r="O16">
        <f>rekapitulace!H8</f>
      </c>
      <c>
        <f>O16/100*H16</f>
      </c>
    </row>
    <row r="17" spans="4:4" ht="38.25">
      <c r="D17" s="15" t="s">
        <v>1903</v>
      </c>
    </row>
    <row r="18" spans="1:16" ht="12.75">
      <c r="A18" s="7">
        <v>4</v>
      </c>
      <c s="7" t="s">
        <v>100</v>
      </c>
      <c s="7" t="s">
        <v>44</v>
      </c>
      <c s="7" t="s">
        <v>1904</v>
      </c>
      <c s="7" t="s">
        <v>93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102</v>
      </c>
    </row>
    <row r="20" spans="1:16" ht="12.75">
      <c r="A20" s="7">
        <v>5</v>
      </c>
      <c s="7" t="s">
        <v>103</v>
      </c>
      <c s="7" t="s">
        <v>44</v>
      </c>
      <c s="7" t="s">
        <v>1905</v>
      </c>
      <c s="7" t="s">
        <v>93</v>
      </c>
      <c s="10">
        <v>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102</v>
      </c>
    </row>
    <row r="22" spans="1:16" ht="12.75" customHeight="1">
      <c r="A22" s="16"/>
      <c s="16"/>
      <c s="16" t="s">
        <v>91</v>
      </c>
      <c s="16" t="s">
        <v>1897</v>
      </c>
      <c s="16"/>
      <c s="16"/>
      <c s="16"/>
      <c s="16">
        <f>SUM(H12:H21)</f>
      </c>
      <c r="P22">
        <f>ROUND(SUM(P12:P21),2)</f>
      </c>
    </row>
    <row r="24" spans="1:8" ht="12.75" customHeight="1">
      <c r="A24" s="9"/>
      <c s="9"/>
      <c s="9" t="s">
        <v>95</v>
      </c>
      <c s="9" t="s">
        <v>1906</v>
      </c>
      <c s="9"/>
      <c s="11"/>
      <c s="9"/>
      <c s="11"/>
    </row>
    <row r="25" spans="1:16" ht="12.75">
      <c r="A25" s="7">
        <v>6</v>
      </c>
      <c s="7" t="s">
        <v>106</v>
      </c>
      <c s="7" t="s">
        <v>44</v>
      </c>
      <c s="7" t="s">
        <v>1907</v>
      </c>
      <c s="7" t="s">
        <v>303</v>
      </c>
      <c s="10">
        <v>5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1908</v>
      </c>
    </row>
    <row r="27" spans="1:16" ht="12.75">
      <c r="A27" s="7">
        <v>7</v>
      </c>
      <c s="7" t="s">
        <v>110</v>
      </c>
      <c s="7" t="s">
        <v>44</v>
      </c>
      <c s="7" t="s">
        <v>1909</v>
      </c>
      <c s="7" t="s">
        <v>108</v>
      </c>
      <c s="10">
        <v>36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332</v>
      </c>
    </row>
    <row r="29" spans="1:16" ht="12.75">
      <c r="A29" s="7">
        <v>8</v>
      </c>
      <c s="7" t="s">
        <v>113</v>
      </c>
      <c s="7" t="s">
        <v>44</v>
      </c>
      <c s="7" t="s">
        <v>1910</v>
      </c>
      <c s="7" t="s">
        <v>108</v>
      </c>
      <c s="10">
        <v>1901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1899</v>
      </c>
    </row>
    <row r="31" spans="1:16" ht="12.75">
      <c r="A31" s="7">
        <v>9</v>
      </c>
      <c s="7" t="s">
        <v>116</v>
      </c>
      <c s="7" t="s">
        <v>44</v>
      </c>
      <c s="7" t="s">
        <v>1911</v>
      </c>
      <c s="7" t="s">
        <v>93</v>
      </c>
      <c s="10">
        <v>2</v>
      </c>
      <c s="14"/>
      <c s="13">
        <f>ROUND((G31*F31),2)</f>
      </c>
      <c r="O31">
        <f>rekapitulace!H8</f>
      </c>
      <c>
        <f>O31/100*H31</f>
      </c>
    </row>
    <row r="32" spans="4:4" ht="25.5">
      <c r="D32" s="15" t="s">
        <v>102</v>
      </c>
    </row>
    <row r="33" spans="1:16" ht="12.75">
      <c r="A33" s="7">
        <v>10</v>
      </c>
      <c s="7" t="s">
        <v>119</v>
      </c>
      <c s="7" t="s">
        <v>44</v>
      </c>
      <c s="7" t="s">
        <v>1912</v>
      </c>
      <c s="7" t="s">
        <v>303</v>
      </c>
      <c s="10">
        <v>6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1913</v>
      </c>
    </row>
    <row r="35" spans="1:16" ht="12.75">
      <c r="A35" s="7">
        <v>11</v>
      </c>
      <c s="7" t="s">
        <v>122</v>
      </c>
      <c s="7" t="s">
        <v>44</v>
      </c>
      <c s="7" t="s">
        <v>1914</v>
      </c>
      <c s="7" t="s">
        <v>93</v>
      </c>
      <c s="10">
        <v>200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1915</v>
      </c>
    </row>
    <row r="37" spans="1:16" ht="12.75" customHeight="1">
      <c r="A37" s="16"/>
      <c s="16"/>
      <c s="16" t="s">
        <v>95</v>
      </c>
      <c s="16" t="s">
        <v>1906</v>
      </c>
      <c s="16"/>
      <c s="16"/>
      <c s="16"/>
      <c s="16">
        <f>SUM(H25:H36)</f>
      </c>
      <c r="P37">
        <f>ROUND(SUM(P25:P36),2)</f>
      </c>
    </row>
    <row r="39" spans="1:8" ht="12.75" customHeight="1">
      <c r="A39" s="9"/>
      <c s="9"/>
      <c s="9" t="s">
        <v>97</v>
      </c>
      <c s="9" t="s">
        <v>1916</v>
      </c>
      <c s="9"/>
      <c s="11"/>
      <c s="9"/>
      <c s="11"/>
    </row>
    <row r="40" spans="1:16" ht="12.75">
      <c r="A40" s="7">
        <v>12</v>
      </c>
      <c s="7" t="s">
        <v>124</v>
      </c>
      <c s="7" t="s">
        <v>44</v>
      </c>
      <c s="7" t="s">
        <v>1917</v>
      </c>
      <c s="7" t="s">
        <v>108</v>
      </c>
      <c s="10">
        <v>3802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1918</v>
      </c>
    </row>
    <row r="42" spans="1:16" ht="12.75">
      <c r="A42" s="7">
        <v>13</v>
      </c>
      <c s="7" t="s">
        <v>127</v>
      </c>
      <c s="7" t="s">
        <v>44</v>
      </c>
      <c s="7" t="s">
        <v>1919</v>
      </c>
      <c s="7" t="s">
        <v>108</v>
      </c>
      <c s="10">
        <v>7650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1903</v>
      </c>
    </row>
    <row r="44" spans="1:16" ht="12.75" customHeight="1">
      <c r="A44" s="16"/>
      <c s="16"/>
      <c s="16" t="s">
        <v>97</v>
      </c>
      <c s="16" t="s">
        <v>1916</v>
      </c>
      <c s="16"/>
      <c s="16"/>
      <c s="16"/>
      <c s="16">
        <f>SUM(H40:H43)</f>
      </c>
      <c r="P44">
        <f>ROUND(SUM(P40:P43),2)</f>
      </c>
    </row>
    <row r="46" spans="1:8" ht="12.75" customHeight="1">
      <c r="A46" s="9"/>
      <c s="9"/>
      <c s="9" t="s">
        <v>100</v>
      </c>
      <c s="9" t="s">
        <v>1920</v>
      </c>
      <c s="9"/>
      <c s="11"/>
      <c s="9"/>
      <c s="11"/>
    </row>
    <row r="47" spans="1:16" ht="12.75">
      <c r="A47" s="7">
        <v>14</v>
      </c>
      <c s="7" t="s">
        <v>131</v>
      </c>
      <c s="7" t="s">
        <v>44</v>
      </c>
      <c s="7" t="s">
        <v>1921</v>
      </c>
      <c s="7" t="s">
        <v>547</v>
      </c>
      <c s="10">
        <v>12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1922</v>
      </c>
    </row>
    <row r="49" spans="1:16" ht="12.75" customHeight="1">
      <c r="A49" s="16"/>
      <c s="16"/>
      <c s="16" t="s">
        <v>100</v>
      </c>
      <c s="16" t="s">
        <v>1920</v>
      </c>
      <c s="16"/>
      <c s="16"/>
      <c s="16"/>
      <c s="16">
        <f>SUM(H47:H48)</f>
      </c>
      <c r="P49">
        <f>ROUND(SUM(P47:P48),2)</f>
      </c>
    </row>
    <row r="51" spans="1:8" ht="12.75" customHeight="1">
      <c r="A51" s="9"/>
      <c s="9"/>
      <c s="9" t="s">
        <v>103</v>
      </c>
      <c s="9" t="s">
        <v>342</v>
      </c>
      <c s="9"/>
      <c s="11"/>
      <c s="9"/>
      <c s="11"/>
    </row>
    <row r="52" spans="1:16" ht="12.75">
      <c r="A52" s="7">
        <v>15</v>
      </c>
      <c s="7" t="s">
        <v>134</v>
      </c>
      <c s="7" t="s">
        <v>44</v>
      </c>
      <c s="7" t="s">
        <v>1923</v>
      </c>
      <c s="7" t="s">
        <v>303</v>
      </c>
      <c s="10">
        <v>5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1908</v>
      </c>
    </row>
    <row r="54" spans="1:16" ht="12.75">
      <c r="A54" s="7">
        <v>16</v>
      </c>
      <c s="7" t="s">
        <v>136</v>
      </c>
      <c s="7" t="s">
        <v>44</v>
      </c>
      <c s="7" t="s">
        <v>1924</v>
      </c>
      <c s="7" t="s">
        <v>303</v>
      </c>
      <c s="10">
        <v>2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1925</v>
      </c>
    </row>
    <row r="56" spans="1:16" ht="12.75">
      <c r="A56" s="7">
        <v>17</v>
      </c>
      <c s="7" t="s">
        <v>138</v>
      </c>
      <c s="7" t="s">
        <v>44</v>
      </c>
      <c s="7" t="s">
        <v>1926</v>
      </c>
      <c s="7" t="s">
        <v>93</v>
      </c>
      <c s="10">
        <v>4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94</v>
      </c>
    </row>
    <row r="58" spans="1:16" ht="12.75">
      <c r="A58" s="7">
        <v>18</v>
      </c>
      <c s="7" t="s">
        <v>140</v>
      </c>
      <c s="7" t="s">
        <v>44</v>
      </c>
      <c s="7" t="s">
        <v>1927</v>
      </c>
      <c s="7" t="s">
        <v>547</v>
      </c>
      <c s="10">
        <v>8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1928</v>
      </c>
    </row>
    <row r="60" spans="1:16" ht="12.75">
      <c r="A60" s="7">
        <v>19</v>
      </c>
      <c s="7" t="s">
        <v>142</v>
      </c>
      <c s="7" t="s">
        <v>44</v>
      </c>
      <c s="7" t="s">
        <v>1929</v>
      </c>
      <c s="7" t="s">
        <v>547</v>
      </c>
      <c s="10">
        <v>8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1928</v>
      </c>
    </row>
    <row r="62" spans="1:16" ht="12.75">
      <c r="A62" s="7">
        <v>20</v>
      </c>
      <c s="7" t="s">
        <v>144</v>
      </c>
      <c s="7" t="s">
        <v>44</v>
      </c>
      <c s="7" t="s">
        <v>1930</v>
      </c>
      <c s="7" t="s">
        <v>362</v>
      </c>
      <c s="10">
        <v>20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1931</v>
      </c>
    </row>
    <row r="64" spans="1:16" ht="12.75">
      <c r="A64" s="7">
        <v>21</v>
      </c>
      <c s="7" t="s">
        <v>146</v>
      </c>
      <c s="7" t="s">
        <v>44</v>
      </c>
      <c s="7" t="s">
        <v>1932</v>
      </c>
      <c s="7" t="s">
        <v>108</v>
      </c>
      <c s="10">
        <v>36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332</v>
      </c>
    </row>
    <row r="66" spans="1:16" ht="12.75">
      <c r="A66" s="7">
        <v>22</v>
      </c>
      <c s="7" t="s">
        <v>149</v>
      </c>
      <c s="7" t="s">
        <v>44</v>
      </c>
      <c s="7" t="s">
        <v>1933</v>
      </c>
      <c s="7" t="s">
        <v>108</v>
      </c>
      <c s="10">
        <v>50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1138</v>
      </c>
    </row>
    <row r="68" spans="1:16" ht="12.75" customHeight="1">
      <c r="A68" s="16"/>
      <c s="16"/>
      <c s="16" t="s">
        <v>103</v>
      </c>
      <c s="16" t="s">
        <v>342</v>
      </c>
      <c s="16"/>
      <c s="16"/>
      <c s="16"/>
      <c s="16">
        <f>SUM(H52:H67)</f>
      </c>
      <c r="P68">
        <f>ROUND(SUM(P52:P67),2)</f>
      </c>
    </row>
    <row r="70" spans="1:8" ht="12.75" customHeight="1">
      <c r="A70" s="9"/>
      <c s="9"/>
      <c s="9" t="s">
        <v>106</v>
      </c>
      <c s="9" t="s">
        <v>1426</v>
      </c>
      <c s="9"/>
      <c s="11"/>
      <c s="9"/>
      <c s="11"/>
    </row>
    <row r="71" spans="1:16" ht="12.75">
      <c r="A71" s="7">
        <v>23</v>
      </c>
      <c s="7" t="s">
        <v>152</v>
      </c>
      <c s="7" t="s">
        <v>44</v>
      </c>
      <c s="7" t="s">
        <v>1934</v>
      </c>
      <c s="7" t="s">
        <v>93</v>
      </c>
      <c s="10">
        <v>1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51</v>
      </c>
    </row>
    <row r="73" spans="1:16" ht="12.75">
      <c r="A73" s="7">
        <v>24</v>
      </c>
      <c s="7" t="s">
        <v>154</v>
      </c>
      <c s="7" t="s">
        <v>44</v>
      </c>
      <c s="7" t="s">
        <v>1935</v>
      </c>
      <c s="7" t="s">
        <v>46</v>
      </c>
      <c s="10">
        <v>1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51</v>
      </c>
    </row>
    <row r="75" spans="1:16" ht="12.75" customHeight="1">
      <c r="A75" s="16"/>
      <c s="16"/>
      <c s="16" t="s">
        <v>106</v>
      </c>
      <c s="16" t="s">
        <v>1426</v>
      </c>
      <c s="16"/>
      <c s="16"/>
      <c s="16"/>
      <c s="16">
        <f>SUM(H71:H74)</f>
      </c>
      <c r="P75">
        <f>ROUND(SUM(P71:P74),2)</f>
      </c>
    </row>
    <row r="77" spans="1:16" ht="12.75" customHeight="1">
      <c r="A77" s="16"/>
      <c s="16"/>
      <c s="16"/>
      <c s="16" t="s">
        <v>63</v>
      </c>
      <c s="16"/>
      <c s="16"/>
      <c s="16"/>
      <c s="16">
        <f>+H22+H37+H44+H49+H68+H75</f>
      </c>
      <c r="P77">
        <f>+P22+P37+P44+P49+P68+P75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1936</v>
      </c>
      <c s="5" t="s">
        <v>1937</v>
      </c>
      <c s="5"/>
    </row>
    <row r="6" spans="1:5" ht="12.75" customHeight="1">
      <c r="A6" t="s">
        <v>17</v>
      </c>
      <c r="C6" s="5" t="s">
        <v>1938</v>
      </c>
      <c s="5" t="s">
        <v>1937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1939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1940</v>
      </c>
      <c s="7" t="s">
        <v>182</v>
      </c>
      <c s="10">
        <v>900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1941</v>
      </c>
    </row>
    <row r="14" spans="1:16" ht="12.75">
      <c r="A14" s="7">
        <v>2</v>
      </c>
      <c s="7" t="s">
        <v>95</v>
      </c>
      <c s="7" t="s">
        <v>44</v>
      </c>
      <c s="7" t="s">
        <v>1942</v>
      </c>
      <c s="7" t="s">
        <v>303</v>
      </c>
      <c s="10">
        <v>5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1908</v>
      </c>
    </row>
    <row r="16" spans="1:16" ht="12.75">
      <c r="A16" s="7">
        <v>3</v>
      </c>
      <c s="7" t="s">
        <v>97</v>
      </c>
      <c s="7" t="s">
        <v>44</v>
      </c>
      <c s="7" t="s">
        <v>1943</v>
      </c>
      <c s="7" t="s">
        <v>303</v>
      </c>
      <c s="10">
        <v>24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1944</v>
      </c>
    </row>
    <row r="18" spans="1:16" ht="12.75">
      <c r="A18" s="7">
        <v>4</v>
      </c>
      <c s="7" t="s">
        <v>100</v>
      </c>
      <c s="7" t="s">
        <v>44</v>
      </c>
      <c s="7" t="s">
        <v>1945</v>
      </c>
      <c s="7" t="s">
        <v>108</v>
      </c>
      <c s="10">
        <v>220</v>
      </c>
      <c s="14"/>
      <c s="13">
        <f>ROUND((G18*F18),2)</f>
      </c>
      <c r="O18">
        <f>rekapitulace!H8</f>
      </c>
      <c>
        <f>O18/100*H18</f>
      </c>
    </row>
    <row r="19" spans="4:4" ht="38.25">
      <c r="D19" s="15" t="s">
        <v>1946</v>
      </c>
    </row>
    <row r="20" spans="1:16" ht="12.75">
      <c r="A20" s="7">
        <v>5</v>
      </c>
      <c s="7" t="s">
        <v>103</v>
      </c>
      <c s="7" t="s">
        <v>44</v>
      </c>
      <c s="7" t="s">
        <v>1947</v>
      </c>
      <c s="7" t="s">
        <v>93</v>
      </c>
      <c s="10">
        <v>120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1075</v>
      </c>
    </row>
    <row r="22" spans="1:16" ht="12.75">
      <c r="A22" s="7">
        <v>6</v>
      </c>
      <c s="7" t="s">
        <v>106</v>
      </c>
      <c s="7" t="s">
        <v>44</v>
      </c>
      <c s="7" t="s">
        <v>1948</v>
      </c>
      <c s="7" t="s">
        <v>108</v>
      </c>
      <c s="10">
        <v>4100</v>
      </c>
      <c s="14"/>
      <c s="13">
        <f>ROUND((G22*F22),2)</f>
      </c>
      <c r="O22">
        <f>rekapitulace!H8</f>
      </c>
      <c>
        <f>O22/100*H22</f>
      </c>
    </row>
    <row r="23" spans="4:4" ht="38.25">
      <c r="D23" s="15" t="s">
        <v>1949</v>
      </c>
    </row>
    <row r="24" spans="1:16" ht="12.75">
      <c r="A24" s="7">
        <v>7</v>
      </c>
      <c s="7" t="s">
        <v>110</v>
      </c>
      <c s="7" t="s">
        <v>44</v>
      </c>
      <c s="7" t="s">
        <v>1950</v>
      </c>
      <c s="7" t="s">
        <v>108</v>
      </c>
      <c s="10">
        <v>20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316</v>
      </c>
    </row>
    <row r="26" spans="1:16" ht="12.75">
      <c r="A26" s="7">
        <v>8</v>
      </c>
      <c s="7" t="s">
        <v>113</v>
      </c>
      <c s="7" t="s">
        <v>44</v>
      </c>
      <c s="7" t="s">
        <v>1951</v>
      </c>
      <c s="7" t="s">
        <v>93</v>
      </c>
      <c s="10">
        <v>3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72</v>
      </c>
    </row>
    <row r="28" spans="1:16" ht="12.75">
      <c r="A28" s="7">
        <v>9</v>
      </c>
      <c s="7" t="s">
        <v>116</v>
      </c>
      <c s="7" t="s">
        <v>44</v>
      </c>
      <c s="7" t="s">
        <v>1952</v>
      </c>
      <c s="7" t="s">
        <v>108</v>
      </c>
      <c s="10">
        <v>20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316</v>
      </c>
    </row>
    <row r="30" spans="1:16" ht="12.75">
      <c r="A30" s="7">
        <v>10</v>
      </c>
      <c s="7" t="s">
        <v>119</v>
      </c>
      <c s="7" t="s">
        <v>44</v>
      </c>
      <c s="7" t="s">
        <v>1953</v>
      </c>
      <c s="7" t="s">
        <v>93</v>
      </c>
      <c s="10">
        <v>18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1954</v>
      </c>
    </row>
    <row r="32" spans="1:16" ht="12.75">
      <c r="A32" s="7">
        <v>11</v>
      </c>
      <c s="7" t="s">
        <v>122</v>
      </c>
      <c s="7" t="s">
        <v>44</v>
      </c>
      <c s="7" t="s">
        <v>1955</v>
      </c>
      <c s="7" t="s">
        <v>93</v>
      </c>
      <c s="10">
        <v>4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94</v>
      </c>
    </row>
    <row r="34" spans="1:16" ht="12.75">
      <c r="A34" s="7">
        <v>12</v>
      </c>
      <c s="7" t="s">
        <v>124</v>
      </c>
      <c s="7" t="s">
        <v>44</v>
      </c>
      <c s="7" t="s">
        <v>1956</v>
      </c>
      <c s="7" t="s">
        <v>108</v>
      </c>
      <c s="10">
        <v>80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1957</v>
      </c>
    </row>
    <row r="36" spans="1:16" ht="12.75">
      <c r="A36" s="7">
        <v>13</v>
      </c>
      <c s="7" t="s">
        <v>127</v>
      </c>
      <c s="7" t="s">
        <v>44</v>
      </c>
      <c s="7" t="s">
        <v>1958</v>
      </c>
      <c s="7" t="s">
        <v>93</v>
      </c>
      <c s="10">
        <v>3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72</v>
      </c>
    </row>
    <row r="38" spans="1:16" ht="12.75" customHeight="1">
      <c r="A38" s="16"/>
      <c s="16"/>
      <c s="16" t="s">
        <v>91</v>
      </c>
      <c s="16" t="s">
        <v>1939</v>
      </c>
      <c s="16"/>
      <c s="16"/>
      <c s="16"/>
      <c s="16">
        <f>SUM(H12:H37)</f>
      </c>
      <c r="P38">
        <f>ROUND(SUM(P12:P37),2)</f>
      </c>
    </row>
    <row r="40" spans="1:16" ht="12.75" customHeight="1">
      <c r="A40" s="16"/>
      <c s="16"/>
      <c s="16"/>
      <c s="16" t="s">
        <v>63</v>
      </c>
      <c s="16"/>
      <c s="16"/>
      <c s="16"/>
      <c s="16">
        <f>+H38</f>
      </c>
      <c r="P40">
        <f>+P38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1959</v>
      </c>
      <c s="5" t="s">
        <v>1960</v>
      </c>
      <c s="5"/>
    </row>
    <row r="6" spans="1:5" ht="12.75" customHeight="1">
      <c r="A6" t="s">
        <v>17</v>
      </c>
      <c r="C6" s="5" t="s">
        <v>1961</v>
      </c>
      <c s="5" t="s">
        <v>1960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1962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1963</v>
      </c>
      <c s="7" t="s">
        <v>93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94</v>
      </c>
    </row>
    <row r="14" spans="1:16" ht="12.75">
      <c r="A14" s="7">
        <v>2</v>
      </c>
      <c s="7" t="s">
        <v>95</v>
      </c>
      <c s="7" t="s">
        <v>44</v>
      </c>
      <c s="7" t="s">
        <v>1964</v>
      </c>
      <c s="7" t="s">
        <v>93</v>
      </c>
      <c s="10">
        <v>8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319</v>
      </c>
    </row>
    <row r="16" spans="1:16" ht="12.75" customHeight="1">
      <c r="A16" s="16"/>
      <c s="16"/>
      <c s="16" t="s">
        <v>91</v>
      </c>
      <c s="16" t="s">
        <v>1962</v>
      </c>
      <c s="16"/>
      <c s="16"/>
      <c s="16"/>
      <c s="16">
        <f>SUM(H12:H15)</f>
      </c>
      <c r="P16">
        <f>ROUND(SUM(P12:P15),2)</f>
      </c>
    </row>
    <row r="18" spans="1:16" ht="12.75" customHeight="1">
      <c r="A18" s="16"/>
      <c s="16"/>
      <c s="16"/>
      <c s="16" t="s">
        <v>63</v>
      </c>
      <c s="16"/>
      <c s="16"/>
      <c s="16"/>
      <c s="16">
        <f>+H16</f>
      </c>
      <c r="P18">
        <f>+P16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1965</v>
      </c>
      <c s="5" t="s">
        <v>1966</v>
      </c>
      <c s="5"/>
    </row>
    <row r="6" spans="1:5" ht="12.75" customHeight="1">
      <c r="A6" t="s">
        <v>17</v>
      </c>
      <c r="C6" s="5" t="s">
        <v>1967</v>
      </c>
      <c s="5" t="s">
        <v>1966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38.4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1968</v>
      </c>
    </row>
    <row r="14" spans="1:16" ht="12.75">
      <c r="A14" s="7">
        <v>2</v>
      </c>
      <c s="7" t="s">
        <v>671</v>
      </c>
      <c s="7" t="s">
        <v>44</v>
      </c>
      <c s="7" t="s">
        <v>337</v>
      </c>
      <c s="7" t="s">
        <v>547</v>
      </c>
      <c s="10">
        <v>197.252</v>
      </c>
      <c s="14"/>
      <c s="13">
        <f>ROUND((G14*F14),2)</f>
      </c>
      <c r="O14">
        <f>rekapitulace!H8</f>
      </c>
      <c>
        <f>O14/100*H14</f>
      </c>
    </row>
    <row r="15" spans="4:4" ht="409.5">
      <c r="D15" s="15" t="s">
        <v>1969</v>
      </c>
    </row>
    <row r="16" spans="1:16" ht="12.75">
      <c r="A16" s="7">
        <v>3</v>
      </c>
      <c s="7" t="s">
        <v>1446</v>
      </c>
      <c s="7" t="s">
        <v>44</v>
      </c>
      <c s="7" t="s">
        <v>1447</v>
      </c>
      <c s="7" t="s">
        <v>547</v>
      </c>
      <c s="10">
        <v>3.6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1970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342</v>
      </c>
      <c s="9"/>
      <c s="11"/>
      <c s="9"/>
      <c s="11"/>
    </row>
    <row r="21" spans="1:16" ht="12.75">
      <c r="A21" s="7">
        <v>4</v>
      </c>
      <c s="7" t="s">
        <v>1460</v>
      </c>
      <c s="7" t="s">
        <v>44</v>
      </c>
      <c s="7" t="s">
        <v>1461</v>
      </c>
      <c s="7" t="s">
        <v>303</v>
      </c>
      <c s="10">
        <v>33.68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1971</v>
      </c>
    </row>
    <row r="23" spans="1:16" ht="12.75">
      <c r="A23" s="7">
        <v>5</v>
      </c>
      <c s="7" t="s">
        <v>1469</v>
      </c>
      <c s="7" t="s">
        <v>44</v>
      </c>
      <c s="7" t="s">
        <v>1972</v>
      </c>
      <c s="7" t="s">
        <v>303</v>
      </c>
      <c s="10">
        <v>3.36</v>
      </c>
      <c s="14"/>
      <c s="13">
        <f>ROUND((G23*F23),2)</f>
      </c>
      <c r="O23">
        <f>rekapitulace!H8</f>
      </c>
      <c>
        <f>O23/100*H23</f>
      </c>
    </row>
    <row r="24" spans="4:4" ht="191.25">
      <c r="D24" s="15" t="s">
        <v>1973</v>
      </c>
    </row>
    <row r="25" spans="1:16" ht="12.75">
      <c r="A25" s="7">
        <v>6</v>
      </c>
      <c s="7" t="s">
        <v>1473</v>
      </c>
      <c s="7" t="s">
        <v>44</v>
      </c>
      <c s="7" t="s">
        <v>1474</v>
      </c>
      <c s="7" t="s">
        <v>303</v>
      </c>
      <c s="10">
        <v>5.6</v>
      </c>
      <c s="14"/>
      <c s="13">
        <f>ROUND((G25*F25),2)</f>
      </c>
      <c r="O25">
        <f>rekapitulace!H8</f>
      </c>
      <c>
        <f>O25/100*H25</f>
      </c>
    </row>
    <row r="26" spans="4:4" ht="229.5">
      <c r="D26" s="15" t="s">
        <v>1974</v>
      </c>
    </row>
    <row r="27" spans="1:16" ht="12.75">
      <c r="A27" s="7">
        <v>7</v>
      </c>
      <c s="7" t="s">
        <v>1975</v>
      </c>
      <c s="7" t="s">
        <v>44</v>
      </c>
      <c s="7" t="s">
        <v>1976</v>
      </c>
      <c s="7" t="s">
        <v>303</v>
      </c>
      <c s="10">
        <v>5.2</v>
      </c>
      <c s="14"/>
      <c s="13">
        <f>ROUND((G27*F27),2)</f>
      </c>
      <c r="O27">
        <f>rekapitulace!H8</f>
      </c>
      <c>
        <f>O27/100*H27</f>
      </c>
    </row>
    <row r="28" spans="4:4" ht="140.25">
      <c r="D28" s="15" t="s">
        <v>1977</v>
      </c>
    </row>
    <row r="29" spans="1:16" ht="12.75">
      <c r="A29" s="7">
        <v>8</v>
      </c>
      <c s="7" t="s">
        <v>1978</v>
      </c>
      <c s="7" t="s">
        <v>44</v>
      </c>
      <c s="7" t="s">
        <v>1979</v>
      </c>
      <c s="7" t="s">
        <v>303</v>
      </c>
      <c s="10">
        <v>35.1</v>
      </c>
      <c s="14"/>
      <c s="13">
        <f>ROUND((G29*F29),2)</f>
      </c>
      <c r="O29">
        <f>rekapitulace!H8</f>
      </c>
      <c>
        <f>O29/100*H29</f>
      </c>
    </row>
    <row r="30" spans="4:4" ht="216.75">
      <c r="D30" s="15" t="s">
        <v>1980</v>
      </c>
    </row>
    <row r="31" spans="1:16" ht="12.75">
      <c r="A31" s="7">
        <v>9</v>
      </c>
      <c s="7" t="s">
        <v>1479</v>
      </c>
      <c s="7" t="s">
        <v>44</v>
      </c>
      <c s="7" t="s">
        <v>1480</v>
      </c>
      <c s="7" t="s">
        <v>108</v>
      </c>
      <c s="10">
        <v>58.5</v>
      </c>
      <c s="14"/>
      <c s="13">
        <f>ROUND((G31*F31),2)</f>
      </c>
      <c r="O31">
        <f>rekapitulace!H8</f>
      </c>
      <c>
        <f>O31/100*H31</f>
      </c>
    </row>
    <row r="32" spans="4:4" ht="409.5">
      <c r="D32" s="15" t="s">
        <v>1981</v>
      </c>
    </row>
    <row r="33" spans="1:16" ht="12.75">
      <c r="A33" s="7">
        <v>10</v>
      </c>
      <c s="7" t="s">
        <v>343</v>
      </c>
      <c s="7" t="s">
        <v>44</v>
      </c>
      <c s="7" t="s">
        <v>344</v>
      </c>
      <c s="7" t="s">
        <v>303</v>
      </c>
      <c s="10">
        <v>38.4</v>
      </c>
      <c s="14"/>
      <c s="13">
        <f>ROUND((G33*F33),2)</f>
      </c>
      <c r="O33">
        <f>rekapitulace!H8</f>
      </c>
      <c>
        <f>O33/100*H33</f>
      </c>
    </row>
    <row r="34" spans="4:4" ht="153">
      <c r="D34" s="15" t="s">
        <v>1982</v>
      </c>
    </row>
    <row r="35" spans="1:16" ht="12.75">
      <c r="A35" s="7">
        <v>11</v>
      </c>
      <c s="7" t="s">
        <v>351</v>
      </c>
      <c s="7" t="s">
        <v>44</v>
      </c>
      <c s="7" t="s">
        <v>352</v>
      </c>
      <c s="7" t="s">
        <v>303</v>
      </c>
      <c s="10">
        <v>38.4</v>
      </c>
      <c s="14"/>
      <c s="13">
        <f>ROUND((G35*F35),2)</f>
      </c>
      <c r="O35">
        <f>rekapitulace!H8</f>
      </c>
      <c>
        <f>O35/100*H35</f>
      </c>
    </row>
    <row r="36" spans="4:4" ht="63.75">
      <c r="D36" s="15" t="s">
        <v>1983</v>
      </c>
    </row>
    <row r="37" spans="1:16" ht="12.75">
      <c r="A37" s="7">
        <v>12</v>
      </c>
      <c s="7" t="s">
        <v>1587</v>
      </c>
      <c s="7" t="s">
        <v>44</v>
      </c>
      <c s="7" t="s">
        <v>1984</v>
      </c>
      <c s="7" t="s">
        <v>303</v>
      </c>
      <c s="10">
        <v>38.4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1985</v>
      </c>
    </row>
    <row r="39" spans="1:16" ht="12.75" customHeight="1">
      <c r="A39" s="16"/>
      <c s="16"/>
      <c s="16" t="s">
        <v>24</v>
      </c>
      <c s="16" t="s">
        <v>342</v>
      </c>
      <c s="16"/>
      <c s="16"/>
      <c s="16"/>
      <c s="16">
        <f>SUM(H21:H38)</f>
      </c>
      <c r="P39">
        <f>ROUND(SUM(P21:P38),2)</f>
      </c>
    </row>
    <row r="41" spans="1:8" ht="12.75" customHeight="1">
      <c r="A41" s="9"/>
      <c s="9"/>
      <c s="9" t="s">
        <v>34</v>
      </c>
      <c s="9" t="s">
        <v>370</v>
      </c>
      <c s="9"/>
      <c s="11"/>
      <c s="9"/>
      <c s="11"/>
    </row>
    <row r="42" spans="1:16" ht="12.75">
      <c r="A42" s="7">
        <v>13</v>
      </c>
      <c s="7" t="s">
        <v>687</v>
      </c>
      <c s="7" t="s">
        <v>44</v>
      </c>
      <c s="7" t="s">
        <v>1601</v>
      </c>
      <c s="7" t="s">
        <v>362</v>
      </c>
      <c s="10">
        <v>341</v>
      </c>
      <c s="14"/>
      <c s="13">
        <f>ROUND((G42*F42),2)</f>
      </c>
      <c r="O42">
        <f>rekapitulace!H8</f>
      </c>
      <c>
        <f>O42/100*H42</f>
      </c>
    </row>
    <row r="43" spans="4:4" ht="369.75">
      <c r="D43" s="15" t="s">
        <v>1986</v>
      </c>
    </row>
    <row r="44" spans="1:16" ht="12.75" customHeight="1">
      <c r="A44" s="16"/>
      <c s="16"/>
      <c s="16" t="s">
        <v>34</v>
      </c>
      <c s="16" t="s">
        <v>370</v>
      </c>
      <c s="16"/>
      <c s="16"/>
      <c s="16"/>
      <c s="16">
        <f>SUM(H42:H43)</f>
      </c>
      <c r="P44">
        <f>ROUND(SUM(P42:P43),2)</f>
      </c>
    </row>
    <row r="46" spans="1:8" ht="12.75" customHeight="1">
      <c r="A46" s="9"/>
      <c s="9"/>
      <c s="9" t="s">
        <v>37</v>
      </c>
      <c s="9" t="s">
        <v>382</v>
      </c>
      <c s="9"/>
      <c s="11"/>
      <c s="9"/>
      <c s="11"/>
    </row>
    <row r="47" spans="1:16" ht="12.75">
      <c r="A47" s="7">
        <v>14</v>
      </c>
      <c s="7" t="s">
        <v>1622</v>
      </c>
      <c s="7" t="s">
        <v>44</v>
      </c>
      <c s="7" t="s">
        <v>1987</v>
      </c>
      <c s="7" t="s">
        <v>303</v>
      </c>
      <c s="10">
        <v>310.77</v>
      </c>
      <c s="14"/>
      <c s="13">
        <f>ROUND((G47*F47),2)</f>
      </c>
      <c r="O47">
        <f>rekapitulace!H8</f>
      </c>
      <c>
        <f>O47/100*H47</f>
      </c>
    </row>
    <row r="48" spans="4:4" ht="114.75">
      <c r="D48" s="15" t="s">
        <v>1988</v>
      </c>
    </row>
    <row r="49" spans="1:16" ht="12.75">
      <c r="A49" s="7">
        <v>15</v>
      </c>
      <c s="7" t="s">
        <v>1989</v>
      </c>
      <c s="7" t="s">
        <v>44</v>
      </c>
      <c s="7" t="s">
        <v>1990</v>
      </c>
      <c s="7" t="s">
        <v>108</v>
      </c>
      <c s="10">
        <v>510</v>
      </c>
      <c s="14"/>
      <c s="13">
        <f>ROUND((G49*F49),2)</f>
      </c>
      <c r="O49">
        <f>rekapitulace!H8</f>
      </c>
      <c>
        <f>O49/100*H49</f>
      </c>
    </row>
    <row r="50" spans="4:4" ht="102">
      <c r="D50" s="15" t="s">
        <v>1991</v>
      </c>
    </row>
    <row r="51" spans="1:16" ht="12.75">
      <c r="A51" s="7">
        <v>16</v>
      </c>
      <c s="7" t="s">
        <v>1992</v>
      </c>
      <c s="7" t="s">
        <v>44</v>
      </c>
      <c s="7" t="s">
        <v>1993</v>
      </c>
      <c s="7" t="s">
        <v>108</v>
      </c>
      <c s="10">
        <v>533</v>
      </c>
      <c s="14"/>
      <c s="13">
        <f>ROUND((G51*F51),2)</f>
      </c>
      <c r="O51">
        <f>rekapitulace!H8</f>
      </c>
      <c>
        <f>O51/100*H51</f>
      </c>
    </row>
    <row r="52" spans="4:4" ht="76.5">
      <c r="D52" s="15" t="s">
        <v>1994</v>
      </c>
    </row>
    <row r="53" spans="1:16" ht="12.75">
      <c r="A53" s="7">
        <v>17</v>
      </c>
      <c s="7" t="s">
        <v>1995</v>
      </c>
      <c s="7" t="s">
        <v>59</v>
      </c>
      <c s="7" t="s">
        <v>1996</v>
      </c>
      <c s="7" t="s">
        <v>108</v>
      </c>
      <c s="10">
        <v>119</v>
      </c>
      <c s="14"/>
      <c s="13">
        <f>ROUND((G53*F53),2)</f>
      </c>
      <c r="O53">
        <f>rekapitulace!H8</f>
      </c>
      <c>
        <f>O53/100*H53</f>
      </c>
    </row>
    <row r="54" spans="4:4" ht="76.5">
      <c r="D54" s="15" t="s">
        <v>1997</v>
      </c>
    </row>
    <row r="55" spans="1:16" ht="12.75">
      <c r="A55" s="7">
        <v>18</v>
      </c>
      <c s="7" t="s">
        <v>1995</v>
      </c>
      <c s="7" t="s">
        <v>61</v>
      </c>
      <c s="7" t="s">
        <v>1998</v>
      </c>
      <c s="7" t="s">
        <v>108</v>
      </c>
      <c s="10">
        <v>28</v>
      </c>
      <c s="14"/>
      <c s="13">
        <f>ROUND((G55*F55),2)</f>
      </c>
      <c r="O55">
        <f>rekapitulace!H8</f>
      </c>
      <c>
        <f>O55/100*H55</f>
      </c>
    </row>
    <row r="56" spans="4:4" ht="114.75">
      <c r="D56" s="15" t="s">
        <v>1999</v>
      </c>
    </row>
    <row r="57" spans="1:16" ht="12.75">
      <c r="A57" s="7">
        <v>19</v>
      </c>
      <c s="7" t="s">
        <v>2000</v>
      </c>
      <c s="7" t="s">
        <v>44</v>
      </c>
      <c s="7" t="s">
        <v>2001</v>
      </c>
      <c s="7" t="s">
        <v>108</v>
      </c>
      <c s="10">
        <v>102</v>
      </c>
      <c s="14"/>
      <c s="13">
        <f>ROUND((G57*F57),2)</f>
      </c>
      <c r="O57">
        <f>rekapitulace!H8</f>
      </c>
      <c>
        <f>O57/100*H57</f>
      </c>
    </row>
    <row r="58" spans="4:4" ht="38.25">
      <c r="D58" s="15" t="s">
        <v>2002</v>
      </c>
    </row>
    <row r="59" spans="1:16" ht="12.75">
      <c r="A59" s="7">
        <v>20</v>
      </c>
      <c s="7" t="s">
        <v>2003</v>
      </c>
      <c s="7" t="s">
        <v>44</v>
      </c>
      <c s="7" t="s">
        <v>2004</v>
      </c>
      <c s="7" t="s">
        <v>108</v>
      </c>
      <c s="10">
        <v>30</v>
      </c>
      <c s="14"/>
      <c s="13">
        <f>ROUND((G59*F59),2)</f>
      </c>
      <c r="O59">
        <f>rekapitulace!H8</f>
      </c>
      <c>
        <f>O59/100*H59</f>
      </c>
    </row>
    <row r="60" spans="4:4" ht="76.5">
      <c r="D60" s="15" t="s">
        <v>2005</v>
      </c>
    </row>
    <row r="61" spans="1:16" ht="12.75">
      <c r="A61" s="7">
        <v>21</v>
      </c>
      <c s="7" t="s">
        <v>2006</v>
      </c>
      <c s="7" t="s">
        <v>44</v>
      </c>
      <c s="7" t="s">
        <v>2007</v>
      </c>
      <c s="7" t="s">
        <v>108</v>
      </c>
      <c s="10">
        <v>186</v>
      </c>
      <c s="14"/>
      <c s="13">
        <f>ROUND((G61*F61),2)</f>
      </c>
      <c r="O61">
        <f>rekapitulace!H8</f>
      </c>
      <c>
        <f>O61/100*H61</f>
      </c>
    </row>
    <row r="62" spans="4:4" ht="382.5">
      <c r="D62" s="15" t="s">
        <v>2008</v>
      </c>
    </row>
    <row r="63" spans="1:16" ht="12.75">
      <c r="A63" s="7">
        <v>22</v>
      </c>
      <c s="7" t="s">
        <v>2009</v>
      </c>
      <c s="7" t="s">
        <v>44</v>
      </c>
      <c s="7" t="s">
        <v>2010</v>
      </c>
      <c s="7" t="s">
        <v>46</v>
      </c>
      <c s="10">
        <v>1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47</v>
      </c>
    </row>
    <row r="65" spans="1:16" ht="12.75">
      <c r="A65" s="7">
        <v>23</v>
      </c>
      <c s="7" t="s">
        <v>2011</v>
      </c>
      <c s="7" t="s">
        <v>44</v>
      </c>
      <c s="7" t="s">
        <v>2012</v>
      </c>
      <c s="7" t="s">
        <v>46</v>
      </c>
      <c s="10">
        <v>1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47</v>
      </c>
    </row>
    <row r="67" spans="1:16" ht="12.75">
      <c r="A67" s="7">
        <v>24</v>
      </c>
      <c s="7" t="s">
        <v>2013</v>
      </c>
      <c s="7" t="s">
        <v>44</v>
      </c>
      <c s="7" t="s">
        <v>2014</v>
      </c>
      <c s="7" t="s">
        <v>108</v>
      </c>
      <c s="10">
        <v>147</v>
      </c>
      <c s="14"/>
      <c s="13">
        <f>ROUND((G67*F67),2)</f>
      </c>
      <c r="O67">
        <f>rekapitulace!H8</f>
      </c>
      <c>
        <f>O67/100*H67</f>
      </c>
    </row>
    <row r="68" spans="4:4" ht="51">
      <c r="D68" s="15" t="s">
        <v>2015</v>
      </c>
    </row>
    <row r="69" spans="1:16" ht="12.75">
      <c r="A69" s="7">
        <v>25</v>
      </c>
      <c s="7" t="s">
        <v>2016</v>
      </c>
      <c s="7" t="s">
        <v>44</v>
      </c>
      <c s="7" t="s">
        <v>2017</v>
      </c>
      <c s="7" t="s">
        <v>108</v>
      </c>
      <c s="10">
        <v>102</v>
      </c>
      <c s="14"/>
      <c s="13">
        <f>ROUND((G69*F69),2)</f>
      </c>
      <c r="O69">
        <f>rekapitulace!H8</f>
      </c>
      <c>
        <f>O69/100*H69</f>
      </c>
    </row>
    <row r="70" spans="4:4" ht="38.25">
      <c r="D70" s="15" t="s">
        <v>2002</v>
      </c>
    </row>
    <row r="71" spans="1:16" ht="12.75">
      <c r="A71" s="7">
        <v>26</v>
      </c>
      <c s="7" t="s">
        <v>1644</v>
      </c>
      <c s="7" t="s">
        <v>59</v>
      </c>
      <c s="7" t="s">
        <v>2018</v>
      </c>
      <c s="7" t="s">
        <v>108</v>
      </c>
      <c s="10">
        <v>510</v>
      </c>
      <c s="14"/>
      <c s="13">
        <f>ROUND((G71*F71),2)</f>
      </c>
      <c r="O71">
        <f>rekapitulace!H8</f>
      </c>
      <c>
        <f>O71/100*H71</f>
      </c>
    </row>
    <row r="72" spans="4:4" ht="38.25">
      <c r="D72" s="15" t="s">
        <v>2019</v>
      </c>
    </row>
    <row r="73" spans="1:16" ht="12.75">
      <c r="A73" s="7">
        <v>27</v>
      </c>
      <c s="7" t="s">
        <v>1644</v>
      </c>
      <c s="7" t="s">
        <v>61</v>
      </c>
      <c s="7" t="s">
        <v>2020</v>
      </c>
      <c s="7" t="s">
        <v>108</v>
      </c>
      <c s="10">
        <v>494</v>
      </c>
      <c s="14"/>
      <c s="13">
        <f>ROUND((G73*F73),2)</f>
      </c>
      <c r="O73">
        <f>rekapitulace!H8</f>
      </c>
      <c>
        <f>O73/100*H73</f>
      </c>
    </row>
    <row r="74" spans="4:4" ht="38.25">
      <c r="D74" s="15" t="s">
        <v>2021</v>
      </c>
    </row>
    <row r="75" spans="1:16" ht="12.75">
      <c r="A75" s="7">
        <v>28</v>
      </c>
      <c s="7" t="s">
        <v>1647</v>
      </c>
      <c s="7" t="s">
        <v>59</v>
      </c>
      <c s="7" t="s">
        <v>1648</v>
      </c>
      <c s="7" t="s">
        <v>68</v>
      </c>
      <c s="10">
        <v>7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326</v>
      </c>
    </row>
    <row r="77" spans="1:16" ht="12.75">
      <c r="A77" s="7">
        <v>29</v>
      </c>
      <c s="7" t="s">
        <v>1647</v>
      </c>
      <c s="7" t="s">
        <v>61</v>
      </c>
      <c s="7" t="s">
        <v>2022</v>
      </c>
      <c s="7" t="s">
        <v>68</v>
      </c>
      <c s="10">
        <v>24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317</v>
      </c>
    </row>
    <row r="79" spans="1:16" ht="12.75">
      <c r="A79" s="7">
        <v>30</v>
      </c>
      <c s="7" t="s">
        <v>1654</v>
      </c>
      <c s="7" t="s">
        <v>44</v>
      </c>
      <c s="7" t="s">
        <v>2023</v>
      </c>
      <c s="7" t="s">
        <v>108</v>
      </c>
      <c s="10">
        <v>15</v>
      </c>
      <c s="14"/>
      <c s="13">
        <f>ROUND((G79*F79),2)</f>
      </c>
      <c r="O79">
        <f>rekapitulace!H8</f>
      </c>
      <c>
        <f>O79/100*H79</f>
      </c>
    </row>
    <row r="80" spans="4:4" ht="51">
      <c r="D80" s="15" t="s">
        <v>2024</v>
      </c>
    </row>
    <row r="81" spans="1:16" ht="12.75">
      <c r="A81" s="7">
        <v>31</v>
      </c>
      <c s="7" t="s">
        <v>1657</v>
      </c>
      <c s="7" t="s">
        <v>44</v>
      </c>
      <c s="7" t="s">
        <v>1658</v>
      </c>
      <c s="7" t="s">
        <v>68</v>
      </c>
      <c s="10">
        <v>31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2025</v>
      </c>
    </row>
    <row r="83" spans="1:16" ht="12.75">
      <c r="A83" s="7">
        <v>32</v>
      </c>
      <c s="7" t="s">
        <v>1660</v>
      </c>
      <c s="7" t="s">
        <v>44</v>
      </c>
      <c s="7" t="s">
        <v>1661</v>
      </c>
      <c s="7" t="s">
        <v>108</v>
      </c>
      <c s="10">
        <v>1201</v>
      </c>
      <c s="14"/>
      <c s="13">
        <f>ROUND((G83*F83),2)</f>
      </c>
      <c r="O83">
        <f>rekapitulace!H8</f>
      </c>
      <c>
        <f>O83/100*H83</f>
      </c>
    </row>
    <row r="84" spans="4:4" ht="76.5">
      <c r="D84" s="15" t="s">
        <v>2026</v>
      </c>
    </row>
    <row r="85" spans="1:16" ht="12.75">
      <c r="A85" s="7">
        <v>33</v>
      </c>
      <c s="7" t="s">
        <v>1663</v>
      </c>
      <c s="7" t="s">
        <v>44</v>
      </c>
      <c s="7" t="s">
        <v>1664</v>
      </c>
      <c s="7" t="s">
        <v>68</v>
      </c>
      <c s="10">
        <v>4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94</v>
      </c>
    </row>
    <row r="87" spans="1:16" ht="12.75">
      <c r="A87" s="7">
        <v>34</v>
      </c>
      <c s="7" t="s">
        <v>1665</v>
      </c>
      <c s="7" t="s">
        <v>44</v>
      </c>
      <c s="7" t="s">
        <v>2027</v>
      </c>
      <c s="7" t="s">
        <v>303</v>
      </c>
      <c s="10">
        <v>44.62</v>
      </c>
      <c s="14"/>
      <c s="13">
        <f>ROUND((G87*F87),2)</f>
      </c>
      <c r="O87">
        <f>rekapitulace!H8</f>
      </c>
      <c>
        <f>O87/100*H87</f>
      </c>
    </row>
    <row r="88" spans="4:4" ht="408">
      <c r="D88" s="15" t="s">
        <v>2028</v>
      </c>
    </row>
    <row r="89" spans="1:16" ht="12.75">
      <c r="A89" s="7">
        <v>35</v>
      </c>
      <c s="7" t="s">
        <v>398</v>
      </c>
      <c s="7" t="s">
        <v>44</v>
      </c>
      <c s="7" t="s">
        <v>399</v>
      </c>
      <c s="7" t="s">
        <v>362</v>
      </c>
      <c s="10">
        <v>151</v>
      </c>
      <c s="14"/>
      <c s="13">
        <f>ROUND((G89*F89),2)</f>
      </c>
      <c r="O89">
        <f>rekapitulace!H8</f>
      </c>
      <c>
        <f>O89/100*H89</f>
      </c>
    </row>
    <row r="90" spans="4:4" ht="153">
      <c r="D90" s="15" t="s">
        <v>2029</v>
      </c>
    </row>
    <row r="91" spans="1:16" ht="12.75">
      <c r="A91" s="7">
        <v>36</v>
      </c>
      <c s="7" t="s">
        <v>1672</v>
      </c>
      <c s="7" t="s">
        <v>44</v>
      </c>
      <c s="7" t="s">
        <v>1673</v>
      </c>
      <c s="7" t="s">
        <v>362</v>
      </c>
      <c s="10">
        <v>421</v>
      </c>
      <c s="14"/>
      <c s="13">
        <f>ROUND((G91*F91),2)</f>
      </c>
      <c r="O91">
        <f>rekapitulace!H8</f>
      </c>
      <c>
        <f>O91/100*H91</f>
      </c>
    </row>
    <row r="92" spans="4:4" ht="344.25">
      <c r="D92" s="15" t="s">
        <v>2030</v>
      </c>
    </row>
    <row r="93" spans="1:16" ht="12.75">
      <c r="A93" s="7">
        <v>37</v>
      </c>
      <c s="7" t="s">
        <v>2031</v>
      </c>
      <c s="7" t="s">
        <v>44</v>
      </c>
      <c s="7" t="s">
        <v>2032</v>
      </c>
      <c s="7" t="s">
        <v>362</v>
      </c>
      <c s="10">
        <v>65</v>
      </c>
      <c s="14"/>
      <c s="13">
        <f>ROUND((G93*F93),2)</f>
      </c>
      <c r="O93">
        <f>rekapitulace!H8</f>
      </c>
      <c>
        <f>O93/100*H93</f>
      </c>
    </row>
    <row r="94" spans="4:4" ht="63.75">
      <c r="D94" s="15" t="s">
        <v>2033</v>
      </c>
    </row>
    <row r="95" spans="1:16" ht="12.75">
      <c r="A95" s="7">
        <v>38</v>
      </c>
      <c s="7" t="s">
        <v>1677</v>
      </c>
      <c s="7" t="s">
        <v>44</v>
      </c>
      <c s="7" t="s">
        <v>1678</v>
      </c>
      <c s="7" t="s">
        <v>362</v>
      </c>
      <c s="10">
        <v>421</v>
      </c>
      <c s="14"/>
      <c s="13">
        <f>ROUND((G95*F95),2)</f>
      </c>
      <c r="O95">
        <f>rekapitulace!H8</f>
      </c>
      <c>
        <f>O95/100*H95</f>
      </c>
    </row>
    <row r="96" spans="4:4" ht="344.25">
      <c r="D96" s="15" t="s">
        <v>2030</v>
      </c>
    </row>
    <row r="97" spans="1:16" ht="12.75">
      <c r="A97" s="7">
        <v>39</v>
      </c>
      <c s="7" t="s">
        <v>1679</v>
      </c>
      <c s="7" t="s">
        <v>44</v>
      </c>
      <c s="7" t="s">
        <v>1680</v>
      </c>
      <c s="7" t="s">
        <v>362</v>
      </c>
      <c s="10">
        <v>477</v>
      </c>
      <c s="14"/>
      <c s="13">
        <f>ROUND((G97*F97),2)</f>
      </c>
      <c r="O97">
        <f>rekapitulace!H8</f>
      </c>
      <c>
        <f>O97/100*H97</f>
      </c>
    </row>
    <row r="98" spans="4:4" ht="409.5">
      <c r="D98" s="15" t="s">
        <v>2034</v>
      </c>
    </row>
    <row r="99" spans="1:16" ht="12.75">
      <c r="A99" s="7">
        <v>40</v>
      </c>
      <c s="7" t="s">
        <v>436</v>
      </c>
      <c s="7" t="s">
        <v>59</v>
      </c>
      <c s="7" t="s">
        <v>2035</v>
      </c>
      <c s="7" t="s">
        <v>108</v>
      </c>
      <c s="10">
        <v>25</v>
      </c>
      <c s="14"/>
      <c s="13">
        <f>ROUND((G99*F99),2)</f>
      </c>
      <c r="O99">
        <f>rekapitulace!H8</f>
      </c>
      <c>
        <f>O99/100*H99</f>
      </c>
    </row>
    <row r="100" spans="4:4" ht="140.25">
      <c r="D100" s="15" t="s">
        <v>2036</v>
      </c>
    </row>
    <row r="101" spans="1:16" ht="12.75">
      <c r="A101" s="7">
        <v>41</v>
      </c>
      <c s="7" t="s">
        <v>436</v>
      </c>
      <c s="7" t="s">
        <v>61</v>
      </c>
      <c s="7" t="s">
        <v>1682</v>
      </c>
      <c s="7" t="s">
        <v>108</v>
      </c>
      <c s="10">
        <v>432</v>
      </c>
      <c s="14"/>
      <c s="13">
        <f>ROUND((G101*F101),2)</f>
      </c>
      <c r="O101">
        <f>rekapitulace!H8</f>
      </c>
      <c>
        <f>O101/100*H101</f>
      </c>
    </row>
    <row r="102" spans="4:4" ht="76.5">
      <c r="D102" s="15" t="s">
        <v>2037</v>
      </c>
    </row>
    <row r="103" spans="1:16" ht="12.75" customHeight="1">
      <c r="A103" s="16"/>
      <c s="16"/>
      <c s="16" t="s">
        <v>37</v>
      </c>
      <c s="16" t="s">
        <v>382</v>
      </c>
      <c s="16"/>
      <c s="16"/>
      <c s="16"/>
      <c s="16">
        <f>SUM(H47:H102)</f>
      </c>
      <c r="P103">
        <f>ROUND(SUM(P47:P102),2)</f>
      </c>
    </row>
    <row r="105" spans="1:8" ht="12.75" customHeight="1">
      <c r="A105" s="9"/>
      <c s="9"/>
      <c s="9" t="s">
        <v>39</v>
      </c>
      <c s="9" t="s">
        <v>585</v>
      </c>
      <c s="9"/>
      <c s="11"/>
      <c s="9"/>
      <c s="11"/>
    </row>
    <row r="106" spans="1:16" ht="12.75">
      <c r="A106" s="7">
        <v>42</v>
      </c>
      <c s="7" t="s">
        <v>1684</v>
      </c>
      <c s="7" t="s">
        <v>44</v>
      </c>
      <c s="7" t="s">
        <v>1685</v>
      </c>
      <c s="7" t="s">
        <v>362</v>
      </c>
      <c s="10">
        <v>326</v>
      </c>
      <c s="14"/>
      <c s="13">
        <f>ROUND((G106*F106),2)</f>
      </c>
      <c r="O106">
        <f>rekapitulace!H8</f>
      </c>
      <c>
        <f>O106/100*H106</f>
      </c>
    </row>
    <row r="107" spans="4:4" ht="369.75">
      <c r="D107" s="15" t="s">
        <v>2038</v>
      </c>
    </row>
    <row r="108" spans="1:16" ht="12.75" customHeight="1">
      <c r="A108" s="16"/>
      <c s="16"/>
      <c s="16" t="s">
        <v>39</v>
      </c>
      <c s="16" t="s">
        <v>585</v>
      </c>
      <c s="16"/>
      <c s="16"/>
      <c s="16"/>
      <c s="16">
        <f>SUM(H106:H107)</f>
      </c>
      <c r="P108">
        <f>ROUND(SUM(P106:P107),2)</f>
      </c>
    </row>
    <row r="110" spans="1:8" ht="12.75" customHeight="1">
      <c r="A110" s="9"/>
      <c s="9"/>
      <c s="9" t="s">
        <v>83</v>
      </c>
      <c s="9" t="s">
        <v>82</v>
      </c>
      <c s="9"/>
      <c s="11"/>
      <c s="9"/>
      <c s="11"/>
    </row>
    <row r="111" spans="1:16" ht="12.75">
      <c r="A111" s="7">
        <v>43</v>
      </c>
      <c s="7" t="s">
        <v>2039</v>
      </c>
      <c s="7" t="s">
        <v>44</v>
      </c>
      <c s="7" t="s">
        <v>2040</v>
      </c>
      <c s="7" t="s">
        <v>108</v>
      </c>
      <c s="10">
        <v>34</v>
      </c>
      <c s="14"/>
      <c s="13">
        <f>ROUND((G111*F111),2)</f>
      </c>
      <c r="O111">
        <f>rekapitulace!H8</f>
      </c>
      <c>
        <f>O111/100*H111</f>
      </c>
    </row>
    <row r="112" spans="4:4" ht="63.75">
      <c r="D112" s="15" t="s">
        <v>2041</v>
      </c>
    </row>
    <row r="113" spans="1:16" ht="12.75">
      <c r="A113" s="7">
        <v>44</v>
      </c>
      <c s="7" t="s">
        <v>2042</v>
      </c>
      <c s="7" t="s">
        <v>44</v>
      </c>
      <c s="7" t="s">
        <v>2043</v>
      </c>
      <c s="7" t="s">
        <v>108</v>
      </c>
      <c s="10">
        <v>34</v>
      </c>
      <c s="14"/>
      <c s="13">
        <f>ROUND((G113*F113),2)</f>
      </c>
      <c r="O113">
        <f>rekapitulace!H8</f>
      </c>
      <c>
        <f>O113/100*H113</f>
      </c>
    </row>
    <row r="114" spans="4:4" ht="25.5">
      <c r="D114" s="15" t="s">
        <v>2044</v>
      </c>
    </row>
    <row r="115" spans="1:16" ht="12.75">
      <c r="A115" s="7">
        <v>45</v>
      </c>
      <c s="7" t="s">
        <v>470</v>
      </c>
      <c s="7" t="s">
        <v>44</v>
      </c>
      <c s="7" t="s">
        <v>2045</v>
      </c>
      <c s="7" t="s">
        <v>362</v>
      </c>
      <c s="10">
        <v>6</v>
      </c>
      <c s="14"/>
      <c s="13">
        <f>ROUND((G115*F115),2)</f>
      </c>
      <c r="O115">
        <f>rekapitulace!H8</f>
      </c>
      <c>
        <f>O115/100*H115</f>
      </c>
    </row>
    <row r="116" spans="4:4" ht="25.5">
      <c r="D116" s="15" t="s">
        <v>2046</v>
      </c>
    </row>
    <row r="117" spans="1:16" ht="12.75">
      <c r="A117" s="7">
        <v>46</v>
      </c>
      <c s="7" t="s">
        <v>1714</v>
      </c>
      <c s="7" t="s">
        <v>44</v>
      </c>
      <c s="7" t="s">
        <v>1715</v>
      </c>
      <c s="7" t="s">
        <v>68</v>
      </c>
      <c s="10">
        <v>63</v>
      </c>
      <c s="14"/>
      <c s="13">
        <f>ROUND((G117*F117),2)</f>
      </c>
      <c r="O117">
        <f>rekapitulace!H8</f>
      </c>
      <c>
        <f>O117/100*H117</f>
      </c>
    </row>
    <row r="118" spans="4:4" ht="178.5">
      <c r="D118" s="15" t="s">
        <v>2047</v>
      </c>
    </row>
    <row r="119" spans="1:16" ht="12.75">
      <c r="A119" s="7">
        <v>47</v>
      </c>
      <c s="7" t="s">
        <v>482</v>
      </c>
      <c s="7" t="s">
        <v>44</v>
      </c>
      <c s="7" t="s">
        <v>483</v>
      </c>
      <c s="7" t="s">
        <v>108</v>
      </c>
      <c s="10">
        <v>58.5</v>
      </c>
      <c s="14"/>
      <c s="13">
        <f>ROUND((G119*F119),2)</f>
      </c>
      <c r="O119">
        <f>rekapitulace!H8</f>
      </c>
      <c>
        <f>O119/100*H119</f>
      </c>
    </row>
    <row r="120" spans="4:4" ht="409.5">
      <c r="D120" s="15" t="s">
        <v>2048</v>
      </c>
    </row>
    <row r="121" spans="1:16" ht="12.75">
      <c r="A121" s="7">
        <v>48</v>
      </c>
      <c s="7" t="s">
        <v>2049</v>
      </c>
      <c s="7" t="s">
        <v>44</v>
      </c>
      <c s="7" t="s">
        <v>2050</v>
      </c>
      <c s="7" t="s">
        <v>108</v>
      </c>
      <c s="10">
        <v>10</v>
      </c>
      <c s="14"/>
      <c s="13">
        <f>ROUND((G121*F121),2)</f>
      </c>
      <c r="O121">
        <f>rekapitulace!H8</f>
      </c>
      <c>
        <f>O121/100*H121</f>
      </c>
    </row>
    <row r="122" spans="4:4" ht="25.5">
      <c r="D122" s="15" t="s">
        <v>2051</v>
      </c>
    </row>
    <row r="123" spans="1:16" ht="12.75">
      <c r="A123" s="7">
        <v>50</v>
      </c>
      <c s="7" t="s">
        <v>488</v>
      </c>
      <c s="7" t="s">
        <v>61</v>
      </c>
      <c s="7" t="s">
        <v>1720</v>
      </c>
      <c s="7" t="s">
        <v>108</v>
      </c>
      <c s="10">
        <v>432</v>
      </c>
      <c s="14"/>
      <c s="13">
        <f>ROUND((G123*F123),2)</f>
      </c>
      <c r="O123">
        <f>rekapitulace!H8</f>
      </c>
      <c>
        <f>O123/100*H123</f>
      </c>
    </row>
    <row r="124" spans="4:4" ht="409.5">
      <c r="D124" s="15" t="s">
        <v>2052</v>
      </c>
    </row>
    <row r="125" spans="1:16" ht="12.75">
      <c r="A125" s="7">
        <v>49</v>
      </c>
      <c s="7" t="s">
        <v>488</v>
      </c>
      <c s="7" t="s">
        <v>59</v>
      </c>
      <c s="7" t="s">
        <v>489</v>
      </c>
      <c s="7" t="s">
        <v>108</v>
      </c>
      <c s="10">
        <v>40</v>
      </c>
      <c s="14"/>
      <c s="13">
        <f>ROUND((G125*F125),2)</f>
      </c>
      <c r="O125">
        <f>rekapitulace!H8</f>
      </c>
      <c>
        <f>O125/100*H125</f>
      </c>
    </row>
    <row r="126" spans="4:4" ht="153">
      <c r="D126" s="15" t="s">
        <v>2053</v>
      </c>
    </row>
    <row r="127" spans="1:16" ht="12.75">
      <c r="A127" s="7">
        <v>51</v>
      </c>
      <c s="7" t="s">
        <v>2054</v>
      </c>
      <c s="7" t="s">
        <v>44</v>
      </c>
      <c s="7" t="s">
        <v>2055</v>
      </c>
      <c s="7" t="s">
        <v>108</v>
      </c>
      <c s="10">
        <v>15</v>
      </c>
      <c s="14"/>
      <c s="13">
        <f>ROUND((G127*F127),2)</f>
      </c>
      <c r="O127">
        <f>rekapitulace!H8</f>
      </c>
      <c>
        <f>O127/100*H127</f>
      </c>
    </row>
    <row r="128" spans="4:4" ht="51">
      <c r="D128" s="15" t="s">
        <v>2024</v>
      </c>
    </row>
    <row r="129" spans="1:16" ht="12.75">
      <c r="A129" s="7">
        <v>53</v>
      </c>
      <c s="7" t="s">
        <v>1544</v>
      </c>
      <c s="7" t="s">
        <v>61</v>
      </c>
      <c s="7" t="s">
        <v>2056</v>
      </c>
      <c s="7" t="s">
        <v>108</v>
      </c>
      <c s="10">
        <v>119</v>
      </c>
      <c s="14"/>
      <c s="13">
        <f>ROUND((G129*F129),2)</f>
      </c>
      <c r="O129">
        <f>rekapitulace!H8</f>
      </c>
      <c>
        <f>O129/100*H129</f>
      </c>
    </row>
    <row r="130" spans="4:4" ht="127.5">
      <c r="D130" s="15" t="s">
        <v>2057</v>
      </c>
    </row>
    <row r="131" spans="1:16" ht="12.75">
      <c r="A131" s="7">
        <v>52</v>
      </c>
      <c s="7" t="s">
        <v>1544</v>
      </c>
      <c s="7" t="s">
        <v>59</v>
      </c>
      <c s="7" t="s">
        <v>2058</v>
      </c>
      <c s="7" t="s">
        <v>108</v>
      </c>
      <c s="10">
        <v>56</v>
      </c>
      <c s="14"/>
      <c s="13">
        <f>ROUND((G131*F131),2)</f>
      </c>
      <c r="O131">
        <f>rekapitulace!H8</f>
      </c>
      <c>
        <f>O131/100*H131</f>
      </c>
    </row>
    <row r="132" spans="4:4" ht="114.75">
      <c r="D132" s="15" t="s">
        <v>2059</v>
      </c>
    </row>
    <row r="133" spans="1:16" ht="12.75">
      <c r="A133" s="7">
        <v>55</v>
      </c>
      <c s="7" t="s">
        <v>1546</v>
      </c>
      <c s="7" t="s">
        <v>1739</v>
      </c>
      <c s="7" t="s">
        <v>2060</v>
      </c>
      <c s="7" t="s">
        <v>108</v>
      </c>
      <c s="10">
        <v>533</v>
      </c>
      <c s="14"/>
      <c s="13">
        <f>ROUND((G133*F133),2)</f>
      </c>
      <c r="O133">
        <f>rekapitulace!H8</f>
      </c>
      <c>
        <f>O133/100*H133</f>
      </c>
    </row>
    <row r="134" spans="4:4" ht="204">
      <c r="D134" s="15" t="s">
        <v>2061</v>
      </c>
    </row>
    <row r="135" spans="1:16" ht="12.75">
      <c r="A135" s="7">
        <v>54</v>
      </c>
      <c s="7" t="s">
        <v>1546</v>
      </c>
      <c s="7" t="s">
        <v>61</v>
      </c>
      <c s="7" t="s">
        <v>2062</v>
      </c>
      <c s="7" t="s">
        <v>108</v>
      </c>
      <c s="10">
        <v>510</v>
      </c>
      <c s="14"/>
      <c s="13">
        <f>ROUND((G135*F135),2)</f>
      </c>
      <c r="O135">
        <f>rekapitulace!H8</f>
      </c>
      <c>
        <f>O135/100*H135</f>
      </c>
    </row>
    <row r="136" spans="4:4" ht="102">
      <c r="D136" s="15" t="s">
        <v>1991</v>
      </c>
    </row>
    <row r="137" spans="1:16" ht="12.75">
      <c r="A137" s="7">
        <v>56</v>
      </c>
      <c s="7" t="s">
        <v>2063</v>
      </c>
      <c s="7" t="s">
        <v>59</v>
      </c>
      <c s="7" t="s">
        <v>2064</v>
      </c>
      <c s="7" t="s">
        <v>108</v>
      </c>
      <c s="10">
        <v>102</v>
      </c>
      <c s="14"/>
      <c s="13">
        <f>ROUND((G137*F137),2)</f>
      </c>
      <c r="O137">
        <f>rekapitulace!H8</f>
      </c>
      <c>
        <f>O137/100*H137</f>
      </c>
    </row>
    <row r="138" spans="4:4" ht="76.5">
      <c r="D138" s="15" t="s">
        <v>2065</v>
      </c>
    </row>
    <row r="139" spans="1:16" ht="12.75">
      <c r="A139" s="7">
        <v>57</v>
      </c>
      <c s="7" t="s">
        <v>2066</v>
      </c>
      <c s="7" t="s">
        <v>59</v>
      </c>
      <c s="7" t="s">
        <v>2067</v>
      </c>
      <c s="7" t="s">
        <v>46</v>
      </c>
      <c s="10">
        <v>1</v>
      </c>
      <c s="14"/>
      <c s="13">
        <f>ROUND((G139*F139),2)</f>
      </c>
      <c r="O139">
        <f>rekapitulace!H8</f>
      </c>
      <c>
        <f>O139/100*H139</f>
      </c>
    </row>
    <row r="140" spans="4:4" ht="25.5">
      <c r="D140" s="15" t="s">
        <v>47</v>
      </c>
    </row>
    <row r="141" spans="1:16" ht="12.75">
      <c r="A141" s="7">
        <v>58</v>
      </c>
      <c s="7" t="s">
        <v>2068</v>
      </c>
      <c s="7" t="s">
        <v>59</v>
      </c>
      <c s="7" t="s">
        <v>2069</v>
      </c>
      <c s="7" t="s">
        <v>46</v>
      </c>
      <c s="10">
        <v>1</v>
      </c>
      <c s="14"/>
      <c s="13">
        <f>ROUND((G141*F141),2)</f>
      </c>
      <c r="O141">
        <f>rekapitulace!H8</f>
      </c>
      <c>
        <f>O141/100*H141</f>
      </c>
    </row>
    <row r="142" spans="4:4" ht="25.5">
      <c r="D142" s="15" t="s">
        <v>47</v>
      </c>
    </row>
    <row r="143" spans="1:16" ht="12.75" customHeight="1">
      <c r="A143" s="16"/>
      <c s="16"/>
      <c s="16" t="s">
        <v>83</v>
      </c>
      <c s="16" t="s">
        <v>82</v>
      </c>
      <c s="16"/>
      <c s="16"/>
      <c s="16"/>
      <c s="16">
        <f>SUM(H111:H142)</f>
      </c>
      <c r="P143">
        <f>ROUND(SUM(P111:P142),2)</f>
      </c>
    </row>
    <row r="145" spans="1:16" ht="12.75" customHeight="1">
      <c r="A145" s="16"/>
      <c s="16"/>
      <c s="16"/>
      <c s="16" t="s">
        <v>63</v>
      </c>
      <c s="16"/>
      <c s="16"/>
      <c s="16"/>
      <c s="16">
        <f>+H18+H39+H44+H103+H108+H143</f>
      </c>
      <c r="P145">
        <f>+P18+P39+P44+P103+P108+P143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2070</v>
      </c>
      <c s="5" t="s">
        <v>2071</v>
      </c>
      <c s="5"/>
    </row>
    <row r="6" spans="1:5" ht="12.75" customHeight="1">
      <c r="A6" t="s">
        <v>17</v>
      </c>
      <c r="C6" s="5" t="s">
        <v>2072</v>
      </c>
      <c s="5" t="s">
        <v>2071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671</v>
      </c>
      <c s="7" t="s">
        <v>44</v>
      </c>
      <c s="7" t="s">
        <v>337</v>
      </c>
      <c s="7" t="s">
        <v>547</v>
      </c>
      <c s="10">
        <v>20.284</v>
      </c>
      <c s="14"/>
      <c s="13">
        <f>ROUND((G12*F12),2)</f>
      </c>
      <c r="O12">
        <f>rekapitulace!H8</f>
      </c>
      <c>
        <f>O12/100*H12</f>
      </c>
    </row>
    <row r="13" spans="4:4" ht="409.5">
      <c r="D13" s="15" t="s">
        <v>2073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342</v>
      </c>
      <c s="9"/>
      <c s="11"/>
      <c s="9"/>
      <c s="11"/>
    </row>
    <row r="17" spans="1:16" ht="12.75">
      <c r="A17" s="7">
        <v>2</v>
      </c>
      <c s="7" t="s">
        <v>1460</v>
      </c>
      <c s="7" t="s">
        <v>44</v>
      </c>
      <c s="7" t="s">
        <v>1461</v>
      </c>
      <c s="7" t="s">
        <v>303</v>
      </c>
      <c s="10">
        <v>2.8</v>
      </c>
      <c s="14"/>
      <c s="13">
        <f>ROUND((G17*F17),2)</f>
      </c>
      <c r="O17">
        <f>rekapitulace!H8</f>
      </c>
      <c>
        <f>O17/100*H17</f>
      </c>
    </row>
    <row r="18" spans="4:4" ht="127.5">
      <c r="D18" s="15" t="s">
        <v>2074</v>
      </c>
    </row>
    <row r="19" spans="1:16" ht="12.75">
      <c r="A19" s="7">
        <v>3</v>
      </c>
      <c s="7" t="s">
        <v>1466</v>
      </c>
      <c s="7" t="s">
        <v>44</v>
      </c>
      <c s="7" t="s">
        <v>2075</v>
      </c>
      <c s="7" t="s">
        <v>303</v>
      </c>
      <c s="10">
        <v>1.85</v>
      </c>
      <c s="14"/>
      <c s="13">
        <f>ROUND((G19*F19),2)</f>
      </c>
      <c r="O19">
        <f>rekapitulace!H8</f>
      </c>
      <c>
        <f>O19/100*H19</f>
      </c>
    </row>
    <row r="20" spans="4:4" ht="204">
      <c r="D20" s="15" t="s">
        <v>2076</v>
      </c>
    </row>
    <row r="21" spans="1:16" ht="12.75">
      <c r="A21" s="7">
        <v>4</v>
      </c>
      <c s="7" t="s">
        <v>1469</v>
      </c>
      <c s="7" t="s">
        <v>44</v>
      </c>
      <c s="7" t="s">
        <v>1972</v>
      </c>
      <c s="7" t="s">
        <v>303</v>
      </c>
      <c s="10">
        <v>0.72</v>
      </c>
      <c s="14"/>
      <c s="13">
        <f>ROUND((G21*F21),2)</f>
      </c>
      <c r="O21">
        <f>rekapitulace!H8</f>
      </c>
      <c>
        <f>O21/100*H21</f>
      </c>
    </row>
    <row r="22" spans="4:4" ht="63.75">
      <c r="D22" s="15" t="s">
        <v>2077</v>
      </c>
    </row>
    <row r="23" spans="1:16" ht="12.75">
      <c r="A23" s="7">
        <v>5</v>
      </c>
      <c s="7" t="s">
        <v>1473</v>
      </c>
      <c s="7" t="s">
        <v>44</v>
      </c>
      <c s="7" t="s">
        <v>1474</v>
      </c>
      <c s="7" t="s">
        <v>303</v>
      </c>
      <c s="10">
        <v>2.31</v>
      </c>
      <c s="14"/>
      <c s="13">
        <f>ROUND((G23*F23),2)</f>
      </c>
      <c r="O23">
        <f>rekapitulace!H8</f>
      </c>
      <c>
        <f>O23/100*H23</f>
      </c>
    </row>
    <row r="24" spans="4:4" ht="178.5">
      <c r="D24" s="15" t="s">
        <v>2078</v>
      </c>
    </row>
    <row r="25" spans="1:16" ht="12.75">
      <c r="A25" s="7">
        <v>6</v>
      </c>
      <c s="7" t="s">
        <v>1978</v>
      </c>
      <c s="7" t="s">
        <v>44</v>
      </c>
      <c s="7" t="s">
        <v>1979</v>
      </c>
      <c s="7" t="s">
        <v>303</v>
      </c>
      <c s="10">
        <v>2.45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2079</v>
      </c>
    </row>
    <row r="27" spans="1:16" ht="12.75">
      <c r="A27" s="7">
        <v>7</v>
      </c>
      <c s="7" t="s">
        <v>1479</v>
      </c>
      <c s="7" t="s">
        <v>44</v>
      </c>
      <c s="7" t="s">
        <v>1480</v>
      </c>
      <c s="7" t="s">
        <v>108</v>
      </c>
      <c s="10">
        <v>21</v>
      </c>
      <c s="14"/>
      <c s="13">
        <f>ROUND((G27*F27),2)</f>
      </c>
      <c r="O27">
        <f>rekapitulace!H8</f>
      </c>
      <c>
        <f>O27/100*H27</f>
      </c>
    </row>
    <row r="28" spans="4:4" ht="153">
      <c r="D28" s="15" t="s">
        <v>2080</v>
      </c>
    </row>
    <row r="29" spans="1:16" ht="12.75" customHeight="1">
      <c r="A29" s="16"/>
      <c s="16"/>
      <c s="16" t="s">
        <v>24</v>
      </c>
      <c s="16" t="s">
        <v>342</v>
      </c>
      <c s="16"/>
      <c s="16"/>
      <c s="16"/>
      <c s="16">
        <f>SUM(H17:H28)</f>
      </c>
      <c r="P29">
        <f>ROUND(SUM(P17:P28),2)</f>
      </c>
    </row>
    <row r="31" spans="1:8" ht="12.75" customHeight="1">
      <c r="A31" s="9"/>
      <c s="9"/>
      <c s="9" t="s">
        <v>34</v>
      </c>
      <c s="9" t="s">
        <v>370</v>
      </c>
      <c s="9"/>
      <c s="11"/>
      <c s="9"/>
      <c s="11"/>
    </row>
    <row r="32" spans="1:16" ht="12.75">
      <c r="A32" s="7">
        <v>8</v>
      </c>
      <c s="7" t="s">
        <v>687</v>
      </c>
      <c s="7" t="s">
        <v>44</v>
      </c>
      <c s="7" t="s">
        <v>1601</v>
      </c>
      <c s="7" t="s">
        <v>362</v>
      </c>
      <c s="10">
        <v>65.5</v>
      </c>
      <c s="14"/>
      <c s="13">
        <f>ROUND((G32*F32),2)</f>
      </c>
      <c r="O32">
        <f>rekapitulace!H8</f>
      </c>
      <c>
        <f>O32/100*H32</f>
      </c>
    </row>
    <row r="33" spans="4:4" ht="165.75">
      <c r="D33" s="15" t="s">
        <v>2081</v>
      </c>
    </row>
    <row r="34" spans="1:16" ht="12.75" customHeight="1">
      <c r="A34" s="16"/>
      <c s="16"/>
      <c s="16" t="s">
        <v>34</v>
      </c>
      <c s="16" t="s">
        <v>370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37</v>
      </c>
      <c s="9" t="s">
        <v>382</v>
      </c>
      <c s="9"/>
      <c s="11"/>
      <c s="9"/>
      <c s="11"/>
    </row>
    <row r="37" spans="1:16" ht="12.75">
      <c r="A37" s="7">
        <v>9</v>
      </c>
      <c s="7" t="s">
        <v>1622</v>
      </c>
      <c s="7" t="s">
        <v>44</v>
      </c>
      <c s="7" t="s">
        <v>2082</v>
      </c>
      <c s="7" t="s">
        <v>303</v>
      </c>
      <c s="10">
        <v>75.87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2083</v>
      </c>
    </row>
    <row r="39" spans="1:16" ht="12.75">
      <c r="A39" s="7">
        <v>10</v>
      </c>
      <c s="7" t="s">
        <v>1989</v>
      </c>
      <c s="7" t="s">
        <v>44</v>
      </c>
      <c s="7" t="s">
        <v>1990</v>
      </c>
      <c s="7" t="s">
        <v>108</v>
      </c>
      <c s="10">
        <v>281</v>
      </c>
      <c s="14"/>
      <c s="13">
        <f>ROUND((G39*F39),2)</f>
      </c>
      <c r="O39">
        <f>rekapitulace!H8</f>
      </c>
      <c>
        <f>O39/100*H39</f>
      </c>
    </row>
    <row r="40" spans="4:4" ht="38.25">
      <c r="D40" s="15" t="s">
        <v>2084</v>
      </c>
    </row>
    <row r="41" spans="1:16" ht="12.75">
      <c r="A41" s="7">
        <v>11</v>
      </c>
      <c s="7" t="s">
        <v>2003</v>
      </c>
      <c s="7" t="s">
        <v>44</v>
      </c>
      <c s="7" t="s">
        <v>2004</v>
      </c>
      <c s="7" t="s">
        <v>108</v>
      </c>
      <c s="10">
        <v>35</v>
      </c>
      <c s="14"/>
      <c s="13">
        <f>ROUND((G41*F41),2)</f>
      </c>
      <c r="O41">
        <f>rekapitulace!H8</f>
      </c>
      <c>
        <f>O41/100*H41</f>
      </c>
    </row>
    <row r="42" spans="4:4" ht="293.25">
      <c r="D42" s="15" t="s">
        <v>2085</v>
      </c>
    </row>
    <row r="43" spans="1:16" ht="12.75">
      <c r="A43" s="7">
        <v>12</v>
      </c>
      <c s="7" t="s">
        <v>1644</v>
      </c>
      <c s="7" t="s">
        <v>59</v>
      </c>
      <c s="7" t="s">
        <v>2018</v>
      </c>
      <c s="7" t="s">
        <v>108</v>
      </c>
      <c s="10">
        <v>281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2086</v>
      </c>
    </row>
    <row r="45" spans="1:16" ht="12.75">
      <c r="A45" s="7">
        <v>13</v>
      </c>
      <c s="7" t="s">
        <v>1647</v>
      </c>
      <c s="7" t="s">
        <v>44</v>
      </c>
      <c s="7" t="s">
        <v>1648</v>
      </c>
      <c s="7" t="s">
        <v>68</v>
      </c>
      <c s="10">
        <v>4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94</v>
      </c>
    </row>
    <row r="47" spans="1:16" ht="12.75">
      <c r="A47" s="7">
        <v>14</v>
      </c>
      <c s="7" t="s">
        <v>2087</v>
      </c>
      <c s="7" t="s">
        <v>44</v>
      </c>
      <c s="7" t="s">
        <v>2088</v>
      </c>
      <c s="7" t="s">
        <v>108</v>
      </c>
      <c s="10">
        <v>17</v>
      </c>
      <c s="14"/>
      <c s="13">
        <f>ROUND((G47*F47),2)</f>
      </c>
      <c r="O47">
        <f>rekapitulace!H8</f>
      </c>
      <c>
        <f>O47/100*H47</f>
      </c>
    </row>
    <row r="48" spans="4:4" ht="140.25">
      <c r="D48" s="15" t="s">
        <v>2089</v>
      </c>
    </row>
    <row r="49" spans="1:16" ht="12.75">
      <c r="A49" s="7">
        <v>15</v>
      </c>
      <c s="7" t="s">
        <v>1657</v>
      </c>
      <c s="7" t="s">
        <v>44</v>
      </c>
      <c s="7" t="s">
        <v>1658</v>
      </c>
      <c s="7" t="s">
        <v>68</v>
      </c>
      <c s="10">
        <v>4</v>
      </c>
      <c s="14"/>
      <c s="13">
        <f>ROUND((G49*F49),2)</f>
      </c>
      <c r="O49">
        <f>rekapitulace!H8</f>
      </c>
      <c>
        <f>O49/100*H49</f>
      </c>
    </row>
    <row r="50" spans="4:4" ht="153">
      <c r="D50" s="15" t="s">
        <v>2090</v>
      </c>
    </row>
    <row r="51" spans="1:16" ht="12.75">
      <c r="A51" s="7">
        <v>16</v>
      </c>
      <c s="7" t="s">
        <v>1660</v>
      </c>
      <c s="7" t="s">
        <v>44</v>
      </c>
      <c s="7" t="s">
        <v>1661</v>
      </c>
      <c s="7" t="s">
        <v>108</v>
      </c>
      <c s="10">
        <v>281</v>
      </c>
      <c s="14"/>
      <c s="13">
        <f>ROUND((G51*F51),2)</f>
      </c>
      <c r="O51">
        <f>rekapitulace!H8</f>
      </c>
      <c>
        <f>O51/100*H51</f>
      </c>
    </row>
    <row r="52" spans="4:4" ht="38.25">
      <c r="D52" s="15" t="s">
        <v>2086</v>
      </c>
    </row>
    <row r="53" spans="1:16" ht="12.75">
      <c r="A53" s="7">
        <v>17</v>
      </c>
      <c s="7" t="s">
        <v>1663</v>
      </c>
      <c s="7" t="s">
        <v>44</v>
      </c>
      <c s="7" t="s">
        <v>1664</v>
      </c>
      <c s="7" t="s">
        <v>68</v>
      </c>
      <c s="10">
        <v>2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102</v>
      </c>
    </row>
    <row r="55" spans="1:16" ht="12.75">
      <c r="A55" s="7">
        <v>18</v>
      </c>
      <c s="7" t="s">
        <v>1665</v>
      </c>
      <c s="7" t="s">
        <v>44</v>
      </c>
      <c s="7" t="s">
        <v>2027</v>
      </c>
      <c s="7" t="s">
        <v>303</v>
      </c>
      <c s="10">
        <v>2.55</v>
      </c>
      <c s="14"/>
      <c s="13">
        <f>ROUND((G55*F55),2)</f>
      </c>
      <c r="O55">
        <f>rekapitulace!H8</f>
      </c>
      <c>
        <f>O55/100*H55</f>
      </c>
    </row>
    <row r="56" spans="4:4" ht="178.5">
      <c r="D56" s="15" t="s">
        <v>2091</v>
      </c>
    </row>
    <row r="57" spans="1:16" ht="12.75">
      <c r="A57" s="7">
        <v>19</v>
      </c>
      <c s="7" t="s">
        <v>398</v>
      </c>
      <c s="7" t="s">
        <v>44</v>
      </c>
      <c s="7" t="s">
        <v>399</v>
      </c>
      <c s="7" t="s">
        <v>362</v>
      </c>
      <c s="10">
        <v>35</v>
      </c>
      <c s="14"/>
      <c s="13">
        <f>ROUND((G57*F57),2)</f>
      </c>
      <c r="O57">
        <f>rekapitulace!H8</f>
      </c>
      <c>
        <f>O57/100*H57</f>
      </c>
    </row>
    <row r="58" spans="4:4" ht="51">
      <c r="D58" s="15" t="s">
        <v>2092</v>
      </c>
    </row>
    <row r="59" spans="1:16" ht="12.75">
      <c r="A59" s="7">
        <v>20</v>
      </c>
      <c s="7" t="s">
        <v>1672</v>
      </c>
      <c s="7" t="s">
        <v>44</v>
      </c>
      <c s="7" t="s">
        <v>1673</v>
      </c>
      <c s="7" t="s">
        <v>362</v>
      </c>
      <c s="10">
        <v>35</v>
      </c>
      <c s="14"/>
      <c s="13">
        <f>ROUND((G59*F59),2)</f>
      </c>
      <c r="O59">
        <f>rekapitulace!H8</f>
      </c>
      <c>
        <f>O59/100*H59</f>
      </c>
    </row>
    <row r="60" spans="4:4" ht="51">
      <c r="D60" s="15" t="s">
        <v>2092</v>
      </c>
    </row>
    <row r="61" spans="1:16" ht="12.75">
      <c r="A61" s="7">
        <v>21</v>
      </c>
      <c s="7" t="s">
        <v>2031</v>
      </c>
      <c s="7" t="s">
        <v>44</v>
      </c>
      <c s="7" t="s">
        <v>2093</v>
      </c>
      <c s="7" t="s">
        <v>362</v>
      </c>
      <c s="10">
        <v>35</v>
      </c>
      <c s="14"/>
      <c s="13">
        <f>ROUND((G61*F61),2)</f>
      </c>
      <c r="O61">
        <f>rekapitulace!H8</f>
      </c>
      <c>
        <f>O61/100*H61</f>
      </c>
    </row>
    <row r="62" spans="4:4" ht="51">
      <c r="D62" s="15" t="s">
        <v>2092</v>
      </c>
    </row>
    <row r="63" spans="1:16" ht="12.75">
      <c r="A63" s="7">
        <v>22</v>
      </c>
      <c s="7" t="s">
        <v>1677</v>
      </c>
      <c s="7" t="s">
        <v>44</v>
      </c>
      <c s="7" t="s">
        <v>1678</v>
      </c>
      <c s="7" t="s">
        <v>362</v>
      </c>
      <c s="10">
        <v>35</v>
      </c>
      <c s="14"/>
      <c s="13">
        <f>ROUND((G63*F63),2)</f>
      </c>
      <c r="O63">
        <f>rekapitulace!H8</f>
      </c>
      <c>
        <f>O63/100*H63</f>
      </c>
    </row>
    <row r="64" spans="4:4" ht="51">
      <c r="D64" s="15" t="s">
        <v>2092</v>
      </c>
    </row>
    <row r="65" spans="1:16" ht="12.75">
      <c r="A65" s="7">
        <v>23</v>
      </c>
      <c s="7" t="s">
        <v>1679</v>
      </c>
      <c s="7" t="s">
        <v>44</v>
      </c>
      <c s="7" t="s">
        <v>1680</v>
      </c>
      <c s="7" t="s">
        <v>362</v>
      </c>
      <c s="10">
        <v>47</v>
      </c>
      <c s="14"/>
      <c s="13">
        <f>ROUND((G65*F65),2)</f>
      </c>
      <c r="O65">
        <f>rekapitulace!H8</f>
      </c>
      <c>
        <f>O65/100*H65</f>
      </c>
    </row>
    <row r="66" spans="4:4" ht="140.25">
      <c r="D66" s="15" t="s">
        <v>2094</v>
      </c>
    </row>
    <row r="67" spans="1:16" ht="12.75">
      <c r="A67" s="7">
        <v>24</v>
      </c>
      <c s="7" t="s">
        <v>2095</v>
      </c>
      <c s="7" t="s">
        <v>44</v>
      </c>
      <c s="7" t="s">
        <v>2096</v>
      </c>
      <c s="7" t="s">
        <v>362</v>
      </c>
      <c s="10">
        <v>18.5</v>
      </c>
      <c s="14"/>
      <c s="13">
        <f>ROUND((G67*F67),2)</f>
      </c>
      <c r="O67">
        <f>rekapitulace!H8</f>
      </c>
      <c>
        <f>O67/100*H67</f>
      </c>
    </row>
    <row r="68" spans="4:4" ht="140.25">
      <c r="D68" s="15" t="s">
        <v>2097</v>
      </c>
    </row>
    <row r="69" spans="1:16" ht="12.75">
      <c r="A69" s="7">
        <v>25</v>
      </c>
      <c s="7" t="s">
        <v>2098</v>
      </c>
      <c s="7" t="s">
        <v>44</v>
      </c>
      <c s="7" t="s">
        <v>2099</v>
      </c>
      <c s="7" t="s">
        <v>362</v>
      </c>
      <c s="10">
        <v>4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466</v>
      </c>
    </row>
    <row r="71" spans="1:16" ht="12.75">
      <c r="A71" s="7">
        <v>26</v>
      </c>
      <c s="7" t="s">
        <v>436</v>
      </c>
      <c s="7" t="s">
        <v>59</v>
      </c>
      <c s="7" t="s">
        <v>2035</v>
      </c>
      <c s="7" t="s">
        <v>108</v>
      </c>
      <c s="10">
        <v>10</v>
      </c>
      <c s="14"/>
      <c s="13">
        <f>ROUND((G71*F71),2)</f>
      </c>
      <c r="O71">
        <f>rekapitulace!H8</f>
      </c>
      <c>
        <f>O71/100*H71</f>
      </c>
    </row>
    <row r="72" spans="4:4" ht="51">
      <c r="D72" s="15" t="s">
        <v>2100</v>
      </c>
    </row>
    <row r="73" spans="1:16" ht="12.75">
      <c r="A73" s="7">
        <v>27</v>
      </c>
      <c s="7" t="s">
        <v>436</v>
      </c>
      <c s="7" t="s">
        <v>61</v>
      </c>
      <c s="7" t="s">
        <v>1682</v>
      </c>
      <c s="7" t="s">
        <v>108</v>
      </c>
      <c s="10">
        <v>48</v>
      </c>
      <c s="14"/>
      <c s="13">
        <f>ROUND((G73*F73),2)</f>
      </c>
      <c r="O73">
        <f>rekapitulace!H8</f>
      </c>
      <c>
        <f>O73/100*H73</f>
      </c>
    </row>
    <row r="74" spans="4:4" ht="153">
      <c r="D74" s="15" t="s">
        <v>2101</v>
      </c>
    </row>
    <row r="75" spans="1:16" ht="12.75" customHeight="1">
      <c r="A75" s="16"/>
      <c s="16"/>
      <c s="16" t="s">
        <v>37</v>
      </c>
      <c s="16" t="s">
        <v>382</v>
      </c>
      <c s="16"/>
      <c s="16"/>
      <c s="16"/>
      <c s="16">
        <f>SUM(H37:H74)</f>
      </c>
      <c r="P75">
        <f>ROUND(SUM(P37:P74),2)</f>
      </c>
    </row>
    <row r="77" spans="1:8" ht="12.75" customHeight="1">
      <c r="A77" s="9"/>
      <c s="9"/>
      <c s="9" t="s">
        <v>39</v>
      </c>
      <c s="9" t="s">
        <v>585</v>
      </c>
      <c s="9"/>
      <c s="11"/>
      <c s="9"/>
      <c s="11"/>
    </row>
    <row r="78" spans="1:16" ht="12.75">
      <c r="A78" s="7">
        <v>28</v>
      </c>
      <c s="7" t="s">
        <v>1684</v>
      </c>
      <c s="7" t="s">
        <v>44</v>
      </c>
      <c s="7" t="s">
        <v>1685</v>
      </c>
      <c s="7" t="s">
        <v>362</v>
      </c>
      <c s="10">
        <v>47</v>
      </c>
      <c s="14"/>
      <c s="13">
        <f>ROUND((G78*F78),2)</f>
      </c>
      <c r="O78">
        <f>rekapitulace!H8</f>
      </c>
      <c>
        <f>O78/100*H78</f>
      </c>
    </row>
    <row r="79" spans="4:4" ht="140.25">
      <c r="D79" s="15" t="s">
        <v>2094</v>
      </c>
    </row>
    <row r="80" spans="1:16" ht="12.75" customHeight="1">
      <c r="A80" s="16"/>
      <c s="16"/>
      <c s="16" t="s">
        <v>39</v>
      </c>
      <c s="16" t="s">
        <v>585</v>
      </c>
      <c s="16"/>
      <c s="16"/>
      <c s="16"/>
      <c s="16">
        <f>SUM(H78:H79)</f>
      </c>
      <c r="P80">
        <f>ROUND(SUM(P78:P79),2)</f>
      </c>
    </row>
    <row r="82" spans="1:8" ht="12.75" customHeight="1">
      <c r="A82" s="9"/>
      <c s="9"/>
      <c s="9" t="s">
        <v>83</v>
      </c>
      <c s="9" t="s">
        <v>82</v>
      </c>
      <c s="9"/>
      <c s="11"/>
      <c s="9"/>
      <c s="11"/>
    </row>
    <row r="83" spans="1:16" ht="12.75">
      <c r="A83" s="7">
        <v>29</v>
      </c>
      <c s="7" t="s">
        <v>1714</v>
      </c>
      <c s="7" t="s">
        <v>44</v>
      </c>
      <c s="7" t="s">
        <v>1715</v>
      </c>
      <c s="7" t="s">
        <v>68</v>
      </c>
      <c s="10">
        <v>18</v>
      </c>
      <c s="14"/>
      <c s="13">
        <f>ROUND((G83*F83),2)</f>
      </c>
      <c r="O83">
        <f>rekapitulace!H8</f>
      </c>
      <c>
        <f>O83/100*H83</f>
      </c>
    </row>
    <row r="84" spans="4:4" ht="89.25">
      <c r="D84" s="15" t="s">
        <v>2102</v>
      </c>
    </row>
    <row r="85" spans="1:16" ht="12.75">
      <c r="A85" s="7">
        <v>30</v>
      </c>
      <c s="7" t="s">
        <v>482</v>
      </c>
      <c s="7" t="s">
        <v>44</v>
      </c>
      <c s="7" t="s">
        <v>483</v>
      </c>
      <c s="7" t="s">
        <v>108</v>
      </c>
      <c s="10">
        <v>21</v>
      </c>
      <c s="14"/>
      <c s="13">
        <f>ROUND((G85*F85),2)</f>
      </c>
      <c r="O85">
        <f>rekapitulace!H8</f>
      </c>
      <c>
        <f>O85/100*H85</f>
      </c>
    </row>
    <row r="86" spans="4:4" ht="153">
      <c r="D86" s="15" t="s">
        <v>2080</v>
      </c>
    </row>
    <row r="87" spans="1:16" ht="12.75">
      <c r="A87" s="7">
        <v>31</v>
      </c>
      <c s="7" t="s">
        <v>2049</v>
      </c>
      <c s="7" t="s">
        <v>44</v>
      </c>
      <c s="7" t="s">
        <v>2050</v>
      </c>
      <c s="7" t="s">
        <v>108</v>
      </c>
      <c s="10">
        <v>10</v>
      </c>
      <c s="14"/>
      <c s="13">
        <f>ROUND((G87*F87),2)</f>
      </c>
      <c r="O87">
        <f>rekapitulace!H8</f>
      </c>
      <c>
        <f>O87/100*H87</f>
      </c>
    </row>
    <row r="88" spans="4:4" ht="25.5">
      <c r="D88" s="15" t="s">
        <v>2051</v>
      </c>
    </row>
    <row r="89" spans="1:16" ht="12.75">
      <c r="A89" s="7">
        <v>32</v>
      </c>
      <c s="7" t="s">
        <v>488</v>
      </c>
      <c s="7" t="s">
        <v>59</v>
      </c>
      <c s="7" t="s">
        <v>489</v>
      </c>
      <c s="7" t="s">
        <v>108</v>
      </c>
      <c s="10">
        <v>10</v>
      </c>
      <c s="14"/>
      <c s="13">
        <f>ROUND((G89*F89),2)</f>
      </c>
      <c r="O89">
        <f>rekapitulace!H8</f>
      </c>
      <c>
        <f>O89/100*H89</f>
      </c>
    </row>
    <row r="90" spans="4:4" ht="89.25">
      <c r="D90" s="15" t="s">
        <v>2103</v>
      </c>
    </row>
    <row r="91" spans="1:16" ht="12.75">
      <c r="A91" s="7">
        <v>33</v>
      </c>
      <c s="7" t="s">
        <v>488</v>
      </c>
      <c s="7" t="s">
        <v>61</v>
      </c>
      <c s="7" t="s">
        <v>489</v>
      </c>
      <c s="7" t="s">
        <v>108</v>
      </c>
      <c s="10">
        <v>48</v>
      </c>
      <c s="14"/>
      <c s="13">
        <f>ROUND((G91*F91),2)</f>
      </c>
      <c r="O91">
        <f>rekapitulace!H8</f>
      </c>
      <c>
        <f>O91/100*H91</f>
      </c>
    </row>
    <row r="92" spans="4:4" ht="191.25">
      <c r="D92" s="15" t="s">
        <v>2104</v>
      </c>
    </row>
    <row r="93" spans="1:16" ht="12.75">
      <c r="A93" s="7">
        <v>34</v>
      </c>
      <c s="7" t="s">
        <v>2054</v>
      </c>
      <c s="7" t="s">
        <v>44</v>
      </c>
      <c s="7" t="s">
        <v>2105</v>
      </c>
      <c s="7" t="s">
        <v>108</v>
      </c>
      <c s="10">
        <v>17</v>
      </c>
      <c s="14"/>
      <c s="13">
        <f>ROUND((G93*F93),2)</f>
      </c>
      <c r="O93">
        <f>rekapitulace!H8</f>
      </c>
      <c>
        <f>O93/100*H93</f>
      </c>
    </row>
    <row r="94" spans="4:4" ht="140.25">
      <c r="D94" s="15" t="s">
        <v>2106</v>
      </c>
    </row>
    <row r="95" spans="1:16" ht="12.75">
      <c r="A95" s="7">
        <v>35</v>
      </c>
      <c s="7" t="s">
        <v>1546</v>
      </c>
      <c s="7" t="s">
        <v>61</v>
      </c>
      <c s="7" t="s">
        <v>2062</v>
      </c>
      <c s="7" t="s">
        <v>108</v>
      </c>
      <c s="10">
        <v>281</v>
      </c>
      <c s="14"/>
      <c s="13">
        <f>ROUND((G95*F95),2)</f>
      </c>
      <c r="O95">
        <f>rekapitulace!H8</f>
      </c>
      <c>
        <f>O95/100*H95</f>
      </c>
    </row>
    <row r="96" spans="4:4" ht="38.25">
      <c r="D96" s="15" t="s">
        <v>2084</v>
      </c>
    </row>
    <row r="97" spans="1:16" ht="12.75" customHeight="1">
      <c r="A97" s="16"/>
      <c s="16"/>
      <c s="16" t="s">
        <v>83</v>
      </c>
      <c s="16" t="s">
        <v>82</v>
      </c>
      <c s="16"/>
      <c s="16"/>
      <c s="16"/>
      <c s="16">
        <f>SUM(H83:H96)</f>
      </c>
      <c r="P97">
        <f>ROUND(SUM(P83:P96),2)</f>
      </c>
    </row>
    <row r="99" spans="1:16" ht="12.75" customHeight="1">
      <c r="A99" s="16"/>
      <c s="16"/>
      <c s="16"/>
      <c s="16" t="s">
        <v>63</v>
      </c>
      <c s="16"/>
      <c s="16"/>
      <c s="16"/>
      <c s="16">
        <f>+H14+H29+H34+H75+H80+H97</f>
      </c>
      <c r="P99">
        <f>+P14+P29+P34+P75+P80+P97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2107</v>
      </c>
      <c s="5" t="s">
        <v>2108</v>
      </c>
      <c s="5"/>
    </row>
    <row r="6" spans="1:5" ht="12.75" customHeight="1">
      <c r="A6" t="s">
        <v>17</v>
      </c>
      <c r="C6" s="5" t="s">
        <v>2109</v>
      </c>
      <c s="5" t="s">
        <v>2108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2111</v>
      </c>
      <c s="9" t="s">
        <v>2110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2112</v>
      </c>
      <c s="7" t="s">
        <v>68</v>
      </c>
      <c s="10">
        <v>28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129</v>
      </c>
    </row>
    <row r="14" spans="1:16" ht="12.75">
      <c r="A14" s="7">
        <v>2</v>
      </c>
      <c s="7" t="s">
        <v>95</v>
      </c>
      <c s="7" t="s">
        <v>44</v>
      </c>
      <c s="7" t="s">
        <v>2113</v>
      </c>
      <c s="7" t="s">
        <v>68</v>
      </c>
      <c s="10">
        <v>8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319</v>
      </c>
    </row>
    <row r="16" spans="1:16" ht="12.75">
      <c r="A16" s="7">
        <v>3</v>
      </c>
      <c s="7" t="s">
        <v>97</v>
      </c>
      <c s="7" t="s">
        <v>44</v>
      </c>
      <c s="7" t="s">
        <v>2114</v>
      </c>
      <c s="7" t="s">
        <v>68</v>
      </c>
      <c s="10">
        <v>206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2115</v>
      </c>
    </row>
    <row r="18" spans="1:16" ht="12.75">
      <c r="A18" s="7">
        <v>4</v>
      </c>
      <c s="7" t="s">
        <v>100</v>
      </c>
      <c s="7" t="s">
        <v>44</v>
      </c>
      <c s="7" t="s">
        <v>2116</v>
      </c>
      <c s="7" t="s">
        <v>68</v>
      </c>
      <c s="10">
        <v>35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2117</v>
      </c>
    </row>
    <row r="20" spans="1:16" ht="12.75">
      <c r="A20" s="7">
        <v>5</v>
      </c>
      <c s="7" t="s">
        <v>103</v>
      </c>
      <c s="7" t="s">
        <v>44</v>
      </c>
      <c s="7" t="s">
        <v>2118</v>
      </c>
      <c s="7" t="s">
        <v>108</v>
      </c>
      <c s="10">
        <v>1205</v>
      </c>
      <c s="14"/>
      <c s="13">
        <f>ROUND((G20*F20),2)</f>
      </c>
      <c r="O20">
        <f>rekapitulace!H8</f>
      </c>
      <c>
        <f>O20/100*H20</f>
      </c>
    </row>
    <row r="21" spans="4:4" ht="38.25">
      <c r="D21" s="15" t="s">
        <v>2119</v>
      </c>
    </row>
    <row r="22" spans="1:16" ht="12.75">
      <c r="A22" s="7">
        <v>6</v>
      </c>
      <c s="7" t="s">
        <v>106</v>
      </c>
      <c s="7" t="s">
        <v>44</v>
      </c>
      <c s="7" t="s">
        <v>2120</v>
      </c>
      <c s="7" t="s">
        <v>1891</v>
      </c>
      <c s="10">
        <v>1.205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2121</v>
      </c>
    </row>
    <row r="24" spans="1:16" ht="12.75">
      <c r="A24" s="7">
        <v>7</v>
      </c>
      <c s="7" t="s">
        <v>110</v>
      </c>
      <c s="7" t="s">
        <v>44</v>
      </c>
      <c s="7" t="s">
        <v>2122</v>
      </c>
      <c s="7" t="s">
        <v>93</v>
      </c>
      <c s="10">
        <v>8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319</v>
      </c>
    </row>
    <row r="26" spans="1:16" ht="12.75" customHeight="1">
      <c r="A26" s="16"/>
      <c s="16"/>
      <c s="16" t="s">
        <v>2111</v>
      </c>
      <c s="16" t="s">
        <v>2110</v>
      </c>
      <c s="16"/>
      <c s="16"/>
      <c s="16"/>
      <c s="16">
        <f>SUM(H12:H25)</f>
      </c>
      <c r="P26">
        <f>ROUND(SUM(P12:P25),2)</f>
      </c>
    </row>
    <row r="28" spans="1:16" ht="12.75" customHeight="1">
      <c r="A28" s="16"/>
      <c s="16"/>
      <c s="16"/>
      <c s="16" t="s">
        <v>63</v>
      </c>
      <c s="16"/>
      <c s="16"/>
      <c s="16"/>
      <c s="16">
        <f>+H26</f>
      </c>
      <c r="P28">
        <f>+P26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2123</v>
      </c>
      <c s="5" t="s">
        <v>2124</v>
      </c>
      <c s="5"/>
    </row>
    <row r="6" spans="1:5" ht="12.75" customHeight="1">
      <c r="A6" t="s">
        <v>17</v>
      </c>
      <c r="C6" s="5" t="s">
        <v>2125</v>
      </c>
      <c s="5" t="s">
        <v>2124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2111</v>
      </c>
      <c s="9" t="s">
        <v>2110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2112</v>
      </c>
      <c s="7" t="s">
        <v>68</v>
      </c>
      <c s="10">
        <v>9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209</v>
      </c>
    </row>
    <row r="14" spans="1:16" ht="12.75">
      <c r="A14" s="7">
        <v>2</v>
      </c>
      <c s="7" t="s">
        <v>95</v>
      </c>
      <c s="7" t="s">
        <v>44</v>
      </c>
      <c s="7" t="s">
        <v>2114</v>
      </c>
      <c s="7" t="s">
        <v>68</v>
      </c>
      <c s="10">
        <v>69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1885</v>
      </c>
    </row>
    <row r="16" spans="1:16" ht="12.75">
      <c r="A16" s="7">
        <v>3</v>
      </c>
      <c s="7" t="s">
        <v>97</v>
      </c>
      <c s="7" t="s">
        <v>44</v>
      </c>
      <c s="7" t="s">
        <v>2126</v>
      </c>
      <c s="7" t="s">
        <v>108</v>
      </c>
      <c s="10">
        <v>345</v>
      </c>
      <c s="14"/>
      <c s="13">
        <f>ROUND((G16*F16),2)</f>
      </c>
      <c r="O16">
        <f>rekapitulace!H8</f>
      </c>
      <c>
        <f>O16/100*H16</f>
      </c>
    </row>
    <row r="17" spans="4:4" ht="38.25">
      <c r="D17" s="15" t="s">
        <v>2127</v>
      </c>
    </row>
    <row r="18" spans="1:16" ht="12.75">
      <c r="A18" s="7">
        <v>4</v>
      </c>
      <c s="7" t="s">
        <v>100</v>
      </c>
      <c s="7" t="s">
        <v>44</v>
      </c>
      <c s="7" t="s">
        <v>2128</v>
      </c>
      <c s="7" t="s">
        <v>1891</v>
      </c>
      <c s="10">
        <v>0.345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2129</v>
      </c>
    </row>
    <row r="20" spans="1:16" ht="12.75">
      <c r="A20" s="7">
        <v>5</v>
      </c>
      <c s="7" t="s">
        <v>103</v>
      </c>
      <c s="7" t="s">
        <v>44</v>
      </c>
      <c s="7" t="s">
        <v>2122</v>
      </c>
      <c s="7" t="s">
        <v>93</v>
      </c>
      <c s="10">
        <v>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102</v>
      </c>
    </row>
    <row r="22" spans="1:16" ht="12.75" customHeight="1">
      <c r="A22" s="16"/>
      <c s="16"/>
      <c s="16" t="s">
        <v>2111</v>
      </c>
      <c s="16" t="s">
        <v>2110</v>
      </c>
      <c s="16"/>
      <c s="16"/>
      <c s="16"/>
      <c s="16">
        <f>SUM(H12:H21)</f>
      </c>
      <c r="P22">
        <f>ROUND(SUM(P12:P21),2)</f>
      </c>
    </row>
    <row r="24" spans="1:16" ht="12.75" customHeight="1">
      <c r="A24" s="16"/>
      <c s="16"/>
      <c s="16"/>
      <c s="16" t="s">
        <v>63</v>
      </c>
      <c s="16"/>
      <c s="16"/>
      <c s="16"/>
      <c s="16">
        <f>+H22</f>
      </c>
      <c r="P24">
        <f>+P22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2130</v>
      </c>
      <c s="5" t="s">
        <v>2131</v>
      </c>
      <c s="5"/>
    </row>
    <row r="6" spans="1:5" ht="12.75" customHeight="1">
      <c r="A6" t="s">
        <v>17</v>
      </c>
      <c r="C6" s="5" t="s">
        <v>2132</v>
      </c>
      <c s="5" t="s">
        <v>2131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342</v>
      </c>
      <c s="9"/>
      <c s="11"/>
      <c s="9"/>
      <c s="11"/>
    </row>
    <row r="12" spans="1:16" ht="12.75">
      <c r="A12" s="7">
        <v>1</v>
      </c>
      <c s="7" t="s">
        <v>1179</v>
      </c>
      <c s="7" t="s">
        <v>44</v>
      </c>
      <c s="7" t="s">
        <v>1180</v>
      </c>
      <c s="7" t="s">
        <v>362</v>
      </c>
      <c s="10">
        <v>6853</v>
      </c>
      <c s="14"/>
      <c s="13">
        <f>ROUND((G12*F12),2)</f>
      </c>
      <c r="O12">
        <f>rekapitulace!H8</f>
      </c>
      <c>
        <f>O12/100*H12</f>
      </c>
    </row>
    <row r="13" spans="4:4" ht="51">
      <c r="D13" s="15" t="s">
        <v>2133</v>
      </c>
    </row>
    <row r="14" spans="1:16" ht="12.75">
      <c r="A14" s="7">
        <v>2</v>
      </c>
      <c s="7" t="s">
        <v>2134</v>
      </c>
      <c s="7" t="s">
        <v>44</v>
      </c>
      <c s="7" t="s">
        <v>2135</v>
      </c>
      <c s="7" t="s">
        <v>362</v>
      </c>
      <c s="10">
        <v>2690</v>
      </c>
      <c s="14"/>
      <c s="13">
        <f>ROUND((G14*F14),2)</f>
      </c>
      <c r="O14">
        <f>rekapitulace!H8</f>
      </c>
      <c>
        <f>O14/100*H14</f>
      </c>
    </row>
    <row r="15" spans="4:4" ht="51">
      <c r="D15" s="15" t="s">
        <v>2136</v>
      </c>
    </row>
    <row r="16" spans="1:16" ht="12.75">
      <c r="A16" s="7">
        <v>3</v>
      </c>
      <c s="7" t="s">
        <v>2137</v>
      </c>
      <c s="7" t="s">
        <v>44</v>
      </c>
      <c s="7" t="s">
        <v>2138</v>
      </c>
      <c s="7" t="s">
        <v>362</v>
      </c>
      <c s="10">
        <v>38172</v>
      </c>
      <c s="14"/>
      <c s="13">
        <f>ROUND((G16*F16),2)</f>
      </c>
      <c r="O16">
        <f>rekapitulace!H8</f>
      </c>
      <c>
        <f>O16/100*H16</f>
      </c>
    </row>
    <row r="17" spans="4:4" ht="114.75">
      <c r="D17" s="15" t="s">
        <v>2139</v>
      </c>
    </row>
    <row r="18" spans="1:16" ht="12.75">
      <c r="A18" s="7">
        <v>4</v>
      </c>
      <c s="7" t="s">
        <v>2140</v>
      </c>
      <c s="7" t="s">
        <v>44</v>
      </c>
      <c s="7" t="s">
        <v>2141</v>
      </c>
      <c s="7" t="s">
        <v>362</v>
      </c>
      <c s="10">
        <v>38</v>
      </c>
      <c s="14"/>
      <c s="13">
        <f>ROUND((G18*F18),2)</f>
      </c>
      <c r="O18">
        <f>rekapitulace!H8</f>
      </c>
      <c>
        <f>O18/100*H18</f>
      </c>
    </row>
    <row r="19" spans="4:4" ht="153">
      <c r="D19" s="15" t="s">
        <v>2142</v>
      </c>
    </row>
    <row r="20" spans="1:16" ht="12.75">
      <c r="A20" s="7">
        <v>5</v>
      </c>
      <c s="7" t="s">
        <v>2143</v>
      </c>
      <c s="7" t="s">
        <v>44</v>
      </c>
      <c s="7" t="s">
        <v>2144</v>
      </c>
      <c s="7" t="s">
        <v>362</v>
      </c>
      <c s="10">
        <v>38</v>
      </c>
      <c s="14"/>
      <c s="13">
        <f>ROUND((G20*F20),2)</f>
      </c>
      <c r="O20">
        <f>rekapitulace!H8</f>
      </c>
      <c>
        <f>O20/100*H20</f>
      </c>
    </row>
    <row r="21" spans="4:4" ht="63.75">
      <c r="D21" s="15" t="s">
        <v>2145</v>
      </c>
    </row>
    <row r="22" spans="1:16" ht="12.75">
      <c r="A22" s="7">
        <v>6</v>
      </c>
      <c s="7" t="s">
        <v>2146</v>
      </c>
      <c s="7" t="s">
        <v>44</v>
      </c>
      <c s="7" t="s">
        <v>2147</v>
      </c>
      <c s="7" t="s">
        <v>362</v>
      </c>
      <c s="10">
        <v>14314.5</v>
      </c>
      <c s="14"/>
      <c s="13">
        <f>ROUND((G22*F22),2)</f>
      </c>
      <c r="O22">
        <f>rekapitulace!H8</f>
      </c>
      <c>
        <f>O22/100*H22</f>
      </c>
    </row>
    <row r="23" spans="4:4" ht="114.75">
      <c r="D23" s="15" t="s">
        <v>2148</v>
      </c>
    </row>
    <row r="24" spans="1:16" ht="12.75">
      <c r="A24" s="7">
        <v>7</v>
      </c>
      <c s="7" t="s">
        <v>2149</v>
      </c>
      <c s="7" t="s">
        <v>44</v>
      </c>
      <c s="7" t="s">
        <v>2150</v>
      </c>
      <c s="7" t="s">
        <v>362</v>
      </c>
      <c s="10">
        <v>38</v>
      </c>
      <c s="14"/>
      <c s="13">
        <f>ROUND((G24*F24),2)</f>
      </c>
      <c r="O24">
        <f>rekapitulace!H8</f>
      </c>
      <c>
        <f>O24/100*H24</f>
      </c>
    </row>
    <row r="25" spans="4:4" ht="63.75">
      <c r="D25" s="15" t="s">
        <v>2145</v>
      </c>
    </row>
    <row r="26" spans="1:16" ht="12.75">
      <c r="A26" s="7">
        <v>8</v>
      </c>
      <c s="7" t="s">
        <v>2151</v>
      </c>
      <c s="7" t="s">
        <v>44</v>
      </c>
      <c s="7" t="s">
        <v>2152</v>
      </c>
      <c s="7" t="s">
        <v>362</v>
      </c>
      <c s="10">
        <v>140</v>
      </c>
      <c s="14"/>
      <c s="13">
        <f>ROUND((G26*F26),2)</f>
      </c>
      <c r="O26">
        <f>rekapitulace!H8</f>
      </c>
      <c>
        <f>O26/100*H26</f>
      </c>
    </row>
    <row r="27" spans="4:4" ht="51">
      <c r="D27" s="15" t="s">
        <v>2153</v>
      </c>
    </row>
    <row r="28" spans="1:16" ht="12.75">
      <c r="A28" s="7">
        <v>9</v>
      </c>
      <c s="7" t="s">
        <v>2154</v>
      </c>
      <c s="7" t="s">
        <v>44</v>
      </c>
      <c s="7" t="s">
        <v>2155</v>
      </c>
      <c s="7" t="s">
        <v>68</v>
      </c>
      <c s="10">
        <v>12</v>
      </c>
      <c s="14"/>
      <c s="13">
        <f>ROUND((G28*F28),2)</f>
      </c>
      <c r="O28">
        <f>rekapitulace!H8</f>
      </c>
      <c>
        <f>O28/100*H28</f>
      </c>
    </row>
    <row r="29" spans="4:4" ht="51">
      <c r="D29" s="15" t="s">
        <v>2156</v>
      </c>
    </row>
    <row r="30" spans="1:16" ht="12.75">
      <c r="A30" s="7">
        <v>10</v>
      </c>
      <c s="7" t="s">
        <v>2157</v>
      </c>
      <c s="7" t="s">
        <v>44</v>
      </c>
      <c s="7" t="s">
        <v>2158</v>
      </c>
      <c s="7" t="s">
        <v>68</v>
      </c>
      <c s="10">
        <v>128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2159</v>
      </c>
    </row>
    <row r="32" spans="1:16" ht="12.75">
      <c r="A32" s="7">
        <v>11</v>
      </c>
      <c s="7" t="s">
        <v>2160</v>
      </c>
      <c s="7" t="s">
        <v>44</v>
      </c>
      <c s="7" t="s">
        <v>2161</v>
      </c>
      <c s="7" t="s">
        <v>68</v>
      </c>
      <c s="10">
        <v>3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72</v>
      </c>
    </row>
    <row r="34" spans="1:16" ht="12.75">
      <c r="A34" s="7">
        <v>12</v>
      </c>
      <c s="7" t="s">
        <v>2162</v>
      </c>
      <c s="7" t="s">
        <v>44</v>
      </c>
      <c s="7" t="s">
        <v>2163</v>
      </c>
      <c s="7" t="s">
        <v>303</v>
      </c>
      <c s="10">
        <v>11.44</v>
      </c>
      <c s="14"/>
      <c s="13">
        <f>ROUND((G34*F34),2)</f>
      </c>
      <c r="O34">
        <f>rekapitulace!H8</f>
      </c>
      <c>
        <f>O34/100*H34</f>
      </c>
    </row>
    <row r="35" spans="4:4" ht="178.5">
      <c r="D35" s="15" t="s">
        <v>2164</v>
      </c>
    </row>
    <row r="36" spans="1:16" ht="12.75" customHeight="1">
      <c r="A36" s="16"/>
      <c s="16"/>
      <c s="16" t="s">
        <v>24</v>
      </c>
      <c s="16" t="s">
        <v>342</v>
      </c>
      <c s="16"/>
      <c s="16"/>
      <c s="16"/>
      <c s="16">
        <f>SUM(H12:H35)</f>
      </c>
      <c r="P36">
        <f>ROUND(SUM(P12:P35),2)</f>
      </c>
    </row>
    <row r="38" spans="1:16" ht="12.75" customHeight="1">
      <c r="A38" s="16"/>
      <c s="16"/>
      <c s="16"/>
      <c s="16" t="s">
        <v>63</v>
      </c>
      <c s="16"/>
      <c s="16"/>
      <c s="16"/>
      <c s="16">
        <f>+H36</f>
      </c>
      <c r="P38">
        <f>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86</v>
      </c>
      <c s="5" t="s">
        <v>87</v>
      </c>
      <c s="5"/>
    </row>
    <row r="6" spans="1:5" ht="12.75" customHeight="1">
      <c r="A6" t="s">
        <v>17</v>
      </c>
      <c r="C6" s="5" t="s">
        <v>227</v>
      </c>
      <c s="5" t="s">
        <v>228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230</v>
      </c>
      <c s="7" t="s">
        <v>93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>
      <c r="A14" s="7">
        <v>2</v>
      </c>
      <c s="7" t="s">
        <v>95</v>
      </c>
      <c s="7" t="s">
        <v>44</v>
      </c>
      <c s="7" t="s">
        <v>231</v>
      </c>
      <c s="7" t="s">
        <v>93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>
      <c r="A16" s="7">
        <v>3</v>
      </c>
      <c s="7" t="s">
        <v>97</v>
      </c>
      <c s="7" t="s">
        <v>44</v>
      </c>
      <c s="7" t="s">
        <v>232</v>
      </c>
      <c s="7" t="s">
        <v>93</v>
      </c>
      <c s="10">
        <v>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169</v>
      </c>
    </row>
    <row r="18" spans="1:16" ht="12.75">
      <c r="A18" s="7">
        <v>4</v>
      </c>
      <c s="7" t="s">
        <v>100</v>
      </c>
      <c s="7" t="s">
        <v>44</v>
      </c>
      <c s="7" t="s">
        <v>233</v>
      </c>
      <c s="7" t="s">
        <v>93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102</v>
      </c>
    </row>
    <row r="20" spans="1:16" ht="12.75">
      <c r="A20" s="7">
        <v>5</v>
      </c>
      <c s="7" t="s">
        <v>103</v>
      </c>
      <c s="7" t="s">
        <v>44</v>
      </c>
      <c s="7" t="s">
        <v>234</v>
      </c>
      <c s="7" t="s">
        <v>93</v>
      </c>
      <c s="10">
        <v>5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151</v>
      </c>
    </row>
    <row r="22" spans="1:16" ht="12.75">
      <c r="A22" s="7">
        <v>6</v>
      </c>
      <c s="7" t="s">
        <v>106</v>
      </c>
      <c s="7" t="s">
        <v>44</v>
      </c>
      <c s="7" t="s">
        <v>235</v>
      </c>
      <c s="7" t="s">
        <v>93</v>
      </c>
      <c s="10">
        <v>5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151</v>
      </c>
    </row>
    <row r="24" spans="1:16" ht="12.75">
      <c r="A24" s="7">
        <v>7</v>
      </c>
      <c s="7" t="s">
        <v>110</v>
      </c>
      <c s="7" t="s">
        <v>44</v>
      </c>
      <c s="7" t="s">
        <v>236</v>
      </c>
      <c s="7" t="s">
        <v>93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94</v>
      </c>
    </row>
    <row r="26" spans="1:16" ht="12.75">
      <c r="A26" s="7">
        <v>8</v>
      </c>
      <c s="7" t="s">
        <v>113</v>
      </c>
      <c s="7" t="s">
        <v>44</v>
      </c>
      <c s="7" t="s">
        <v>237</v>
      </c>
      <c s="7" t="s">
        <v>93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94</v>
      </c>
    </row>
    <row r="28" spans="1:16" ht="12.75">
      <c r="A28" s="7">
        <v>9</v>
      </c>
      <c s="7" t="s">
        <v>116</v>
      </c>
      <c s="7" t="s">
        <v>44</v>
      </c>
      <c s="7" t="s">
        <v>238</v>
      </c>
      <c s="7" t="s">
        <v>93</v>
      </c>
      <c s="10">
        <v>10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239</v>
      </c>
    </row>
    <row r="30" spans="1:16" ht="12.75">
      <c r="A30" s="7">
        <v>10</v>
      </c>
      <c s="7" t="s">
        <v>119</v>
      </c>
      <c s="7" t="s">
        <v>44</v>
      </c>
      <c s="7" t="s">
        <v>240</v>
      </c>
      <c s="7" t="s">
        <v>93</v>
      </c>
      <c s="10">
        <v>2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102</v>
      </c>
    </row>
    <row r="32" spans="1:16" ht="12.75">
      <c r="A32" s="7">
        <v>11</v>
      </c>
      <c s="7" t="s">
        <v>122</v>
      </c>
      <c s="7" t="s">
        <v>44</v>
      </c>
      <c s="7" t="s">
        <v>241</v>
      </c>
      <c s="7" t="s">
        <v>93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102</v>
      </c>
    </row>
    <row r="34" spans="1:16" ht="12.75">
      <c r="A34" s="7">
        <v>12</v>
      </c>
      <c s="7" t="s">
        <v>124</v>
      </c>
      <c s="7" t="s">
        <v>44</v>
      </c>
      <c s="7" t="s">
        <v>242</v>
      </c>
      <c s="7" t="s">
        <v>93</v>
      </c>
      <c s="10">
        <v>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94</v>
      </c>
    </row>
    <row r="36" spans="1:16" ht="12.75">
      <c r="A36" s="7">
        <v>13</v>
      </c>
      <c s="7" t="s">
        <v>127</v>
      </c>
      <c s="7" t="s">
        <v>44</v>
      </c>
      <c s="7" t="s">
        <v>243</v>
      </c>
      <c s="7" t="s">
        <v>108</v>
      </c>
      <c s="10">
        <v>188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126</v>
      </c>
    </row>
    <row r="38" spans="1:16" ht="12.75">
      <c r="A38" s="7">
        <v>14</v>
      </c>
      <c s="7" t="s">
        <v>131</v>
      </c>
      <c s="7" t="s">
        <v>44</v>
      </c>
      <c s="7" t="s">
        <v>244</v>
      </c>
      <c s="7" t="s">
        <v>108</v>
      </c>
      <c s="10">
        <v>188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126</v>
      </c>
    </row>
    <row r="40" spans="1:16" ht="12.75">
      <c r="A40" s="7">
        <v>15</v>
      </c>
      <c s="7" t="s">
        <v>134</v>
      </c>
      <c s="7" t="s">
        <v>44</v>
      </c>
      <c s="7" t="s">
        <v>245</v>
      </c>
      <c s="7" t="s">
        <v>93</v>
      </c>
      <c s="10">
        <v>28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129</v>
      </c>
    </row>
    <row r="42" spans="1:16" ht="12.75">
      <c r="A42" s="7">
        <v>16</v>
      </c>
      <c s="7" t="s">
        <v>136</v>
      </c>
      <c s="7" t="s">
        <v>44</v>
      </c>
      <c s="7" t="s">
        <v>246</v>
      </c>
      <c s="7" t="s">
        <v>93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102</v>
      </c>
    </row>
    <row r="44" spans="1:16" ht="12.75">
      <c r="A44" s="7">
        <v>17</v>
      </c>
      <c s="7" t="s">
        <v>138</v>
      </c>
      <c s="7" t="s">
        <v>44</v>
      </c>
      <c s="7" t="s">
        <v>247</v>
      </c>
      <c s="7" t="s">
        <v>93</v>
      </c>
      <c s="10">
        <v>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169</v>
      </c>
    </row>
    <row r="46" spans="1:16" ht="12.75">
      <c r="A46" s="7">
        <v>18</v>
      </c>
      <c s="7" t="s">
        <v>140</v>
      </c>
      <c s="7" t="s">
        <v>44</v>
      </c>
      <c s="7" t="s">
        <v>248</v>
      </c>
      <c s="7" t="s">
        <v>249</v>
      </c>
      <c s="10">
        <v>1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51</v>
      </c>
    </row>
    <row r="48" spans="1:16" ht="12.75">
      <c r="A48" s="7">
        <v>19</v>
      </c>
      <c s="7" t="s">
        <v>142</v>
      </c>
      <c s="7" t="s">
        <v>44</v>
      </c>
      <c s="7" t="s">
        <v>250</v>
      </c>
      <c s="7" t="s">
        <v>249</v>
      </c>
      <c s="10">
        <v>4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251</v>
      </c>
    </row>
    <row r="50" spans="1:16" ht="12.75">
      <c r="A50" s="7">
        <v>20</v>
      </c>
      <c s="7" t="s">
        <v>144</v>
      </c>
      <c s="7" t="s">
        <v>44</v>
      </c>
      <c s="7" t="s">
        <v>252</v>
      </c>
      <c s="7" t="s">
        <v>93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133</v>
      </c>
    </row>
    <row r="52" spans="1:16" ht="12.75">
      <c r="A52" s="7">
        <v>21</v>
      </c>
      <c s="7" t="s">
        <v>146</v>
      </c>
      <c s="7" t="s">
        <v>44</v>
      </c>
      <c s="7" t="s">
        <v>253</v>
      </c>
      <c s="7" t="s">
        <v>93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133</v>
      </c>
    </row>
    <row r="54" spans="1:16" ht="12.75">
      <c r="A54" s="7">
        <v>22</v>
      </c>
      <c s="7" t="s">
        <v>149</v>
      </c>
      <c s="7" t="s">
        <v>44</v>
      </c>
      <c s="7" t="s">
        <v>254</v>
      </c>
      <c s="7" t="s">
        <v>93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133</v>
      </c>
    </row>
    <row r="56" spans="1:16" ht="12.75">
      <c r="A56" s="7">
        <v>23</v>
      </c>
      <c s="7" t="s">
        <v>152</v>
      </c>
      <c s="7" t="s">
        <v>44</v>
      </c>
      <c s="7" t="s">
        <v>255</v>
      </c>
      <c s="7" t="s">
        <v>93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133</v>
      </c>
    </row>
    <row r="58" spans="1:16" ht="12.75">
      <c r="A58" s="7">
        <v>24</v>
      </c>
      <c s="7" t="s">
        <v>154</v>
      </c>
      <c s="7" t="s">
        <v>44</v>
      </c>
      <c s="7" t="s">
        <v>256</v>
      </c>
      <c s="7" t="s">
        <v>93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133</v>
      </c>
    </row>
    <row r="60" spans="1:16" ht="12.75">
      <c r="A60" s="7">
        <v>25</v>
      </c>
      <c s="7" t="s">
        <v>156</v>
      </c>
      <c s="7" t="s">
        <v>44</v>
      </c>
      <c s="7" t="s">
        <v>257</v>
      </c>
      <c s="7" t="s">
        <v>93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133</v>
      </c>
    </row>
    <row r="62" spans="1:16" ht="12.75">
      <c r="A62" s="7">
        <v>26</v>
      </c>
      <c s="7" t="s">
        <v>160</v>
      </c>
      <c s="7" t="s">
        <v>44</v>
      </c>
      <c s="7" t="s">
        <v>258</v>
      </c>
      <c s="7" t="s">
        <v>93</v>
      </c>
      <c s="10">
        <v>1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133</v>
      </c>
    </row>
    <row r="64" spans="1:16" ht="12.75">
      <c r="A64" s="7">
        <v>27</v>
      </c>
      <c s="7" t="s">
        <v>162</v>
      </c>
      <c s="7" t="s">
        <v>44</v>
      </c>
      <c s="7" t="s">
        <v>259</v>
      </c>
      <c s="7" t="s">
        <v>93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102</v>
      </c>
    </row>
    <row r="66" spans="1:16" ht="12.75">
      <c r="A66" s="7">
        <v>28</v>
      </c>
      <c s="7" t="s">
        <v>164</v>
      </c>
      <c s="7" t="s">
        <v>44</v>
      </c>
      <c s="7" t="s">
        <v>260</v>
      </c>
      <c s="7" t="s">
        <v>93</v>
      </c>
      <c s="10">
        <v>6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169</v>
      </c>
    </row>
    <row r="68" spans="1:16" ht="12.75">
      <c r="A68" s="7">
        <v>29</v>
      </c>
      <c s="7" t="s">
        <v>167</v>
      </c>
      <c s="7" t="s">
        <v>44</v>
      </c>
      <c s="7" t="s">
        <v>261</v>
      </c>
      <c s="7" t="s">
        <v>93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94</v>
      </c>
    </row>
    <row r="70" spans="1:16" ht="12.75">
      <c r="A70" s="7">
        <v>30</v>
      </c>
      <c s="7" t="s">
        <v>170</v>
      </c>
      <c s="7" t="s">
        <v>44</v>
      </c>
      <c s="7" t="s">
        <v>262</v>
      </c>
      <c s="7" t="s">
        <v>93</v>
      </c>
      <c s="10">
        <v>10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239</v>
      </c>
    </row>
    <row r="72" spans="1:16" ht="12.75" customHeight="1">
      <c r="A72" s="16"/>
      <c s="16"/>
      <c s="16" t="s">
        <v>91</v>
      </c>
      <c s="16" t="s">
        <v>229</v>
      </c>
      <c s="16"/>
      <c s="16"/>
      <c s="16"/>
      <c s="16">
        <f>SUM(H12:H71)</f>
      </c>
      <c r="P72">
        <f>ROUND(SUM(P12:P71),2)</f>
      </c>
    </row>
    <row r="74" spans="1:16" ht="12.75" customHeight="1">
      <c r="A74" s="16"/>
      <c s="16"/>
      <c s="16"/>
      <c s="16" t="s">
        <v>63</v>
      </c>
      <c s="16"/>
      <c s="16"/>
      <c s="16"/>
      <c s="16">
        <f>+H72</f>
      </c>
      <c r="P74">
        <f>+P72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86</v>
      </c>
      <c s="5" t="s">
        <v>87</v>
      </c>
      <c s="5"/>
    </row>
    <row r="6" spans="1:5" ht="12.75" customHeight="1">
      <c r="A6" t="s">
        <v>17</v>
      </c>
      <c r="C6" s="5" t="s">
        <v>263</v>
      </c>
      <c s="5" t="s">
        <v>264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265</v>
      </c>
      <c s="7" t="s">
        <v>108</v>
      </c>
      <c s="10">
        <v>42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266</v>
      </c>
    </row>
    <row r="14" spans="1:16" ht="12.75">
      <c r="A14" s="7">
        <v>2</v>
      </c>
      <c s="7" t="s">
        <v>95</v>
      </c>
      <c s="7" t="s">
        <v>44</v>
      </c>
      <c s="7" t="s">
        <v>267</v>
      </c>
      <c s="7" t="s">
        <v>108</v>
      </c>
      <c s="10">
        <v>7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268</v>
      </c>
    </row>
    <row r="16" spans="1:16" ht="12.75">
      <c r="A16" s="7">
        <v>3</v>
      </c>
      <c s="7" t="s">
        <v>97</v>
      </c>
      <c s="7" t="s">
        <v>44</v>
      </c>
      <c s="7" t="s">
        <v>269</v>
      </c>
      <c s="7" t="s">
        <v>108</v>
      </c>
      <c s="10">
        <v>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270</v>
      </c>
    </row>
    <row r="18" spans="1:16" ht="12.75">
      <c r="A18" s="7">
        <v>4</v>
      </c>
      <c s="7" t="s">
        <v>100</v>
      </c>
      <c s="7" t="s">
        <v>44</v>
      </c>
      <c s="7" t="s">
        <v>271</v>
      </c>
      <c s="7" t="s">
        <v>108</v>
      </c>
      <c s="10">
        <v>17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272</v>
      </c>
    </row>
    <row r="20" spans="1:16" ht="12.75">
      <c r="A20" s="7">
        <v>5</v>
      </c>
      <c s="7" t="s">
        <v>103</v>
      </c>
      <c s="7" t="s">
        <v>44</v>
      </c>
      <c s="7" t="s">
        <v>273</v>
      </c>
      <c s="7" t="s">
        <v>108</v>
      </c>
      <c s="10">
        <v>7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268</v>
      </c>
    </row>
    <row r="22" spans="1:16" ht="12.75">
      <c r="A22" s="7">
        <v>6</v>
      </c>
      <c s="7" t="s">
        <v>106</v>
      </c>
      <c s="7" t="s">
        <v>44</v>
      </c>
      <c s="7" t="s">
        <v>274</v>
      </c>
      <c s="7" t="s">
        <v>108</v>
      </c>
      <c s="10">
        <v>7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268</v>
      </c>
    </row>
    <row r="24" spans="1:16" ht="12.75">
      <c r="A24" s="7">
        <v>7</v>
      </c>
      <c s="7" t="s">
        <v>110</v>
      </c>
      <c s="7" t="s">
        <v>44</v>
      </c>
      <c s="7" t="s">
        <v>275</v>
      </c>
      <c s="7" t="s">
        <v>108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270</v>
      </c>
    </row>
    <row r="26" spans="1:16" ht="12.75">
      <c r="A26" s="7">
        <v>8</v>
      </c>
      <c s="7" t="s">
        <v>113</v>
      </c>
      <c s="7" t="s">
        <v>44</v>
      </c>
      <c s="7" t="s">
        <v>276</v>
      </c>
      <c s="7" t="s">
        <v>108</v>
      </c>
      <c s="10">
        <v>17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272</v>
      </c>
    </row>
    <row r="28" spans="1:16" ht="12.75">
      <c r="A28" s="7">
        <v>9</v>
      </c>
      <c s="7" t="s">
        <v>116</v>
      </c>
      <c s="7" t="s">
        <v>44</v>
      </c>
      <c s="7" t="s">
        <v>277</v>
      </c>
      <c s="7" t="s">
        <v>108</v>
      </c>
      <c s="10">
        <v>58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194</v>
      </c>
    </row>
    <row r="30" spans="1:16" ht="12.75">
      <c r="A30" s="7">
        <v>10</v>
      </c>
      <c s="7" t="s">
        <v>119</v>
      </c>
      <c s="7" t="s">
        <v>44</v>
      </c>
      <c s="7" t="s">
        <v>278</v>
      </c>
      <c s="7" t="s">
        <v>108</v>
      </c>
      <c s="10">
        <v>21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279</v>
      </c>
    </row>
    <row r="32" spans="1:16" ht="12.75">
      <c r="A32" s="7">
        <v>11</v>
      </c>
      <c s="7" t="s">
        <v>122</v>
      </c>
      <c s="7" t="s">
        <v>44</v>
      </c>
      <c s="7" t="s">
        <v>280</v>
      </c>
      <c s="7" t="s">
        <v>93</v>
      </c>
      <c s="10">
        <v>4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94</v>
      </c>
    </row>
    <row r="34" spans="1:16" ht="12.75">
      <c r="A34" s="7">
        <v>12</v>
      </c>
      <c s="7" t="s">
        <v>124</v>
      </c>
      <c s="7" t="s">
        <v>44</v>
      </c>
      <c s="7" t="s">
        <v>281</v>
      </c>
      <c s="7" t="s">
        <v>93</v>
      </c>
      <c s="10">
        <v>2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102</v>
      </c>
    </row>
    <row r="36" spans="1:16" ht="12.75">
      <c r="A36" s="7">
        <v>13</v>
      </c>
      <c s="7" t="s">
        <v>127</v>
      </c>
      <c s="7" t="s">
        <v>44</v>
      </c>
      <c s="7" t="s">
        <v>282</v>
      </c>
      <c s="7" t="s">
        <v>93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94</v>
      </c>
    </row>
    <row r="38" spans="1:16" ht="12.75">
      <c r="A38" s="7">
        <v>14</v>
      </c>
      <c s="7" t="s">
        <v>131</v>
      </c>
      <c s="7" t="s">
        <v>44</v>
      </c>
      <c s="7" t="s">
        <v>283</v>
      </c>
      <c s="7" t="s">
        <v>93</v>
      </c>
      <c s="10">
        <v>2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102</v>
      </c>
    </row>
    <row r="40" spans="1:16" ht="12.75">
      <c r="A40" s="7">
        <v>15</v>
      </c>
      <c s="7" t="s">
        <v>134</v>
      </c>
      <c s="7" t="s">
        <v>44</v>
      </c>
      <c s="7" t="s">
        <v>284</v>
      </c>
      <c s="7" t="s">
        <v>93</v>
      </c>
      <c s="10">
        <v>5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151</v>
      </c>
    </row>
    <row r="42" spans="1:16" ht="12.75">
      <c r="A42" s="7">
        <v>16</v>
      </c>
      <c s="7" t="s">
        <v>136</v>
      </c>
      <c s="7" t="s">
        <v>44</v>
      </c>
      <c s="7" t="s">
        <v>285</v>
      </c>
      <c s="7" t="s">
        <v>93</v>
      </c>
      <c s="10">
        <v>5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151</v>
      </c>
    </row>
    <row r="44" spans="1:16" ht="12.75">
      <c r="A44" s="7">
        <v>17</v>
      </c>
      <c s="7" t="s">
        <v>138</v>
      </c>
      <c s="7" t="s">
        <v>44</v>
      </c>
      <c s="7" t="s">
        <v>286</v>
      </c>
      <c s="7" t="s">
        <v>108</v>
      </c>
      <c s="10">
        <v>86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287</v>
      </c>
    </row>
    <row r="46" spans="1:16" ht="12.75">
      <c r="A46" s="7">
        <v>18</v>
      </c>
      <c s="7" t="s">
        <v>140</v>
      </c>
      <c s="7" t="s">
        <v>44</v>
      </c>
      <c s="7" t="s">
        <v>288</v>
      </c>
      <c s="7" t="s">
        <v>108</v>
      </c>
      <c s="10">
        <v>188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126</v>
      </c>
    </row>
    <row r="48" spans="1:16" ht="12.75">
      <c r="A48" s="7">
        <v>19</v>
      </c>
      <c s="7" t="s">
        <v>142</v>
      </c>
      <c s="7" t="s">
        <v>44</v>
      </c>
      <c s="7" t="s">
        <v>289</v>
      </c>
      <c s="7" t="s">
        <v>93</v>
      </c>
      <c s="10">
        <v>2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102</v>
      </c>
    </row>
    <row r="50" spans="1:16" ht="12.75">
      <c r="A50" s="7">
        <v>20</v>
      </c>
      <c s="7" t="s">
        <v>144</v>
      </c>
      <c s="7" t="s">
        <v>44</v>
      </c>
      <c s="7" t="s">
        <v>290</v>
      </c>
      <c s="7" t="s">
        <v>108</v>
      </c>
      <c s="10">
        <v>125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112</v>
      </c>
    </row>
    <row r="52" spans="1:16" ht="12.75">
      <c r="A52" s="7">
        <v>21</v>
      </c>
      <c s="7" t="s">
        <v>146</v>
      </c>
      <c s="7" t="s">
        <v>44</v>
      </c>
      <c s="7" t="s">
        <v>291</v>
      </c>
      <c s="7" t="s">
        <v>108</v>
      </c>
      <c s="10">
        <v>6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115</v>
      </c>
    </row>
    <row r="54" spans="1:16" ht="12.75">
      <c r="A54" s="7">
        <v>22</v>
      </c>
      <c s="7" t="s">
        <v>149</v>
      </c>
      <c s="7" t="s">
        <v>44</v>
      </c>
      <c s="7" t="s">
        <v>292</v>
      </c>
      <c s="7" t="s">
        <v>108</v>
      </c>
      <c s="10">
        <v>24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109</v>
      </c>
    </row>
    <row r="56" spans="1:16" ht="12.75">
      <c r="A56" s="7">
        <v>23</v>
      </c>
      <c s="7" t="s">
        <v>152</v>
      </c>
      <c s="7" t="s">
        <v>44</v>
      </c>
      <c s="7" t="s">
        <v>293</v>
      </c>
      <c s="7" t="s">
        <v>108</v>
      </c>
      <c s="10">
        <v>194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188</v>
      </c>
    </row>
    <row r="58" spans="1:16" ht="12.75">
      <c r="A58" s="7">
        <v>24</v>
      </c>
      <c s="7" t="s">
        <v>154</v>
      </c>
      <c s="7" t="s">
        <v>44</v>
      </c>
      <c s="7" t="s">
        <v>294</v>
      </c>
      <c s="7" t="s">
        <v>108</v>
      </c>
      <c s="10">
        <v>611</v>
      </c>
      <c s="14"/>
      <c s="13">
        <f>ROUND((G58*F58),2)</f>
      </c>
      <c r="O58">
        <f>rekapitulace!H8</f>
      </c>
      <c>
        <f>O58/100*H58</f>
      </c>
    </row>
    <row r="59" spans="4:4" ht="38.25">
      <c r="D59" s="15" t="s">
        <v>158</v>
      </c>
    </row>
    <row r="60" spans="1:16" ht="12.75">
      <c r="A60" s="7">
        <v>25</v>
      </c>
      <c s="7" t="s">
        <v>156</v>
      </c>
      <c s="7" t="s">
        <v>44</v>
      </c>
      <c s="7" t="s">
        <v>295</v>
      </c>
      <c s="7" t="s">
        <v>108</v>
      </c>
      <c s="10">
        <v>194</v>
      </c>
      <c s="14"/>
      <c s="13">
        <f>ROUND((G60*F60),2)</f>
      </c>
      <c r="O60">
        <f>rekapitulace!H8</f>
      </c>
      <c>
        <f>O60/100*H60</f>
      </c>
    </row>
    <row r="61" spans="4:4" ht="38.25">
      <c r="D61" s="15" t="s">
        <v>188</v>
      </c>
    </row>
    <row r="62" spans="1:16" ht="12.75">
      <c r="A62" s="7">
        <v>26</v>
      </c>
      <c s="7" t="s">
        <v>160</v>
      </c>
      <c s="7" t="s">
        <v>44</v>
      </c>
      <c s="7" t="s">
        <v>296</v>
      </c>
      <c s="7" t="s">
        <v>108</v>
      </c>
      <c s="10">
        <v>90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191</v>
      </c>
    </row>
    <row r="64" spans="1:16" ht="12.75">
      <c r="A64" s="7">
        <v>27</v>
      </c>
      <c s="7" t="s">
        <v>162</v>
      </c>
      <c s="7" t="s">
        <v>44</v>
      </c>
      <c s="7" t="s">
        <v>297</v>
      </c>
      <c s="7" t="s">
        <v>93</v>
      </c>
      <c s="10">
        <v>17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298</v>
      </c>
    </row>
    <row r="66" spans="1:16" ht="12.75">
      <c r="A66" s="7">
        <v>28</v>
      </c>
      <c s="7" t="s">
        <v>164</v>
      </c>
      <c s="7" t="s">
        <v>44</v>
      </c>
      <c s="7" t="s">
        <v>299</v>
      </c>
      <c s="7" t="s">
        <v>108</v>
      </c>
      <c s="10">
        <v>77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300</v>
      </c>
    </row>
    <row r="68" spans="1:16" ht="12.75">
      <c r="A68" s="7">
        <v>29</v>
      </c>
      <c s="7" t="s">
        <v>167</v>
      </c>
      <c s="7" t="s">
        <v>44</v>
      </c>
      <c s="7" t="s">
        <v>301</v>
      </c>
      <c s="7" t="s">
        <v>93</v>
      </c>
      <c s="10">
        <v>2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102</v>
      </c>
    </row>
    <row r="70" spans="1:16" ht="12.75">
      <c r="A70" s="7">
        <v>30</v>
      </c>
      <c s="7" t="s">
        <v>170</v>
      </c>
      <c s="7" t="s">
        <v>44</v>
      </c>
      <c s="7" t="s">
        <v>302</v>
      </c>
      <c s="7" t="s">
        <v>303</v>
      </c>
      <c s="10">
        <v>1.694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304</v>
      </c>
    </row>
    <row r="72" spans="1:16" ht="12.75">
      <c r="A72" s="7">
        <v>31</v>
      </c>
      <c s="7" t="s">
        <v>172</v>
      </c>
      <c s="7" t="s">
        <v>44</v>
      </c>
      <c s="7" t="s">
        <v>305</v>
      </c>
      <c s="7" t="s">
        <v>303</v>
      </c>
      <c s="10">
        <v>1.779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306</v>
      </c>
    </row>
    <row r="74" spans="1:16" ht="12.75">
      <c r="A74" s="7">
        <v>32</v>
      </c>
      <c s="7" t="s">
        <v>175</v>
      </c>
      <c s="7" t="s">
        <v>44</v>
      </c>
      <c s="7" t="s">
        <v>307</v>
      </c>
      <c s="7" t="s">
        <v>108</v>
      </c>
      <c s="10">
        <v>14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308</v>
      </c>
    </row>
    <row r="76" spans="1:16" ht="12.75">
      <c r="A76" s="7">
        <v>33</v>
      </c>
      <c s="7" t="s">
        <v>177</v>
      </c>
      <c s="7" t="s">
        <v>44</v>
      </c>
      <c s="7" t="s">
        <v>309</v>
      </c>
      <c s="7" t="s">
        <v>108</v>
      </c>
      <c s="10">
        <v>14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308</v>
      </c>
    </row>
    <row r="78" spans="1:16" ht="12.75" customHeight="1">
      <c r="A78" s="16"/>
      <c s="16"/>
      <c s="16" t="s">
        <v>91</v>
      </c>
      <c s="16" t="s">
        <v>229</v>
      </c>
      <c s="16"/>
      <c s="16"/>
      <c s="16"/>
      <c s="16">
        <f>SUM(H12:H77)</f>
      </c>
      <c r="P78">
        <f>ROUND(SUM(P12:P77),2)</f>
      </c>
    </row>
    <row r="80" spans="1:16" ht="12.75" customHeight="1">
      <c r="A80" s="16"/>
      <c s="16"/>
      <c s="16"/>
      <c s="16" t="s">
        <v>63</v>
      </c>
      <c s="16"/>
      <c s="16"/>
      <c s="16"/>
      <c s="16">
        <f>+H78</f>
      </c>
      <c r="P80">
        <f>+P78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310</v>
      </c>
      <c s="5" t="s">
        <v>311</v>
      </c>
      <c s="5"/>
    </row>
    <row r="6" spans="1:5" ht="12.75" customHeight="1">
      <c r="A6" t="s">
        <v>17</v>
      </c>
      <c r="C6" s="5" t="s">
        <v>312</v>
      </c>
      <c s="5" t="s">
        <v>89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90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94</v>
      </c>
    </row>
    <row r="14" spans="1:16" ht="12.75">
      <c r="A14" s="7">
        <v>2</v>
      </c>
      <c s="7" t="s">
        <v>95</v>
      </c>
      <c s="7" t="s">
        <v>44</v>
      </c>
      <c s="7" t="s">
        <v>96</v>
      </c>
      <c s="7" t="s">
        <v>93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94</v>
      </c>
    </row>
    <row r="16" spans="1:16" ht="12.75">
      <c r="A16" s="7">
        <v>3</v>
      </c>
      <c s="7" t="s">
        <v>97</v>
      </c>
      <c s="7" t="s">
        <v>44</v>
      </c>
      <c s="7" t="s">
        <v>98</v>
      </c>
      <c s="7" t="s">
        <v>93</v>
      </c>
      <c s="10">
        <v>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94</v>
      </c>
    </row>
    <row r="18" spans="1:16" ht="12.75" customHeight="1">
      <c r="A18" s="16"/>
      <c s="16"/>
      <c s="16" t="s">
        <v>91</v>
      </c>
      <c s="16" t="s">
        <v>90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95</v>
      </c>
      <c s="9" t="s">
        <v>99</v>
      </c>
      <c s="9"/>
      <c s="11"/>
      <c s="9"/>
      <c s="11"/>
    </row>
    <row r="21" spans="1:16" ht="12.75">
      <c r="A21" s="7">
        <v>4</v>
      </c>
      <c s="7" t="s">
        <v>100</v>
      </c>
      <c s="7" t="s">
        <v>44</v>
      </c>
      <c s="7" t="s">
        <v>101</v>
      </c>
      <c s="7" t="s">
        <v>93</v>
      </c>
      <c s="10">
        <v>4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94</v>
      </c>
    </row>
    <row r="23" spans="1:16" ht="12.75">
      <c r="A23" s="7">
        <v>5</v>
      </c>
      <c s="7" t="s">
        <v>103</v>
      </c>
      <c s="7" t="s">
        <v>44</v>
      </c>
      <c s="7" t="s">
        <v>313</v>
      </c>
      <c s="7" t="s">
        <v>93</v>
      </c>
      <c s="10">
        <v>1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133</v>
      </c>
    </row>
    <row r="25" spans="1:16" ht="12.75">
      <c r="A25" s="7">
        <v>6</v>
      </c>
      <c s="7" t="s">
        <v>106</v>
      </c>
      <c s="7" t="s">
        <v>44</v>
      </c>
      <c s="7" t="s">
        <v>104</v>
      </c>
      <c s="7" t="s">
        <v>93</v>
      </c>
      <c s="10">
        <v>3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72</v>
      </c>
    </row>
    <row r="27" spans="1:16" ht="12.75" customHeight="1">
      <c r="A27" s="16"/>
      <c s="16"/>
      <c s="16" t="s">
        <v>95</v>
      </c>
      <c s="16" t="s">
        <v>99</v>
      </c>
      <c s="16"/>
      <c s="16"/>
      <c s="16"/>
      <c s="16">
        <f>SUM(H21:H26)</f>
      </c>
      <c r="P27">
        <f>ROUND(SUM(P21:P26),2)</f>
      </c>
    </row>
    <row r="29" spans="1:8" ht="12.75" customHeight="1">
      <c r="A29" s="9"/>
      <c s="9"/>
      <c s="9" t="s">
        <v>97</v>
      </c>
      <c s="9" t="s">
        <v>105</v>
      </c>
      <c s="9"/>
      <c s="11"/>
      <c s="9"/>
      <c s="11"/>
    </row>
    <row r="30" spans="1:16" ht="12.75">
      <c r="A30" s="7">
        <v>7</v>
      </c>
      <c s="7" t="s">
        <v>110</v>
      </c>
      <c s="7" t="s">
        <v>44</v>
      </c>
      <c s="7" t="s">
        <v>107</v>
      </c>
      <c s="7" t="s">
        <v>108</v>
      </c>
      <c s="10">
        <v>16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314</v>
      </c>
    </row>
    <row r="32" spans="1:16" ht="12.75">
      <c r="A32" s="7">
        <v>8</v>
      </c>
      <c s="7" t="s">
        <v>113</v>
      </c>
      <c s="7" t="s">
        <v>44</v>
      </c>
      <c s="7" t="s">
        <v>111</v>
      </c>
      <c s="7" t="s">
        <v>108</v>
      </c>
      <c s="10">
        <v>78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315</v>
      </c>
    </row>
    <row r="34" spans="1:16" ht="12.75">
      <c r="A34" s="7">
        <v>9</v>
      </c>
      <c s="7" t="s">
        <v>116</v>
      </c>
      <c s="7" t="s">
        <v>44</v>
      </c>
      <c s="7" t="s">
        <v>114</v>
      </c>
      <c s="7" t="s">
        <v>108</v>
      </c>
      <c s="10">
        <v>6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115</v>
      </c>
    </row>
    <row r="36" spans="1:16" ht="12.75">
      <c r="A36" s="7">
        <v>10</v>
      </c>
      <c s="7" t="s">
        <v>119</v>
      </c>
      <c s="7" t="s">
        <v>44</v>
      </c>
      <c s="7" t="s">
        <v>117</v>
      </c>
      <c s="7" t="s">
        <v>108</v>
      </c>
      <c s="10">
        <v>20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316</v>
      </c>
    </row>
    <row r="38" spans="1:16" ht="12.75">
      <c r="A38" s="7">
        <v>11</v>
      </c>
      <c s="7" t="s">
        <v>122</v>
      </c>
      <c s="7" t="s">
        <v>44</v>
      </c>
      <c s="7" t="s">
        <v>120</v>
      </c>
      <c s="7" t="s">
        <v>108</v>
      </c>
      <c s="10">
        <v>26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121</v>
      </c>
    </row>
    <row r="40" spans="1:16" ht="12.75">
      <c r="A40" s="7">
        <v>12</v>
      </c>
      <c s="7" t="s">
        <v>124</v>
      </c>
      <c s="7" t="s">
        <v>44</v>
      </c>
      <c s="7" t="s">
        <v>123</v>
      </c>
      <c s="7" t="s">
        <v>108</v>
      </c>
      <c s="10">
        <v>6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115</v>
      </c>
    </row>
    <row r="42" spans="1:16" ht="12.75">
      <c r="A42" s="7">
        <v>13</v>
      </c>
      <c s="7" t="s">
        <v>127</v>
      </c>
      <c s="7" t="s">
        <v>44</v>
      </c>
      <c s="7" t="s">
        <v>128</v>
      </c>
      <c s="7" t="s">
        <v>93</v>
      </c>
      <c s="10">
        <v>24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317</v>
      </c>
    </row>
    <row r="44" spans="1:16" ht="12.75" customHeight="1">
      <c r="A44" s="16"/>
      <c s="16"/>
      <c s="16" t="s">
        <v>97</v>
      </c>
      <c s="16" t="s">
        <v>105</v>
      </c>
      <c s="16"/>
      <c s="16"/>
      <c s="16"/>
      <c s="16">
        <f>SUM(H30:H43)</f>
      </c>
      <c r="P44">
        <f>ROUND(SUM(P30:P43),2)</f>
      </c>
    </row>
    <row r="46" spans="1:8" ht="12.75" customHeight="1">
      <c r="A46" s="9"/>
      <c s="9"/>
      <c s="9" t="s">
        <v>100</v>
      </c>
      <c s="9" t="s">
        <v>130</v>
      </c>
      <c s="9"/>
      <c s="11"/>
      <c s="9"/>
      <c s="11"/>
    </row>
    <row r="47" spans="1:16" ht="12.75">
      <c r="A47" s="7">
        <v>14</v>
      </c>
      <c s="7" t="s">
        <v>131</v>
      </c>
      <c s="7" t="s">
        <v>44</v>
      </c>
      <c s="7" t="s">
        <v>132</v>
      </c>
      <c s="7" t="s">
        <v>93</v>
      </c>
      <c s="10">
        <v>1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133</v>
      </c>
    </row>
    <row r="49" spans="1:16" ht="12.75">
      <c r="A49" s="7">
        <v>15</v>
      </c>
      <c s="7" t="s">
        <v>134</v>
      </c>
      <c s="7" t="s">
        <v>44</v>
      </c>
      <c s="7" t="s">
        <v>135</v>
      </c>
      <c s="7" t="s">
        <v>93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133</v>
      </c>
    </row>
    <row r="51" spans="1:16" ht="12.75">
      <c r="A51" s="7">
        <v>16</v>
      </c>
      <c s="7" t="s">
        <v>136</v>
      </c>
      <c s="7" t="s">
        <v>44</v>
      </c>
      <c s="7" t="s">
        <v>137</v>
      </c>
      <c s="7" t="s">
        <v>93</v>
      </c>
      <c s="10">
        <v>4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94</v>
      </c>
    </row>
    <row r="53" spans="1:16" ht="12.75">
      <c r="A53" s="7">
        <v>17</v>
      </c>
      <c s="7" t="s">
        <v>138</v>
      </c>
      <c s="7" t="s">
        <v>44</v>
      </c>
      <c s="7" t="s">
        <v>139</v>
      </c>
      <c s="7" t="s">
        <v>93</v>
      </c>
      <c s="10">
        <v>3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72</v>
      </c>
    </row>
    <row r="55" spans="1:16" ht="12.75">
      <c r="A55" s="7">
        <v>18</v>
      </c>
      <c s="7" t="s">
        <v>140</v>
      </c>
      <c s="7" t="s">
        <v>44</v>
      </c>
      <c s="7" t="s">
        <v>141</v>
      </c>
      <c s="7" t="s">
        <v>93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133</v>
      </c>
    </row>
    <row r="57" spans="1:16" ht="12.75">
      <c r="A57" s="7">
        <v>19</v>
      </c>
      <c s="7" t="s">
        <v>142</v>
      </c>
      <c s="7" t="s">
        <v>44</v>
      </c>
      <c s="7" t="s">
        <v>143</v>
      </c>
      <c s="7" t="s">
        <v>93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133</v>
      </c>
    </row>
    <row r="59" spans="1:16" ht="12.75">
      <c r="A59" s="7">
        <v>20</v>
      </c>
      <c s="7" t="s">
        <v>144</v>
      </c>
      <c s="7" t="s">
        <v>44</v>
      </c>
      <c s="7" t="s">
        <v>145</v>
      </c>
      <c s="7" t="s">
        <v>93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133</v>
      </c>
    </row>
    <row r="61" spans="1:16" ht="12.75">
      <c r="A61" s="7">
        <v>21</v>
      </c>
      <c s="7" t="s">
        <v>146</v>
      </c>
      <c s="7" t="s">
        <v>44</v>
      </c>
      <c s="7" t="s">
        <v>147</v>
      </c>
      <c s="7" t="s">
        <v>46</v>
      </c>
      <c s="10">
        <v>1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47</v>
      </c>
    </row>
    <row r="63" spans="1:16" ht="12.75" customHeight="1">
      <c r="A63" s="16"/>
      <c s="16"/>
      <c s="16" t="s">
        <v>100</v>
      </c>
      <c s="16" t="s">
        <v>130</v>
      </c>
      <c s="16"/>
      <c s="16"/>
      <c s="16"/>
      <c s="16">
        <f>SUM(H47:H62)</f>
      </c>
      <c r="P63">
        <f>ROUND(SUM(P47:P62),2)</f>
      </c>
    </row>
    <row r="65" spans="1:8" ht="12.75" customHeight="1">
      <c r="A65" s="9"/>
      <c s="9"/>
      <c s="9" t="s">
        <v>103</v>
      </c>
      <c s="9" t="s">
        <v>148</v>
      </c>
      <c s="9"/>
      <c s="11"/>
      <c s="9"/>
      <c s="11"/>
    </row>
    <row r="66" spans="1:16" ht="12.75">
      <c r="A66" s="7">
        <v>22</v>
      </c>
      <c s="7" t="s">
        <v>149</v>
      </c>
      <c s="7" t="s">
        <v>44</v>
      </c>
      <c s="7" t="s">
        <v>150</v>
      </c>
      <c s="7" t="s">
        <v>93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94</v>
      </c>
    </row>
    <row r="68" spans="1:16" ht="12.75">
      <c r="A68" s="7">
        <v>23</v>
      </c>
      <c s="7" t="s">
        <v>152</v>
      </c>
      <c s="7" t="s">
        <v>44</v>
      </c>
      <c s="7" t="s">
        <v>153</v>
      </c>
      <c s="7" t="s">
        <v>93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94</v>
      </c>
    </row>
    <row r="70" spans="1:16" ht="12.75">
      <c r="A70" s="7">
        <v>24</v>
      </c>
      <c s="7" t="s">
        <v>154</v>
      </c>
      <c s="7" t="s">
        <v>44</v>
      </c>
      <c s="7" t="s">
        <v>155</v>
      </c>
      <c s="7" t="s">
        <v>93</v>
      </c>
      <c s="10">
        <v>4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94</v>
      </c>
    </row>
    <row r="72" spans="1:16" ht="12.75">
      <c r="A72" s="7">
        <v>25</v>
      </c>
      <c s="7" t="s">
        <v>156</v>
      </c>
      <c s="7" t="s">
        <v>44</v>
      </c>
      <c s="7" t="s">
        <v>157</v>
      </c>
      <c s="7" t="s">
        <v>108</v>
      </c>
      <c s="10">
        <v>536</v>
      </c>
      <c s="14"/>
      <c s="13">
        <f>ROUND((G72*F72),2)</f>
      </c>
      <c r="O72">
        <f>rekapitulace!H8</f>
      </c>
      <c>
        <f>O72/100*H72</f>
      </c>
    </row>
    <row r="73" spans="4:4" ht="38.25">
      <c r="D73" s="15" t="s">
        <v>318</v>
      </c>
    </row>
    <row r="74" spans="1:16" ht="12.75" customHeight="1">
      <c r="A74" s="16"/>
      <c s="16"/>
      <c s="16" t="s">
        <v>103</v>
      </c>
      <c s="16" t="s">
        <v>148</v>
      </c>
      <c s="16"/>
      <c s="16"/>
      <c s="16"/>
      <c s="16">
        <f>SUM(H66:H73)</f>
      </c>
      <c r="P74">
        <f>ROUND(SUM(P66:P73),2)</f>
      </c>
    </row>
    <row r="76" spans="1:8" ht="12.75" customHeight="1">
      <c r="A76" s="9"/>
      <c s="9"/>
      <c s="9" t="s">
        <v>106</v>
      </c>
      <c s="9" t="s">
        <v>159</v>
      </c>
      <c s="9"/>
      <c s="11"/>
      <c s="9"/>
      <c s="11"/>
    </row>
    <row r="77" spans="1:16" ht="12.75">
      <c r="A77" s="7">
        <v>26</v>
      </c>
      <c s="7" t="s">
        <v>160</v>
      </c>
      <c s="7" t="s">
        <v>44</v>
      </c>
      <c s="7" t="s">
        <v>161</v>
      </c>
      <c s="7" t="s">
        <v>93</v>
      </c>
      <c s="10">
        <v>3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72</v>
      </c>
    </row>
    <row r="79" spans="1:16" ht="12.75">
      <c r="A79" s="7">
        <v>27</v>
      </c>
      <c s="7" t="s">
        <v>162</v>
      </c>
      <c s="7" t="s">
        <v>44</v>
      </c>
      <c s="7" t="s">
        <v>163</v>
      </c>
      <c s="7" t="s">
        <v>93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102</v>
      </c>
    </row>
    <row r="81" spans="1:16" ht="12.75">
      <c r="A81" s="7">
        <v>28</v>
      </c>
      <c s="7" t="s">
        <v>164</v>
      </c>
      <c s="7" t="s">
        <v>44</v>
      </c>
      <c s="7" t="s">
        <v>165</v>
      </c>
      <c s="7" t="s">
        <v>93</v>
      </c>
      <c s="10">
        <v>2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102</v>
      </c>
    </row>
    <row r="83" spans="1:16" ht="12.75" customHeight="1">
      <c r="A83" s="16"/>
      <c s="16"/>
      <c s="16" t="s">
        <v>106</v>
      </c>
      <c s="16" t="s">
        <v>159</v>
      </c>
      <c s="16"/>
      <c s="16"/>
      <c s="16"/>
      <c s="16">
        <f>SUM(H77:H82)</f>
      </c>
      <c r="P83">
        <f>ROUND(SUM(P77:P82),2)</f>
      </c>
    </row>
    <row r="85" spans="1:8" ht="12.75" customHeight="1">
      <c r="A85" s="9"/>
      <c s="9"/>
      <c s="9" t="s">
        <v>110</v>
      </c>
      <c s="9" t="s">
        <v>166</v>
      </c>
      <c s="9"/>
      <c s="11"/>
      <c s="9"/>
      <c s="11"/>
    </row>
    <row r="86" spans="1:16" ht="12.75">
      <c r="A86" s="7">
        <v>29</v>
      </c>
      <c s="7" t="s">
        <v>167</v>
      </c>
      <c s="7" t="s">
        <v>44</v>
      </c>
      <c s="7" t="s">
        <v>168</v>
      </c>
      <c s="7" t="s">
        <v>93</v>
      </c>
      <c s="10">
        <v>6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169</v>
      </c>
    </row>
    <row r="88" spans="1:16" ht="12.75">
      <c r="A88" s="7">
        <v>30</v>
      </c>
      <c s="7" t="s">
        <v>170</v>
      </c>
      <c s="7" t="s">
        <v>44</v>
      </c>
      <c s="7" t="s">
        <v>171</v>
      </c>
      <c s="7" t="s">
        <v>93</v>
      </c>
      <c s="10">
        <v>6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169</v>
      </c>
    </row>
    <row r="90" spans="1:16" ht="12.75">
      <c r="A90" s="7">
        <v>31</v>
      </c>
      <c s="7" t="s">
        <v>172</v>
      </c>
      <c s="7" t="s">
        <v>44</v>
      </c>
      <c s="7" t="s">
        <v>173</v>
      </c>
      <c s="7" t="s">
        <v>108</v>
      </c>
      <c s="10">
        <v>4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270</v>
      </c>
    </row>
    <row r="92" spans="1:16" ht="12.75">
      <c r="A92" s="7">
        <v>32</v>
      </c>
      <c s="7" t="s">
        <v>175</v>
      </c>
      <c s="7" t="s">
        <v>44</v>
      </c>
      <c s="7" t="s">
        <v>176</v>
      </c>
      <c s="7" t="s">
        <v>93</v>
      </c>
      <c s="10">
        <v>8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319</v>
      </c>
    </row>
    <row r="94" spans="1:16" ht="12.75">
      <c r="A94" s="7">
        <v>33</v>
      </c>
      <c s="7" t="s">
        <v>177</v>
      </c>
      <c s="7" t="s">
        <v>44</v>
      </c>
      <c s="7" t="s">
        <v>178</v>
      </c>
      <c s="7" t="s">
        <v>108</v>
      </c>
      <c s="10">
        <v>22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320</v>
      </c>
    </row>
    <row r="96" spans="1:16" ht="12.75">
      <c r="A96" s="7">
        <v>34</v>
      </c>
      <c s="7" t="s">
        <v>180</v>
      </c>
      <c s="7" t="s">
        <v>44</v>
      </c>
      <c s="7" t="s">
        <v>181</v>
      </c>
      <c s="7" t="s">
        <v>182</v>
      </c>
      <c s="10">
        <v>14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321</v>
      </c>
    </row>
    <row r="98" spans="1:16" ht="12.75">
      <c r="A98" s="7">
        <v>35</v>
      </c>
      <c s="7" t="s">
        <v>184</v>
      </c>
      <c s="7" t="s">
        <v>44</v>
      </c>
      <c s="7" t="s">
        <v>185</v>
      </c>
      <c s="7" t="s">
        <v>93</v>
      </c>
      <c s="10">
        <v>2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102</v>
      </c>
    </row>
    <row r="100" spans="1:16" ht="12.75">
      <c r="A100" s="7">
        <v>36</v>
      </c>
      <c s="7" t="s">
        <v>186</v>
      </c>
      <c s="7" t="s">
        <v>44</v>
      </c>
      <c s="7" t="s">
        <v>187</v>
      </c>
      <c s="7" t="s">
        <v>108</v>
      </c>
      <c s="10">
        <v>41</v>
      </c>
      <c s="14"/>
      <c s="13">
        <f>ROUND((G100*F100),2)</f>
      </c>
      <c r="O100">
        <f>rekapitulace!H8</f>
      </c>
      <c>
        <f>O100/100*H100</f>
      </c>
    </row>
    <row r="101" spans="4:4" ht="25.5">
      <c r="D101" s="15" t="s">
        <v>322</v>
      </c>
    </row>
    <row r="102" spans="1:16" ht="12.75">
      <c r="A102" s="7">
        <v>37</v>
      </c>
      <c s="7" t="s">
        <v>189</v>
      </c>
      <c s="7" t="s">
        <v>44</v>
      </c>
      <c s="7" t="s">
        <v>190</v>
      </c>
      <c s="7" t="s">
        <v>108</v>
      </c>
      <c s="10">
        <v>221</v>
      </c>
      <c s="14"/>
      <c s="13">
        <f>ROUND((G102*F102),2)</f>
      </c>
      <c r="O102">
        <f>rekapitulace!H8</f>
      </c>
      <c>
        <f>O102/100*H102</f>
      </c>
    </row>
    <row r="103" spans="4:4" ht="38.25">
      <c r="D103" s="15" t="s">
        <v>323</v>
      </c>
    </row>
    <row r="104" spans="1:16" ht="12.75">
      <c r="A104" s="7">
        <v>38</v>
      </c>
      <c s="7" t="s">
        <v>192</v>
      </c>
      <c s="7" t="s">
        <v>44</v>
      </c>
      <c s="7" t="s">
        <v>193</v>
      </c>
      <c s="7" t="s">
        <v>108</v>
      </c>
      <c s="10">
        <v>45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324</v>
      </c>
    </row>
    <row r="106" spans="1:16" ht="12.75">
      <c r="A106" s="7">
        <v>39</v>
      </c>
      <c s="7" t="s">
        <v>195</v>
      </c>
      <c s="7" t="s">
        <v>44</v>
      </c>
      <c s="7" t="s">
        <v>202</v>
      </c>
      <c s="7" t="s">
        <v>93</v>
      </c>
      <c s="10">
        <v>4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94</v>
      </c>
    </row>
    <row r="108" spans="1:16" ht="12.75">
      <c r="A108" s="7">
        <v>40</v>
      </c>
      <c s="7" t="s">
        <v>197</v>
      </c>
      <c s="7" t="s">
        <v>44</v>
      </c>
      <c s="7" t="s">
        <v>204</v>
      </c>
      <c s="7" t="s">
        <v>93</v>
      </c>
      <c s="10">
        <v>5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151</v>
      </c>
    </row>
    <row r="110" spans="1:16" ht="12.75">
      <c r="A110" s="7">
        <v>41</v>
      </c>
      <c s="7" t="s">
        <v>199</v>
      </c>
      <c s="7" t="s">
        <v>44</v>
      </c>
      <c s="7" t="s">
        <v>206</v>
      </c>
      <c s="7" t="s">
        <v>93</v>
      </c>
      <c s="10">
        <v>2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102</v>
      </c>
    </row>
    <row r="112" spans="1:16" ht="12.75">
      <c r="A112" s="7">
        <v>42</v>
      </c>
      <c s="7" t="s">
        <v>201</v>
      </c>
      <c s="7" t="s">
        <v>44</v>
      </c>
      <c s="7" t="s">
        <v>208</v>
      </c>
      <c s="7" t="s">
        <v>93</v>
      </c>
      <c s="10">
        <v>9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209</v>
      </c>
    </row>
    <row r="114" spans="1:16" ht="12.75">
      <c r="A114" s="7">
        <v>43</v>
      </c>
      <c s="7" t="s">
        <v>203</v>
      </c>
      <c s="7" t="s">
        <v>44</v>
      </c>
      <c s="7" t="s">
        <v>211</v>
      </c>
      <c s="7" t="s">
        <v>93</v>
      </c>
      <c s="10">
        <v>1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133</v>
      </c>
    </row>
    <row r="116" spans="1:16" ht="12.75" customHeight="1">
      <c r="A116" s="16"/>
      <c s="16"/>
      <c s="16" t="s">
        <v>110</v>
      </c>
      <c s="16" t="s">
        <v>166</v>
      </c>
      <c s="16"/>
      <c s="16"/>
      <c s="16"/>
      <c s="16">
        <f>SUM(H86:H115)</f>
      </c>
      <c r="P116">
        <f>ROUND(SUM(P86:P115),2)</f>
      </c>
    </row>
    <row r="118" spans="1:8" ht="12.75" customHeight="1">
      <c r="A118" s="9"/>
      <c s="9"/>
      <c s="9" t="s">
        <v>113</v>
      </c>
      <c s="9" t="s">
        <v>212</v>
      </c>
      <c s="9"/>
      <c s="11"/>
      <c s="9"/>
      <c s="11"/>
    </row>
    <row r="119" spans="1:16" ht="12.75">
      <c r="A119" s="7">
        <v>44</v>
      </c>
      <c s="7" t="s">
        <v>205</v>
      </c>
      <c s="7" t="s">
        <v>44</v>
      </c>
      <c s="7" t="s">
        <v>214</v>
      </c>
      <c s="7" t="s">
        <v>93</v>
      </c>
      <c s="10">
        <v>1</v>
      </c>
      <c s="14"/>
      <c s="13">
        <f>ROUND((G119*F119),2)</f>
      </c>
      <c r="O119">
        <f>rekapitulace!H8</f>
      </c>
      <c>
        <f>O119/100*H119</f>
      </c>
    </row>
    <row r="120" spans="4:4" ht="25.5">
      <c r="D120" s="15" t="s">
        <v>133</v>
      </c>
    </row>
    <row r="121" spans="1:16" ht="12.75">
      <c r="A121" s="7">
        <v>45</v>
      </c>
      <c s="7" t="s">
        <v>207</v>
      </c>
      <c s="7" t="s">
        <v>44</v>
      </c>
      <c s="7" t="s">
        <v>216</v>
      </c>
      <c s="7" t="s">
        <v>93</v>
      </c>
      <c s="10">
        <v>1</v>
      </c>
      <c s="14"/>
      <c s="13">
        <f>ROUND((G121*F121),2)</f>
      </c>
      <c r="O121">
        <f>rekapitulace!H8</f>
      </c>
      <c>
        <f>O121/100*H121</f>
      </c>
    </row>
    <row r="122" spans="4:4" ht="25.5">
      <c r="D122" s="15" t="s">
        <v>133</v>
      </c>
    </row>
    <row r="123" spans="1:16" ht="12.75">
      <c r="A123" s="7">
        <v>46</v>
      </c>
      <c s="7" t="s">
        <v>210</v>
      </c>
      <c s="7" t="s">
        <v>44</v>
      </c>
      <c s="7" t="s">
        <v>218</v>
      </c>
      <c s="7" t="s">
        <v>46</v>
      </c>
      <c s="10">
        <v>1</v>
      </c>
      <c s="14"/>
      <c s="13">
        <f>ROUND((G123*F123),2)</f>
      </c>
      <c r="O123">
        <f>rekapitulace!H8</f>
      </c>
      <c>
        <f>O123/100*H123</f>
      </c>
    </row>
    <row r="124" spans="4:4" ht="25.5">
      <c r="D124" s="15" t="s">
        <v>47</v>
      </c>
    </row>
    <row r="125" spans="1:16" ht="12.75">
      <c r="A125" s="7">
        <v>47</v>
      </c>
      <c s="7" t="s">
        <v>213</v>
      </c>
      <c s="7" t="s">
        <v>44</v>
      </c>
      <c s="7" t="s">
        <v>220</v>
      </c>
      <c s="7" t="s">
        <v>93</v>
      </c>
      <c s="10">
        <v>1</v>
      </c>
      <c s="14"/>
      <c s="13">
        <f>ROUND((G125*F125),2)</f>
      </c>
      <c r="O125">
        <f>rekapitulace!H8</f>
      </c>
      <c>
        <f>O125/100*H125</f>
      </c>
    </row>
    <row r="126" spans="4:4" ht="25.5">
      <c r="D126" s="15" t="s">
        <v>133</v>
      </c>
    </row>
    <row r="127" spans="1:16" ht="12.75">
      <c r="A127" s="7">
        <v>48</v>
      </c>
      <c s="7" t="s">
        <v>215</v>
      </c>
      <c s="7" t="s">
        <v>44</v>
      </c>
      <c s="7" t="s">
        <v>222</v>
      </c>
      <c s="7" t="s">
        <v>93</v>
      </c>
      <c s="10">
        <v>1</v>
      </c>
      <c s="14"/>
      <c s="13">
        <f>ROUND((G127*F127),2)</f>
      </c>
      <c r="O127">
        <f>rekapitulace!H8</f>
      </c>
      <c>
        <f>O127/100*H127</f>
      </c>
    </row>
    <row r="128" spans="4:4" ht="25.5">
      <c r="D128" s="15" t="s">
        <v>133</v>
      </c>
    </row>
    <row r="129" spans="1:16" ht="12.75">
      <c r="A129" s="7">
        <v>49</v>
      </c>
      <c s="7" t="s">
        <v>217</v>
      </c>
      <c s="7" t="s">
        <v>44</v>
      </c>
      <c s="7" t="s">
        <v>224</v>
      </c>
      <c s="7" t="s">
        <v>93</v>
      </c>
      <c s="10">
        <v>3</v>
      </c>
      <c s="14"/>
      <c s="13">
        <f>ROUND((G129*F129),2)</f>
      </c>
      <c r="O129">
        <f>rekapitulace!H8</f>
      </c>
      <c>
        <f>O129/100*H129</f>
      </c>
    </row>
    <row r="130" spans="4:4" ht="25.5">
      <c r="D130" s="15" t="s">
        <v>72</v>
      </c>
    </row>
    <row r="131" spans="1:16" ht="12.75">
      <c r="A131" s="7">
        <v>50</v>
      </c>
      <c s="7" t="s">
        <v>219</v>
      </c>
      <c s="7" t="s">
        <v>44</v>
      </c>
      <c s="7" t="s">
        <v>226</v>
      </c>
      <c s="7" t="s">
        <v>93</v>
      </c>
      <c s="10">
        <v>3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72</v>
      </c>
    </row>
    <row r="133" spans="1:16" ht="12.75" customHeight="1">
      <c r="A133" s="16"/>
      <c s="16"/>
      <c s="16" t="s">
        <v>113</v>
      </c>
      <c s="16" t="s">
        <v>212</v>
      </c>
      <c s="16"/>
      <c s="16"/>
      <c s="16"/>
      <c s="16">
        <f>SUM(H119:H132)</f>
      </c>
      <c r="P133">
        <f>ROUND(SUM(P119:P132),2)</f>
      </c>
    </row>
    <row r="135" spans="1:16" ht="12.75" customHeight="1">
      <c r="A135" s="16"/>
      <c s="16"/>
      <c s="16"/>
      <c s="16" t="s">
        <v>63</v>
      </c>
      <c s="16"/>
      <c s="16"/>
      <c s="16"/>
      <c s="16">
        <f>+H18+H27+H44+H63+H74+H83+H116+H133</f>
      </c>
      <c r="P135">
        <f>+P18+P27+P44+P63+P74+P83+P116+P133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310</v>
      </c>
      <c s="5" t="s">
        <v>311</v>
      </c>
      <c s="5"/>
    </row>
    <row r="6" spans="1:5" ht="12.75" customHeight="1">
      <c r="A6" t="s">
        <v>17</v>
      </c>
      <c r="C6" s="5" t="s">
        <v>325</v>
      </c>
      <c s="5" t="s">
        <v>228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230</v>
      </c>
      <c s="7" t="s">
        <v>93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>
      <c r="A14" s="7">
        <v>2</v>
      </c>
      <c s="7" t="s">
        <v>95</v>
      </c>
      <c s="7" t="s">
        <v>44</v>
      </c>
      <c s="7" t="s">
        <v>231</v>
      </c>
      <c s="7" t="s">
        <v>93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>
      <c r="A16" s="7">
        <v>3</v>
      </c>
      <c s="7" t="s">
        <v>97</v>
      </c>
      <c s="7" t="s">
        <v>44</v>
      </c>
      <c s="7" t="s">
        <v>232</v>
      </c>
      <c s="7" t="s">
        <v>93</v>
      </c>
      <c s="10">
        <v>7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326</v>
      </c>
    </row>
    <row r="18" spans="1:16" ht="12.75">
      <c r="A18" s="7">
        <v>4</v>
      </c>
      <c s="7" t="s">
        <v>100</v>
      </c>
      <c s="7" t="s">
        <v>44</v>
      </c>
      <c s="7" t="s">
        <v>233</v>
      </c>
      <c s="7" t="s">
        <v>93</v>
      </c>
      <c s="10">
        <v>3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72</v>
      </c>
    </row>
    <row r="20" spans="1:16" ht="12.75">
      <c r="A20" s="7">
        <v>5</v>
      </c>
      <c s="7" t="s">
        <v>103</v>
      </c>
      <c s="7" t="s">
        <v>44</v>
      </c>
      <c s="7" t="s">
        <v>234</v>
      </c>
      <c s="7" t="s">
        <v>93</v>
      </c>
      <c s="10">
        <v>4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94</v>
      </c>
    </row>
    <row r="22" spans="1:16" ht="12.75">
      <c r="A22" s="7">
        <v>6</v>
      </c>
      <c s="7" t="s">
        <v>106</v>
      </c>
      <c s="7" t="s">
        <v>44</v>
      </c>
      <c s="7" t="s">
        <v>235</v>
      </c>
      <c s="7" t="s">
        <v>93</v>
      </c>
      <c s="10">
        <v>4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94</v>
      </c>
    </row>
    <row r="24" spans="1:16" ht="12.75">
      <c r="A24" s="7">
        <v>7</v>
      </c>
      <c s="7" t="s">
        <v>110</v>
      </c>
      <c s="7" t="s">
        <v>44</v>
      </c>
      <c s="7" t="s">
        <v>236</v>
      </c>
      <c s="7" t="s">
        <v>93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94</v>
      </c>
    </row>
    <row r="26" spans="1:16" ht="12.75">
      <c r="A26" s="7">
        <v>8</v>
      </c>
      <c s="7" t="s">
        <v>113</v>
      </c>
      <c s="7" t="s">
        <v>44</v>
      </c>
      <c s="7" t="s">
        <v>237</v>
      </c>
      <c s="7" t="s">
        <v>93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94</v>
      </c>
    </row>
    <row r="28" spans="1:16" ht="12.75">
      <c r="A28" s="7">
        <v>9</v>
      </c>
      <c s="7" t="s">
        <v>116</v>
      </c>
      <c s="7" t="s">
        <v>44</v>
      </c>
      <c s="7" t="s">
        <v>238</v>
      </c>
      <c s="7" t="s">
        <v>93</v>
      </c>
      <c s="10">
        <v>10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239</v>
      </c>
    </row>
    <row r="30" spans="1:16" ht="12.75">
      <c r="A30" s="7">
        <v>10</v>
      </c>
      <c s="7" t="s">
        <v>119</v>
      </c>
      <c s="7" t="s">
        <v>44</v>
      </c>
      <c s="7" t="s">
        <v>240</v>
      </c>
      <c s="7" t="s">
        <v>93</v>
      </c>
      <c s="10">
        <v>2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102</v>
      </c>
    </row>
    <row r="32" spans="1:16" ht="12.75">
      <c r="A32" s="7">
        <v>11</v>
      </c>
      <c s="7" t="s">
        <v>122</v>
      </c>
      <c s="7" t="s">
        <v>44</v>
      </c>
      <c s="7" t="s">
        <v>241</v>
      </c>
      <c s="7" t="s">
        <v>93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102</v>
      </c>
    </row>
    <row r="34" spans="1:16" ht="12.75">
      <c r="A34" s="7">
        <v>12</v>
      </c>
      <c s="7" t="s">
        <v>124</v>
      </c>
      <c s="7" t="s">
        <v>44</v>
      </c>
      <c s="7" t="s">
        <v>242</v>
      </c>
      <c s="7" t="s">
        <v>93</v>
      </c>
      <c s="10">
        <v>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94</v>
      </c>
    </row>
    <row r="36" spans="1:16" ht="12.75">
      <c r="A36" s="7">
        <v>13</v>
      </c>
      <c s="7" t="s">
        <v>127</v>
      </c>
      <c s="7" t="s">
        <v>44</v>
      </c>
      <c s="7" t="s">
        <v>245</v>
      </c>
      <c s="7" t="s">
        <v>93</v>
      </c>
      <c s="10">
        <v>24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317</v>
      </c>
    </row>
    <row r="38" spans="1:16" ht="12.75">
      <c r="A38" s="7">
        <v>14</v>
      </c>
      <c s="7" t="s">
        <v>131</v>
      </c>
      <c s="7" t="s">
        <v>44</v>
      </c>
      <c s="7" t="s">
        <v>246</v>
      </c>
      <c s="7" t="s">
        <v>93</v>
      </c>
      <c s="10">
        <v>3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72</v>
      </c>
    </row>
    <row r="40" spans="1:16" ht="12.75">
      <c r="A40" s="7">
        <v>15</v>
      </c>
      <c s="7" t="s">
        <v>134</v>
      </c>
      <c s="7" t="s">
        <v>44</v>
      </c>
      <c s="7" t="s">
        <v>247</v>
      </c>
      <c s="7" t="s">
        <v>93</v>
      </c>
      <c s="10">
        <v>6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169</v>
      </c>
    </row>
    <row r="42" spans="1:16" ht="12.75">
      <c r="A42" s="7">
        <v>16</v>
      </c>
      <c s="7" t="s">
        <v>136</v>
      </c>
      <c s="7" t="s">
        <v>44</v>
      </c>
      <c s="7" t="s">
        <v>248</v>
      </c>
      <c s="7" t="s">
        <v>249</v>
      </c>
      <c s="10">
        <v>1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51</v>
      </c>
    </row>
    <row r="44" spans="1:16" ht="12.75">
      <c r="A44" s="7">
        <v>17</v>
      </c>
      <c s="7" t="s">
        <v>138</v>
      </c>
      <c s="7" t="s">
        <v>44</v>
      </c>
      <c s="7" t="s">
        <v>250</v>
      </c>
      <c s="7" t="s">
        <v>249</v>
      </c>
      <c s="10">
        <v>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327</v>
      </c>
    </row>
    <row r="46" spans="1:16" ht="12.75">
      <c r="A46" s="7">
        <v>18</v>
      </c>
      <c s="7" t="s">
        <v>140</v>
      </c>
      <c s="7" t="s">
        <v>44</v>
      </c>
      <c s="7" t="s">
        <v>252</v>
      </c>
      <c s="7" t="s">
        <v>93</v>
      </c>
      <c s="10">
        <v>1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133</v>
      </c>
    </row>
    <row r="48" spans="1:16" ht="12.75">
      <c r="A48" s="7">
        <v>19</v>
      </c>
      <c s="7" t="s">
        <v>142</v>
      </c>
      <c s="7" t="s">
        <v>44</v>
      </c>
      <c s="7" t="s">
        <v>253</v>
      </c>
      <c s="7" t="s">
        <v>93</v>
      </c>
      <c s="10">
        <v>1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133</v>
      </c>
    </row>
    <row r="50" spans="1:16" ht="12.75">
      <c r="A50" s="7">
        <v>20</v>
      </c>
      <c s="7" t="s">
        <v>144</v>
      </c>
      <c s="7" t="s">
        <v>44</v>
      </c>
      <c s="7" t="s">
        <v>254</v>
      </c>
      <c s="7" t="s">
        <v>93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133</v>
      </c>
    </row>
    <row r="52" spans="1:16" ht="12.75">
      <c r="A52" s="7">
        <v>21</v>
      </c>
      <c s="7" t="s">
        <v>146</v>
      </c>
      <c s="7" t="s">
        <v>44</v>
      </c>
      <c s="7" t="s">
        <v>255</v>
      </c>
      <c s="7" t="s">
        <v>93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133</v>
      </c>
    </row>
    <row r="54" spans="1:16" ht="12.75">
      <c r="A54" s="7">
        <v>22</v>
      </c>
      <c s="7" t="s">
        <v>149</v>
      </c>
      <c s="7" t="s">
        <v>44</v>
      </c>
      <c s="7" t="s">
        <v>256</v>
      </c>
      <c s="7" t="s">
        <v>93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133</v>
      </c>
    </row>
    <row r="56" spans="1:16" ht="12.75">
      <c r="A56" s="7">
        <v>23</v>
      </c>
      <c s="7" t="s">
        <v>152</v>
      </c>
      <c s="7" t="s">
        <v>44</v>
      </c>
      <c s="7" t="s">
        <v>257</v>
      </c>
      <c s="7" t="s">
        <v>93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133</v>
      </c>
    </row>
    <row r="58" spans="1:16" ht="12.75">
      <c r="A58" s="7">
        <v>24</v>
      </c>
      <c s="7" t="s">
        <v>154</v>
      </c>
      <c s="7" t="s">
        <v>44</v>
      </c>
      <c s="7" t="s">
        <v>258</v>
      </c>
      <c s="7" t="s">
        <v>93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133</v>
      </c>
    </row>
    <row r="60" spans="1:16" ht="12.75">
      <c r="A60" s="7">
        <v>25</v>
      </c>
      <c s="7" t="s">
        <v>156</v>
      </c>
      <c s="7" t="s">
        <v>44</v>
      </c>
      <c s="7" t="s">
        <v>259</v>
      </c>
      <c s="7" t="s">
        <v>93</v>
      </c>
      <c s="10">
        <v>4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94</v>
      </c>
    </row>
    <row r="62" spans="1:16" ht="12.75">
      <c r="A62" s="7">
        <v>26</v>
      </c>
      <c s="7" t="s">
        <v>160</v>
      </c>
      <c s="7" t="s">
        <v>44</v>
      </c>
      <c s="7" t="s">
        <v>260</v>
      </c>
      <c s="7" t="s">
        <v>93</v>
      </c>
      <c s="10">
        <v>6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169</v>
      </c>
    </row>
    <row r="64" spans="1:16" ht="12.75">
      <c r="A64" s="7">
        <v>27</v>
      </c>
      <c s="7" t="s">
        <v>162</v>
      </c>
      <c s="7" t="s">
        <v>44</v>
      </c>
      <c s="7" t="s">
        <v>261</v>
      </c>
      <c s="7" t="s">
        <v>93</v>
      </c>
      <c s="10">
        <v>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94</v>
      </c>
    </row>
    <row r="66" spans="1:16" ht="12.75">
      <c r="A66" s="7">
        <v>28</v>
      </c>
      <c s="7" t="s">
        <v>164</v>
      </c>
      <c s="7" t="s">
        <v>44</v>
      </c>
      <c s="7" t="s">
        <v>262</v>
      </c>
      <c s="7" t="s">
        <v>93</v>
      </c>
      <c s="10">
        <v>10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239</v>
      </c>
    </row>
    <row r="68" spans="1:16" ht="12.75" customHeight="1">
      <c r="A68" s="16"/>
      <c s="16"/>
      <c s="16" t="s">
        <v>91</v>
      </c>
      <c s="16" t="s">
        <v>229</v>
      </c>
      <c s="16"/>
      <c s="16"/>
      <c s="16"/>
      <c s="16">
        <f>SUM(H12:H67)</f>
      </c>
      <c r="P68">
        <f>ROUND(SUM(P12:P67),2)</f>
      </c>
    </row>
    <row r="70" spans="1:16" ht="12.75" customHeight="1">
      <c r="A70" s="16"/>
      <c s="16"/>
      <c s="16"/>
      <c s="16" t="s">
        <v>63</v>
      </c>
      <c s="16"/>
      <c s="16"/>
      <c s="16"/>
      <c s="16">
        <f>+H68</f>
      </c>
      <c r="P70">
        <f>+P68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310</v>
      </c>
      <c s="5" t="s">
        <v>311</v>
      </c>
      <c s="5"/>
    </row>
    <row r="6" spans="1:5" ht="12.75" customHeight="1">
      <c r="A6" t="s">
        <v>17</v>
      </c>
      <c r="C6" s="5" t="s">
        <v>328</v>
      </c>
      <c s="5" t="s">
        <v>264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265</v>
      </c>
      <c s="7" t="s">
        <v>108</v>
      </c>
      <c s="10">
        <v>27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329</v>
      </c>
    </row>
    <row r="14" spans="1:16" ht="12.75">
      <c r="A14" s="7">
        <v>2</v>
      </c>
      <c s="7" t="s">
        <v>95</v>
      </c>
      <c s="7" t="s">
        <v>44</v>
      </c>
      <c s="7" t="s">
        <v>269</v>
      </c>
      <c s="7" t="s">
        <v>108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270</v>
      </c>
    </row>
    <row r="16" spans="1:16" ht="12.75">
      <c r="A16" s="7">
        <v>3</v>
      </c>
      <c s="7" t="s">
        <v>97</v>
      </c>
      <c s="7" t="s">
        <v>44</v>
      </c>
      <c s="7" t="s">
        <v>271</v>
      </c>
      <c s="7" t="s">
        <v>108</v>
      </c>
      <c s="10">
        <v>16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314</v>
      </c>
    </row>
    <row r="18" spans="1:16" ht="12.75">
      <c r="A18" s="7">
        <v>4</v>
      </c>
      <c s="7" t="s">
        <v>100</v>
      </c>
      <c s="7" t="s">
        <v>44</v>
      </c>
      <c s="7" t="s">
        <v>275</v>
      </c>
      <c s="7" t="s">
        <v>108</v>
      </c>
      <c s="10">
        <v>4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270</v>
      </c>
    </row>
    <row r="20" spans="1:16" ht="12.75">
      <c r="A20" s="7">
        <v>5</v>
      </c>
      <c s="7" t="s">
        <v>103</v>
      </c>
      <c s="7" t="s">
        <v>44</v>
      </c>
      <c s="7" t="s">
        <v>276</v>
      </c>
      <c s="7" t="s">
        <v>108</v>
      </c>
      <c s="10">
        <v>16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314</v>
      </c>
    </row>
    <row r="22" spans="1:16" ht="12.75">
      <c r="A22" s="7">
        <v>6</v>
      </c>
      <c s="7" t="s">
        <v>106</v>
      </c>
      <c s="7" t="s">
        <v>44</v>
      </c>
      <c s="7" t="s">
        <v>277</v>
      </c>
      <c s="7" t="s">
        <v>108</v>
      </c>
      <c s="10">
        <v>45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324</v>
      </c>
    </row>
    <row r="24" spans="1:16" ht="12.75">
      <c r="A24" s="7">
        <v>7</v>
      </c>
      <c s="7" t="s">
        <v>110</v>
      </c>
      <c s="7" t="s">
        <v>44</v>
      </c>
      <c s="7" t="s">
        <v>278</v>
      </c>
      <c s="7" t="s">
        <v>108</v>
      </c>
      <c s="10">
        <v>20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316</v>
      </c>
    </row>
    <row r="26" spans="1:16" ht="12.75">
      <c r="A26" s="7">
        <v>8</v>
      </c>
      <c s="7" t="s">
        <v>113</v>
      </c>
      <c s="7" t="s">
        <v>44</v>
      </c>
      <c s="7" t="s">
        <v>280</v>
      </c>
      <c s="7" t="s">
        <v>93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94</v>
      </c>
    </row>
    <row r="28" spans="1:16" ht="12.75">
      <c r="A28" s="7">
        <v>9</v>
      </c>
      <c s="7" t="s">
        <v>116</v>
      </c>
      <c s="7" t="s">
        <v>44</v>
      </c>
      <c s="7" t="s">
        <v>281</v>
      </c>
      <c s="7" t="s">
        <v>93</v>
      </c>
      <c s="10">
        <v>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102</v>
      </c>
    </row>
    <row r="30" spans="1:16" ht="12.75">
      <c r="A30" s="7">
        <v>10</v>
      </c>
      <c s="7" t="s">
        <v>119</v>
      </c>
      <c s="7" t="s">
        <v>44</v>
      </c>
      <c s="7" t="s">
        <v>282</v>
      </c>
      <c s="7" t="s">
        <v>93</v>
      </c>
      <c s="10">
        <v>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94</v>
      </c>
    </row>
    <row r="32" spans="1:16" ht="12.75">
      <c r="A32" s="7">
        <v>11</v>
      </c>
      <c s="7" t="s">
        <v>122</v>
      </c>
      <c s="7" t="s">
        <v>44</v>
      </c>
      <c s="7" t="s">
        <v>283</v>
      </c>
      <c s="7" t="s">
        <v>93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102</v>
      </c>
    </row>
    <row r="34" spans="1:16" ht="12.75">
      <c r="A34" s="7">
        <v>12</v>
      </c>
      <c s="7" t="s">
        <v>124</v>
      </c>
      <c s="7" t="s">
        <v>44</v>
      </c>
      <c s="7" t="s">
        <v>284</v>
      </c>
      <c s="7" t="s">
        <v>93</v>
      </c>
      <c s="10">
        <v>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94</v>
      </c>
    </row>
    <row r="36" spans="1:16" ht="12.75">
      <c r="A36" s="7">
        <v>13</v>
      </c>
      <c s="7" t="s">
        <v>127</v>
      </c>
      <c s="7" t="s">
        <v>44</v>
      </c>
      <c s="7" t="s">
        <v>285</v>
      </c>
      <c s="7" t="s">
        <v>93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94</v>
      </c>
    </row>
    <row r="38" spans="1:16" ht="12.75">
      <c r="A38" s="7">
        <v>14</v>
      </c>
      <c s="7" t="s">
        <v>131</v>
      </c>
      <c s="7" t="s">
        <v>44</v>
      </c>
      <c s="7" t="s">
        <v>286</v>
      </c>
      <c s="7" t="s">
        <v>108</v>
      </c>
      <c s="10">
        <v>48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330</v>
      </c>
    </row>
    <row r="40" spans="1:16" ht="12.75">
      <c r="A40" s="7">
        <v>15</v>
      </c>
      <c s="7" t="s">
        <v>134</v>
      </c>
      <c s="7" t="s">
        <v>44</v>
      </c>
      <c s="7" t="s">
        <v>290</v>
      </c>
      <c s="7" t="s">
        <v>108</v>
      </c>
      <c s="10">
        <v>78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315</v>
      </c>
    </row>
    <row r="42" spans="1:16" ht="12.75">
      <c r="A42" s="7">
        <v>16</v>
      </c>
      <c s="7" t="s">
        <v>136</v>
      </c>
      <c s="7" t="s">
        <v>44</v>
      </c>
      <c s="7" t="s">
        <v>291</v>
      </c>
      <c s="7" t="s">
        <v>108</v>
      </c>
      <c s="10">
        <v>6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115</v>
      </c>
    </row>
    <row r="44" spans="1:16" ht="12.75">
      <c r="A44" s="7">
        <v>17</v>
      </c>
      <c s="7" t="s">
        <v>138</v>
      </c>
      <c s="7" t="s">
        <v>44</v>
      </c>
      <c s="7" t="s">
        <v>292</v>
      </c>
      <c s="7" t="s">
        <v>108</v>
      </c>
      <c s="10">
        <v>16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314</v>
      </c>
    </row>
    <row r="46" spans="1:16" ht="12.75">
      <c r="A46" s="7">
        <v>18</v>
      </c>
      <c s="7" t="s">
        <v>140</v>
      </c>
      <c s="7" t="s">
        <v>44</v>
      </c>
      <c s="7" t="s">
        <v>293</v>
      </c>
      <c s="7" t="s">
        <v>108</v>
      </c>
      <c s="10">
        <v>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115</v>
      </c>
    </row>
    <row r="48" spans="1:16" ht="12.75">
      <c r="A48" s="7">
        <v>19</v>
      </c>
      <c s="7" t="s">
        <v>142</v>
      </c>
      <c s="7" t="s">
        <v>44</v>
      </c>
      <c s="7" t="s">
        <v>294</v>
      </c>
      <c s="7" t="s">
        <v>108</v>
      </c>
      <c s="10">
        <v>536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318</v>
      </c>
    </row>
    <row r="50" spans="1:16" ht="12.75">
      <c r="A50" s="7">
        <v>20</v>
      </c>
      <c s="7" t="s">
        <v>144</v>
      </c>
      <c s="7" t="s">
        <v>44</v>
      </c>
      <c s="7" t="s">
        <v>295</v>
      </c>
      <c s="7" t="s">
        <v>108</v>
      </c>
      <c s="10">
        <v>41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322</v>
      </c>
    </row>
    <row r="52" spans="1:16" ht="12.75">
      <c r="A52" s="7">
        <v>21</v>
      </c>
      <c s="7" t="s">
        <v>146</v>
      </c>
      <c s="7" t="s">
        <v>44</v>
      </c>
      <c s="7" t="s">
        <v>296</v>
      </c>
      <c s="7" t="s">
        <v>108</v>
      </c>
      <c s="10">
        <v>221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323</v>
      </c>
    </row>
    <row r="54" spans="1:16" ht="12.75">
      <c r="A54" s="7">
        <v>22</v>
      </c>
      <c s="7" t="s">
        <v>149</v>
      </c>
      <c s="7" t="s">
        <v>44</v>
      </c>
      <c s="7" t="s">
        <v>297</v>
      </c>
      <c s="7" t="s">
        <v>93</v>
      </c>
      <c s="10">
        <v>21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331</v>
      </c>
    </row>
    <row r="56" spans="1:16" ht="12.75">
      <c r="A56" s="7">
        <v>23</v>
      </c>
      <c s="7" t="s">
        <v>152</v>
      </c>
      <c s="7" t="s">
        <v>44</v>
      </c>
      <c s="7" t="s">
        <v>299</v>
      </c>
      <c s="7" t="s">
        <v>108</v>
      </c>
      <c s="10">
        <v>36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332</v>
      </c>
    </row>
    <row r="58" spans="1:16" ht="12.75">
      <c r="A58" s="7">
        <v>24</v>
      </c>
      <c s="7" t="s">
        <v>154</v>
      </c>
      <c s="7" t="s">
        <v>44</v>
      </c>
      <c s="7" t="s">
        <v>301</v>
      </c>
      <c s="7" t="s">
        <v>93</v>
      </c>
      <c s="10">
        <v>2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102</v>
      </c>
    </row>
    <row r="60" spans="1:16" ht="12.75">
      <c r="A60" s="7">
        <v>25</v>
      </c>
      <c s="7" t="s">
        <v>156</v>
      </c>
      <c s="7" t="s">
        <v>44</v>
      </c>
      <c s="7" t="s">
        <v>302</v>
      </c>
      <c s="7" t="s">
        <v>303</v>
      </c>
      <c s="10">
        <v>1.694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304</v>
      </c>
    </row>
    <row r="62" spans="1:16" ht="12.75">
      <c r="A62" s="7">
        <v>26</v>
      </c>
      <c s="7" t="s">
        <v>160</v>
      </c>
      <c s="7" t="s">
        <v>44</v>
      </c>
      <c s="7" t="s">
        <v>305</v>
      </c>
      <c s="7" t="s">
        <v>303</v>
      </c>
      <c s="10">
        <v>1.779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306</v>
      </c>
    </row>
    <row r="64" spans="1:16" ht="12.75">
      <c r="A64" s="7">
        <v>27</v>
      </c>
      <c s="7" t="s">
        <v>162</v>
      </c>
      <c s="7" t="s">
        <v>44</v>
      </c>
      <c s="7" t="s">
        <v>307</v>
      </c>
      <c s="7" t="s">
        <v>108</v>
      </c>
      <c s="10">
        <v>7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268</v>
      </c>
    </row>
    <row r="66" spans="1:16" ht="12.75">
      <c r="A66" s="7">
        <v>28</v>
      </c>
      <c s="7" t="s">
        <v>164</v>
      </c>
      <c s="7" t="s">
        <v>44</v>
      </c>
      <c s="7" t="s">
        <v>309</v>
      </c>
      <c s="7" t="s">
        <v>108</v>
      </c>
      <c s="10">
        <v>7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268</v>
      </c>
    </row>
    <row r="68" spans="1:16" ht="12.75" customHeight="1">
      <c r="A68" s="16"/>
      <c s="16"/>
      <c s="16" t="s">
        <v>91</v>
      </c>
      <c s="16" t="s">
        <v>229</v>
      </c>
      <c s="16"/>
      <c s="16"/>
      <c s="16"/>
      <c s="16">
        <f>SUM(H12:H67)</f>
      </c>
      <c r="P68">
        <f>ROUND(SUM(P12:P67),2)</f>
      </c>
    </row>
    <row r="70" spans="1:16" ht="12.75" customHeight="1">
      <c r="A70" s="16"/>
      <c s="16"/>
      <c s="16"/>
      <c s="16" t="s">
        <v>63</v>
      </c>
      <c s="16"/>
      <c s="16"/>
      <c s="16"/>
      <c s="16">
        <f>+H68</f>
      </c>
      <c r="P70">
        <f>+P68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